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4520" windowHeight="12285" tabRatio="780"/>
  </bookViews>
  <sheets>
    <sheet name="Nota 1" sheetId="67" r:id="rId1"/>
    <sheet name="Nota 2, 3, 4" sheetId="6" r:id="rId2"/>
    <sheet name="Nota 5, 6" sheetId="53" r:id="rId3"/>
    <sheet name="Nota 7" sheetId="60" r:id="rId4"/>
    <sheet name="Nota 8, 9" sheetId="51" r:id="rId5"/>
    <sheet name="Nota 10" sheetId="61" r:id="rId6"/>
    <sheet name="Nota 11 12" sheetId="40" r:id="rId7"/>
    <sheet name="Nota 13" sheetId="63" r:id="rId8"/>
    <sheet name="Nota14, 15, 16, 17" sheetId="16" r:id="rId9"/>
    <sheet name="Nota 18" sheetId="42" r:id="rId10"/>
    <sheet name="Nota 19" sheetId="28" r:id="rId11"/>
    <sheet name="Nota 20" sheetId="56" r:id="rId12"/>
    <sheet name="Nota 21" sheetId="64" r:id="rId13"/>
    <sheet name="Nota 22" sheetId="65" r:id="rId14"/>
  </sheets>
  <definedNames>
    <definedName name="ColumnTitle" localSheetId="11">'Nota 20'!$A$2</definedName>
    <definedName name="ColumnTitle" localSheetId="12">'Nota 21'!$A$2</definedName>
    <definedName name="ColumnTitle" localSheetId="13">'Nota 22'!$A$2</definedName>
    <definedName name="ColumnTitle">'Nota 22'!$A$2</definedName>
    <definedName name="ColumnTitle_9fea9f41749c4dd2a2f8e174ea47200d" localSheetId="4">'Nota 8, 9'!$I$1</definedName>
    <definedName name="_xlnm.Print_Area" localSheetId="9">'Nota 18'!$A$1:$D$37</definedName>
    <definedName name="_xlnm.Print_Area" localSheetId="10">'Nota 19'!$A$1:$D$30</definedName>
    <definedName name="_xlnm.Print_Area" localSheetId="11">'Nota 20'!$A$1:$A$8</definedName>
    <definedName name="_xlnm.Print_Area" localSheetId="13">'Nota 22'!$A$1:$E$37</definedName>
    <definedName name="_xlnm.Print_Area" localSheetId="2">'Nota 5, 6'!$A$1:$F$29</definedName>
    <definedName name="TitleRegion1.A2.B250.1">#REF!</definedName>
    <definedName name="TitleRegion1.A2.C5.11">#REF!</definedName>
    <definedName name="TitleRegion1.A2.D33.12">'Nota 19'!$A$2</definedName>
    <definedName name="TitleRegion1.A2.D34.11" localSheetId="9">'Nota 18'!$A$2</definedName>
    <definedName name="TitleRegion1.A2.D34.12">'Nota 18'!$A$2</definedName>
    <definedName name="TitleRegion1.A2.D9.10">'Nota14, 15, 16, 17'!$A$2</definedName>
    <definedName name="TitleRegion1.A2.D9.19" localSheetId="8">'Nota14, 15, 16, 17'!$A$2</definedName>
    <definedName name="TitleRegion1.A2.E10.2" localSheetId="1">'Nota 2, 3, 4'!$A$2</definedName>
    <definedName name="TitleRegion1.A2.E10.3">'Nota 2, 3, 4'!$A$2</definedName>
    <definedName name="TitleRegion1.A2.E5.8" localSheetId="7">'Nota 13'!$A$2</definedName>
    <definedName name="TitleRegion1.A2.E5.9">'Nota 13'!$A$2</definedName>
    <definedName name="TitleRegion1.A2.E6.3" localSheetId="1">'Nota 5, 6'!$A$2</definedName>
    <definedName name="TitleRegion1.A2.E6.3" localSheetId="2">'Nota 5, 6'!$A$2</definedName>
    <definedName name="TitleRegion1.A2.E6.4">'Nota 5, 6'!$A$2</definedName>
    <definedName name="TitleRegion1.A2.E69.6" localSheetId="5">'Nota 10'!#REF!</definedName>
    <definedName name="TitleRegion1.A2.E69.7">'Nota 10'!#REF!</definedName>
    <definedName name="TitleRegion1.A2.F23.4" localSheetId="1">'Nota 7'!$A$2</definedName>
    <definedName name="TitleRegion1.A2.F23.4" localSheetId="3">'Nota 7'!$A$2</definedName>
    <definedName name="TitleRegion1.A2.F23.5">'Nota 7'!$A$2</definedName>
    <definedName name="TitleRegion1.A2.F5.7" localSheetId="6">'Nota 11 12'!#REF!</definedName>
    <definedName name="TitleRegion1.A2.F5.8">'Nota 11 12'!#REF!</definedName>
    <definedName name="TitleRegion1.A2.H10.5" localSheetId="1">'Nota 8, 9'!$A$2</definedName>
    <definedName name="TitleRegion1.A2.H10.5" localSheetId="4">'Nota 8, 9'!$A$2</definedName>
    <definedName name="TitleRegion1.A2.H10.6">'Nota 8, 9'!$A$2</definedName>
    <definedName name="TitleRegion1.A2.N31.1" localSheetId="0">'Nota 1'!#REF!</definedName>
    <definedName name="TitleRegion1.A2.N31.2">'Nota 1'!#REF!</definedName>
    <definedName name="TitleRegion2.A11.D18.10">'Nota14, 15, 16, 17'!$A$12</definedName>
    <definedName name="TitleRegion2.A11.D18.9" localSheetId="8">'Nota14, 15, 16, 17'!$A$12</definedName>
    <definedName name="TitleRegion2.A12.H17.5" localSheetId="1">'Nota 8, 9'!$A$12</definedName>
    <definedName name="TitleRegion2.A12.H17.5" localSheetId="4">'Nota 8, 9'!$A$12</definedName>
    <definedName name="TitleRegion2.A12.H17.6">'Nota 8, 9'!$A$12</definedName>
    <definedName name="TitleRegion2.A13.F15.2" localSheetId="1">'Nota 2, 3, 4'!$A$13</definedName>
    <definedName name="TitleRegion2.A13.F15.3">'Nota 2, 3, 4'!$A$13</definedName>
    <definedName name="TitleRegion2.A25.F46.4" localSheetId="1">'Nota 7'!$A$23</definedName>
    <definedName name="TitleRegion2.A25.F46.4" localSheetId="3">'Nota 7'!$A$23</definedName>
    <definedName name="TitleRegion2.A25.F46.5">'Nota 7'!$A$23</definedName>
    <definedName name="TitleRegion2.A7.D10.11">#REF!</definedName>
    <definedName name="TitleRegion2.A71.E138.6" localSheetId="5">'Nota 10'!$A$14</definedName>
    <definedName name="TitleRegion2.A71.E138.7">'Nota 10'!$A$14</definedName>
    <definedName name="TitleRegion2.A8.J15.7" localSheetId="6">'Nota 11 12'!$A$2</definedName>
    <definedName name="TitleRegion2.A8.J15.8">'Nota 11 12'!$A$2</definedName>
    <definedName name="TitleRegion2.A9.D19.3" localSheetId="1">'Nota 5, 6'!$A$9</definedName>
    <definedName name="TitleRegion2.A9.D19.3" localSheetId="2">'Nota 5, 6'!$A$9</definedName>
    <definedName name="TitleRegion2.A9.D19.4">'Nota 5, 6'!$A$9</definedName>
    <definedName name="TitleRegion3.A18.F25.2" localSheetId="1">'Nota 2, 3, 4'!$A$18</definedName>
    <definedName name="TitleRegion3.A18.F25.3">'Nota 2, 3, 4'!$A$18</definedName>
    <definedName name="TitleRegion3.A18.N22.7" localSheetId="6">'Nota 11 12'!$A$10</definedName>
    <definedName name="TitleRegion3.A18.N22.8">'Nota 11 12'!$A$10</definedName>
    <definedName name="TitleRegion3.A20.D24.10">'Nota14, 15, 16, 17'!$A$22</definedName>
    <definedName name="TitleRegion3.A21.D31.3" localSheetId="1">'Nota 5, 6'!$A$21</definedName>
    <definedName name="TitleRegion3.A21.D31.3" localSheetId="2">'Nota 5, 6'!$A$21</definedName>
    <definedName name="TitleRegion3.A21.D31.4">'Nota 5, 6'!$A$21</definedName>
    <definedName name="TitleRegion4.A26.D27.10">'Nota14, 15, 16, 17'!$A$28</definedName>
    <definedName name="TitleRegion4.A26.D27.9" localSheetId="8">'Nota14, 15, 16, 17'!$A$28</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28"/>
  <c r="D13" l="1"/>
  <c r="D33" i="42"/>
  <c r="D27" i="28" l="1"/>
  <c r="D24"/>
  <c r="D15"/>
  <c r="D9"/>
  <c r="D7"/>
  <c r="D25" l="1"/>
  <c r="D18" i="42" l="1"/>
  <c r="D6" i="51"/>
  <c r="F6"/>
  <c r="E6"/>
  <c r="C28" i="53" l="1"/>
  <c r="B28"/>
  <c r="D28" s="1"/>
  <c r="D24"/>
  <c r="D25"/>
  <c r="D26"/>
  <c r="D27"/>
  <c r="D23"/>
  <c r="D22"/>
  <c r="D21"/>
  <c r="D20"/>
  <c r="D19" i="28" l="1"/>
  <c r="D12"/>
  <c r="D6"/>
  <c r="D10" i="42"/>
  <c r="F5" i="51"/>
  <c r="E143" i="61"/>
  <c r="E52"/>
  <c r="G7" i="51" l="1"/>
  <c r="H7" s="1"/>
  <c r="D12" i="53"/>
  <c r="D13"/>
  <c r="D14"/>
  <c r="D15"/>
  <c r="D10"/>
  <c r="F23" i="6"/>
  <c r="F24"/>
  <c r="E24" i="67"/>
  <c r="F24"/>
  <c r="G24"/>
  <c r="H24"/>
  <c r="I24"/>
  <c r="J24"/>
  <c r="K24"/>
  <c r="L24"/>
  <c r="M24"/>
  <c r="N24"/>
  <c r="I20"/>
  <c r="J20"/>
  <c r="K20"/>
  <c r="L20"/>
  <c r="M20"/>
  <c r="N20"/>
  <c r="D20"/>
  <c r="G20"/>
  <c r="E14"/>
  <c r="F14"/>
  <c r="G14"/>
  <c r="H14"/>
  <c r="I14"/>
  <c r="J14"/>
  <c r="K14"/>
  <c r="L14"/>
  <c r="M14"/>
  <c r="N14"/>
  <c r="K9"/>
  <c r="L9"/>
  <c r="M9"/>
  <c r="N9"/>
  <c r="D9"/>
  <c r="F9"/>
  <c r="C4" i="16"/>
  <c r="D4"/>
  <c r="C13"/>
  <c r="C15"/>
  <c r="D30" i="67"/>
  <c r="D3" i="28" l="1"/>
  <c r="D7" i="42"/>
  <c r="D3"/>
  <c r="C3"/>
  <c r="D16" i="28"/>
  <c r="D10"/>
  <c r="N30" i="67"/>
  <c r="M30"/>
  <c r="L30"/>
  <c r="K30"/>
  <c r="J30"/>
  <c r="I30"/>
  <c r="H30"/>
  <c r="G30"/>
  <c r="N29"/>
  <c r="M29"/>
  <c r="L29"/>
  <c r="K29"/>
  <c r="J29"/>
  <c r="I29"/>
  <c r="H29"/>
  <c r="G29"/>
  <c r="D29"/>
  <c r="F27"/>
  <c r="E27" s="1"/>
  <c r="K25"/>
  <c r="D24"/>
  <c r="N25"/>
  <c r="L25"/>
  <c r="J25"/>
  <c r="H20"/>
  <c r="H25" s="1"/>
  <c r="G25"/>
  <c r="D25"/>
  <c r="F18"/>
  <c r="L15"/>
  <c r="D14"/>
  <c r="D15" s="1"/>
  <c r="N15"/>
  <c r="J9"/>
  <c r="I9"/>
  <c r="E8"/>
  <c r="E7"/>
  <c r="H9"/>
  <c r="H15" s="1"/>
  <c r="G9"/>
  <c r="D11" i="53"/>
  <c r="D16"/>
  <c r="B17"/>
  <c r="C17"/>
  <c r="I6" i="40"/>
  <c r="D31" i="67" l="1"/>
  <c r="E9"/>
  <c r="E18"/>
  <c r="E20" s="1"/>
  <c r="F20"/>
  <c r="H31"/>
  <c r="D34" i="42"/>
  <c r="F29" i="67"/>
  <c r="E29" s="1"/>
  <c r="J15"/>
  <c r="J31" s="1"/>
  <c r="I15"/>
  <c r="F30"/>
  <c r="E30" s="1"/>
  <c r="M25"/>
  <c r="M15"/>
  <c r="D23" i="28"/>
  <c r="N31" i="67"/>
  <c r="K15"/>
  <c r="K31" s="1"/>
  <c r="I25"/>
  <c r="F25" s="1"/>
  <c r="G15"/>
  <c r="L31"/>
  <c r="D17" i="53"/>
  <c r="J6" i="40"/>
  <c r="I13"/>
  <c r="C13"/>
  <c r="M12"/>
  <c r="M13" s="1"/>
  <c r="G12"/>
  <c r="G13" s="1"/>
  <c r="I31" i="67" l="1"/>
  <c r="E25"/>
  <c r="M31"/>
  <c r="F15"/>
  <c r="E15" s="1"/>
  <c r="G31"/>
  <c r="D26" i="16"/>
  <c r="C26"/>
  <c r="C10" i="28"/>
  <c r="F31" i="67" l="1"/>
  <c r="E31" s="1"/>
  <c r="C16" i="28"/>
  <c r="C10" i="42"/>
  <c r="C34" s="1"/>
  <c r="C23" i="28"/>
  <c r="C3"/>
  <c r="F9" i="51"/>
  <c r="G9" s="1"/>
  <c r="H9" s="1"/>
  <c r="D15" i="16" l="1"/>
  <c r="D13"/>
  <c r="H7" i="40"/>
  <c r="G7"/>
  <c r="F7"/>
  <c r="E7"/>
  <c r="D7"/>
  <c r="C7"/>
  <c r="J7"/>
  <c r="I7"/>
  <c r="G16" i="51"/>
  <c r="H16" s="1"/>
  <c r="E42" i="60" l="1"/>
  <c r="D42"/>
  <c r="F14" i="6" l="1"/>
  <c r="D15"/>
  <c r="E15"/>
  <c r="C15"/>
  <c r="E4" i="63"/>
  <c r="C4"/>
  <c r="E3" i="6"/>
  <c r="C5"/>
  <c r="D5"/>
  <c r="E6"/>
  <c r="E7"/>
  <c r="C8"/>
  <c r="D8"/>
  <c r="C9"/>
  <c r="D9"/>
  <c r="F19"/>
  <c r="F20"/>
  <c r="F21"/>
  <c r="F22"/>
  <c r="C25"/>
  <c r="D25"/>
  <c r="E25"/>
  <c r="B6" i="53"/>
  <c r="C6"/>
  <c r="D6"/>
  <c r="E6"/>
  <c r="D21" i="60"/>
  <c r="E21"/>
  <c r="G5" i="51"/>
  <c r="H5" s="1"/>
  <c r="G6"/>
  <c r="H6" s="1"/>
  <c r="C8"/>
  <c r="D8"/>
  <c r="E8"/>
  <c r="F8"/>
  <c r="G15"/>
  <c r="H15" s="1"/>
  <c r="C17"/>
  <c r="D17"/>
  <c r="E17"/>
  <c r="F17"/>
  <c r="E9" i="6" l="1"/>
  <c r="E5"/>
  <c r="G17" i="51"/>
  <c r="G8"/>
  <c r="H8"/>
  <c r="F15" i="6"/>
  <c r="C10"/>
  <c r="F25"/>
  <c r="E8"/>
  <c r="H17" i="51"/>
  <c r="D10" i="6"/>
  <c r="E10" l="1"/>
</calcChain>
</file>

<file path=xl/sharedStrings.xml><?xml version="1.0" encoding="utf-8"?>
<sst xmlns="http://schemas.openxmlformats.org/spreadsheetml/2006/main" count="890" uniqueCount="447">
  <si>
    <t>Umorzenie kapitału</t>
  </si>
  <si>
    <t>Pokrycie strat</t>
  </si>
  <si>
    <t>Rezerwa na wydatki, które nie wygasają z upływem roku budżetowego</t>
  </si>
  <si>
    <t>Bank Polskiej Spółdzielczości i Bank Gospodarstwa Krajowego</t>
  </si>
  <si>
    <t>RAZEM:</t>
  </si>
  <si>
    <t>Wyszczególnienie 
(rodzaj zobowiązań warunkowych)</t>
  </si>
  <si>
    <t>Kwota zobowiązań warunkowych</t>
  </si>
  <si>
    <t>Wyszczególnienie (forma i charakter zabezpieczenia zobowiązań warunkowych)</t>
  </si>
  <si>
    <t xml:space="preserve">Roszczenia kierowane względem Miasta w ramach toczących się postępowań sądowych
</t>
  </si>
  <si>
    <t>Należności długoterminowe</t>
  </si>
  <si>
    <t>Należności krótkoterminowe</t>
  </si>
  <si>
    <t>Należności finansowe*</t>
  </si>
  <si>
    <t>Łączna kwota zobowiązań warunkowych, w tym również udzielonych przez jednostkę gwarancji i poręczeń, także wekslowych niewykazanych w bilansie ze wskazaniem zobowiązań zabezpieczonych na majątku jednostki oraz charakteru i formy tych zabezpieczeń</t>
  </si>
  <si>
    <t>Liczba oraz wartość posiadanych papierów wartościowych, w tym akcji i udziałów oraz dłużnych papierów wartościowych</t>
  </si>
  <si>
    <t xml:space="preserve"> -</t>
  </si>
  <si>
    <r>
      <t>1.</t>
    </r>
    <r>
      <rPr>
        <b/>
        <sz val="10"/>
        <rFont val="Verdana"/>
        <family val="2"/>
        <charset val="238"/>
      </rPr>
      <t xml:space="preserve"> </t>
    </r>
  </si>
  <si>
    <t>k) amortyzacja/
umorzenia za okres sprawozdawczy</t>
  </si>
  <si>
    <t>m) razem zwiększenia (k+l+ł)</t>
  </si>
  <si>
    <t>r) razem zmniejszenia (n+o+p)</t>
  </si>
  <si>
    <t>Stan odpisów aktualizujących aktywów 
- na koniec okresu  (V+5-6)</t>
  </si>
  <si>
    <t>Udział % Gminy 
w kapitale zakładowym</t>
  </si>
  <si>
    <t>Stan na 
początek 
roku</t>
  </si>
  <si>
    <t xml:space="preserve">Nota  nr 1 (1.1 i 1.3)  Zmiana stanu wartości początkowej wartości niematerialnych i prawnych oraz rzeczowych aktywów trwałych </t>
  </si>
  <si>
    <t>Nota nr 2 (1.1 i 1.3)  Zmiana stanu wartości początkowej pozostałych wartości niematerialnych i prawnych oraz pozostałych środków trwałych</t>
  </si>
  <si>
    <t>Nota nr 3 (1.4)  Wartość gruntów użytkowanych wieczyście</t>
  </si>
  <si>
    <t>Nota nr 4 (1.5)  Wartość nieamortyzowanych lub nieumarzanych przez jednostkę środków trwałych, używanych na podstawie umów najmu, dzierżawy i innych umów, w tym z tytułu umów leasingu</t>
  </si>
  <si>
    <t>Nota nr 5 (1.6) Liczba oraz wartość posiadanych papierów wartościowych, w tym akcji i udziałów oraz dłużnych papierów wartościowych</t>
  </si>
  <si>
    <t xml:space="preserve">Nota nr 6 (1.6) Długoterminowe aktywa finansowe </t>
  </si>
  <si>
    <t>Nota nr 7 (1.6) Wykaz podmiotów, w których Miasto Wrocław posiada co najmniej 5% udziałów w kapitale</t>
  </si>
  <si>
    <t xml:space="preserve">Nota nr 8. (1.7) Informacja o odpisach aktualizujących wartość należności </t>
  </si>
  <si>
    <t>(1.1),(1.3)</t>
  </si>
  <si>
    <t>(1.4)</t>
  </si>
  <si>
    <t>(1.5)</t>
  </si>
  <si>
    <t>(1.6)</t>
  </si>
  <si>
    <t>(1.7)</t>
  </si>
  <si>
    <t>(1.8)</t>
  </si>
  <si>
    <t>(1.9)</t>
  </si>
  <si>
    <t>(1.11)</t>
  </si>
  <si>
    <t>(1.12)</t>
  </si>
  <si>
    <t>(1.13)</t>
  </si>
  <si>
    <t>(1.14)</t>
  </si>
  <si>
    <t>(1.15)</t>
  </si>
  <si>
    <t>(2.5)</t>
  </si>
  <si>
    <t>(3)</t>
  </si>
  <si>
    <t>(kierownik jednostki)</t>
  </si>
  <si>
    <t>(główny księgowy)</t>
  </si>
  <si>
    <t>PKO BP S.A., Bank Gospodarstwa Krajowego</t>
  </si>
  <si>
    <t>Poręczenia i gwarancje dotyczące zabezpieczenia usuwania wad i usterek</t>
  </si>
  <si>
    <t>Rezerwa na skutki finansowe toczących się postępowań sądowych, których stroną jest Miasto Wrocław</t>
  </si>
  <si>
    <t>rozliczenie międzyokresowe z tytułu rocznej korekty VAT NFM budynek</t>
  </si>
  <si>
    <t>Lp.</t>
  </si>
  <si>
    <t>Wyszczególnienie</t>
  </si>
  <si>
    <t>inne</t>
  </si>
  <si>
    <t>2.</t>
  </si>
  <si>
    <t>3.</t>
  </si>
  <si>
    <t>II.</t>
  </si>
  <si>
    <t>Grunty</t>
  </si>
  <si>
    <t>Środki transportu</t>
  </si>
  <si>
    <t>Zmniejszenia</t>
  </si>
  <si>
    <t>1.</t>
  </si>
  <si>
    <t>Budynki, lokale i obiekty inżynierii lądowej i wodnej</t>
  </si>
  <si>
    <t>Umorzenia - stan na początek okresu</t>
  </si>
  <si>
    <t>Zwiększenia</t>
  </si>
  <si>
    <t>4.</t>
  </si>
  <si>
    <t>5.</t>
  </si>
  <si>
    <t>Stan na początek okresu</t>
  </si>
  <si>
    <t>Stan na koniec okresu</t>
  </si>
  <si>
    <t>Urządzenia techniczne i maszyny</t>
  </si>
  <si>
    <t xml:space="preserve">Inne środki trwałe </t>
  </si>
  <si>
    <t>Razem</t>
  </si>
  <si>
    <t>wykorzystanie</t>
  </si>
  <si>
    <t>rozwiązanie</t>
  </si>
  <si>
    <t>powyżej 1 roku do 3 lat</t>
  </si>
  <si>
    <t>powyżej 3 lat do 5 lat</t>
  </si>
  <si>
    <t>powyżej 5 lat</t>
  </si>
  <si>
    <t>Wyszczególnienie 
(rodzaj zobowiązania)</t>
  </si>
  <si>
    <t>Kwota zobowiązania</t>
  </si>
  <si>
    <t>Kwota zabezpieczenia</t>
  </si>
  <si>
    <t xml:space="preserve">Wyszczególnienie </t>
  </si>
  <si>
    <t xml:space="preserve">Razem </t>
  </si>
  <si>
    <t>różnice kursowe</t>
  </si>
  <si>
    <t>Inne środki trwałe</t>
  </si>
  <si>
    <t>Kredyty i pożyczki</t>
  </si>
  <si>
    <t>razem
(5+6)</t>
  </si>
  <si>
    <t>6.</t>
  </si>
  <si>
    <t>Grunty stanowiące własność jednostki samorządu terytorialnego, przekazane w użytkowanie wieczyste innym podmiotom</t>
  </si>
  <si>
    <t xml:space="preserve">Razem czynne rozliczenia międzyokresowe </t>
  </si>
  <si>
    <t xml:space="preserve">Razem bierne rozliczenia międzyokresowe </t>
  </si>
  <si>
    <t>Dobra kultury</t>
  </si>
  <si>
    <t>Rodzaj zabezpieczenia  (forma 
i charakter zabezpieczenia)</t>
  </si>
  <si>
    <t>Rozliczenia międzyokresowe przychodów, w tym:</t>
  </si>
  <si>
    <t xml:space="preserve">I. </t>
  </si>
  <si>
    <t>a) nabycie</t>
  </si>
  <si>
    <t>b) przemieszczenia wewnętrzne</t>
  </si>
  <si>
    <t>c) aktualizacja</t>
  </si>
  <si>
    <t>d) inne</t>
  </si>
  <si>
    <t>III.</t>
  </si>
  <si>
    <t>IV.</t>
  </si>
  <si>
    <t>V.</t>
  </si>
  <si>
    <t>VI.</t>
  </si>
  <si>
    <t>Wartości niematerialne 
i prawne</t>
  </si>
  <si>
    <t>Środki trwałe 
w budowie (inwestycje)</t>
  </si>
  <si>
    <t>Zaliczka na środki trwałe 
w budowie (inwestycje)</t>
  </si>
  <si>
    <t>Urządzenia techniczne 
i maszyny</t>
  </si>
  <si>
    <t>e) razem zwiększenia
    (a+b+c+d)</t>
  </si>
  <si>
    <t>f) zbycie</t>
  </si>
  <si>
    <t>g) przemieszczenia wewnętrzne</t>
  </si>
  <si>
    <t>h) likwidacja</t>
  </si>
  <si>
    <t>i) inne</t>
  </si>
  <si>
    <t>j) razem zmniejszenia
(f+g+h+i)</t>
  </si>
  <si>
    <t xml:space="preserve">ł) inne </t>
  </si>
  <si>
    <t>n) dotyczące zbytych składników</t>
  </si>
  <si>
    <t>p) inne</t>
  </si>
  <si>
    <t>l) aktualizacja</t>
  </si>
  <si>
    <t>Rzeczowe aktywa trwałe 
(5+12+13)</t>
  </si>
  <si>
    <t>VII.</t>
  </si>
  <si>
    <t>VIII.</t>
  </si>
  <si>
    <t>Wartość brutto składników aktywów 
- stan na początek okresu</t>
  </si>
  <si>
    <t>Wartość netto składników aktywów 
- stan na początek roku  
   (I-III-V)</t>
  </si>
  <si>
    <t>o) dotyczące zlikwidowanych składników</t>
  </si>
  <si>
    <t>Stan odpisów aktualizujących aktywów 
- na początek okresu</t>
  </si>
  <si>
    <t>Środki trwałe 
(6+8+9+10+11)</t>
  </si>
  <si>
    <t>Wyszczególnienie odpisów
(grupa należności)</t>
  </si>
  <si>
    <t>razem długoterminowe</t>
  </si>
  <si>
    <t>Stan za poprzedni rok</t>
  </si>
  <si>
    <t>Stan za bieżący rok</t>
  </si>
  <si>
    <t>Inne przychody operacyjne, w tym:</t>
  </si>
  <si>
    <t>Pozostałe koszty operacyjne, w tym:</t>
  </si>
  <si>
    <r>
      <t xml:space="preserve">Nota nr 9. (1.8) Informacja o stanie rezerw </t>
    </r>
    <r>
      <rPr>
        <b/>
        <sz val="10"/>
        <color indexed="10"/>
        <rFont val="Verdana"/>
        <family val="2"/>
        <charset val="238"/>
      </rPr>
      <t xml:space="preserve"> </t>
    </r>
  </si>
  <si>
    <t>Wartość brutto składników aktywów
- stan na koniec okresu ( I+1e-2j)</t>
  </si>
  <si>
    <t>Wartość netto składników aktywów 
- stan na koniec roku  (II-IV-VI)</t>
  </si>
  <si>
    <t>Nota nr 11 (1.9) Pozostały okres spłaty zobowiązań długoterminowych</t>
  </si>
  <si>
    <t>Nota nr 12 (1.11) Łączna kwota zobowiązań zabezpieczonych na majątku jednostki ze wskazaniem charakteru i formy tych zabezpieczeń</t>
  </si>
  <si>
    <t>Nota nr 13 (1.12) Łączna kwota zobowiązań warunkowych, w tym również udzielonych przez jednostkę gwarancji i poręczeń, także wekslowych niewykazanych w bilansie ze wskazaniem zobowiązań zabezpieczonych na majatku jednostki oraz charakteru i formy tych zabezpieczeń</t>
  </si>
  <si>
    <t>Nota nr 14 (1.13) Istotne czynne i bierne rozliczenia międzyokresowe</t>
  </si>
  <si>
    <t>Nota nr 15 (1.13) Rozliczenia międzyokresowe ujęte w bilansie z wykonania budżetu</t>
  </si>
  <si>
    <t xml:space="preserve">Nota nr 16 (1.14) Kwota otrzymanych gwarancji i poręczeń niewykazanych w bilansie </t>
  </si>
  <si>
    <t>Nota nr 17 (1.15) Kwota wypłaconych środków pieniężnych na świadczenia pracownicze</t>
  </si>
  <si>
    <t>Nota nr 18 (2.5) Struktura przychodów z podstawowej działalności operacyjnej</t>
  </si>
  <si>
    <t>Nota nr 19 (2.5) Inne informacje dotyczące wybranych przychodów i kosztów wykazywanych w rachunku zysku i strat</t>
  </si>
  <si>
    <t>Nota nr 20 (2.5) Ryzyko podatkowe</t>
  </si>
  <si>
    <t>Nota nr 21 (3) Inne informacje - umowy wsparcia</t>
  </si>
  <si>
    <t>Nota nr 22 (3) Wykaz not</t>
  </si>
  <si>
    <t xml:space="preserve">odwrócenie odpisów aktualizujących należności </t>
  </si>
  <si>
    <t>kary i odszkodowania</t>
  </si>
  <si>
    <t xml:space="preserve">inne  </t>
  </si>
  <si>
    <t>odpisy aktualizujące należności</t>
  </si>
  <si>
    <t>Przychody finansowe</t>
  </si>
  <si>
    <t>Pozostałe przychody operacyjne</t>
  </si>
  <si>
    <t>Dotacje</t>
  </si>
  <si>
    <t>Pozostałe koszty operacyjne</t>
  </si>
  <si>
    <t>I</t>
  </si>
  <si>
    <t>II</t>
  </si>
  <si>
    <t>Koszty inwestycji finansowanych ze środków własnych samorządowych zakładów budżetowych i dochodów jednostek budżetowych gromadzonych na wydzielonym rachunku</t>
  </si>
  <si>
    <t>III</t>
  </si>
  <si>
    <t>Dywidendy i udziały w zyskach</t>
  </si>
  <si>
    <t>Odsetki</t>
  </si>
  <si>
    <t>Inne, w tym:</t>
  </si>
  <si>
    <t>IV</t>
  </si>
  <si>
    <t xml:space="preserve">Zysk ze zbycia niefinansowych aktywów trwałych </t>
  </si>
  <si>
    <t>Koszty finansowe</t>
  </si>
  <si>
    <t>Zobowiązania długoterminowe</t>
  </si>
  <si>
    <t>Zobowiązania finansowe wykazywane w bilansie z wykonania budżetu</t>
  </si>
  <si>
    <t>subwencje z Gminy tzw. "janosikowe"</t>
  </si>
  <si>
    <t>Umorzenia - stan na koniec okresu 
(III+3m-4r)</t>
  </si>
  <si>
    <t>Przychody netto ze sprzedaży produktów</t>
  </si>
  <si>
    <t>Zmiana stanu produktów</t>
  </si>
  <si>
    <t xml:space="preserve">Dotacje na finansowanie działalności podstawowej </t>
  </si>
  <si>
    <t>Przychody z tytułu dochodów budżetowych</t>
  </si>
  <si>
    <t>Przychody netto ze sprzedaży towarów i materiałów</t>
  </si>
  <si>
    <t>Przychody netto z podstawowej działalności operacyjnej, razem</t>
  </si>
  <si>
    <t>1.1</t>
  </si>
  <si>
    <t>1.2</t>
  </si>
  <si>
    <t>Przychody ze sprzedaży usług Komunikacji Miejskiej</t>
  </si>
  <si>
    <t>Przychody ze sprzedaży pozostałe</t>
  </si>
  <si>
    <t>Część oświatowa subwencji ogólnej</t>
  </si>
  <si>
    <t>Część równoważąca subwencji ogólnej</t>
  </si>
  <si>
    <t>Uzupełnienie subwencji ogólnej</t>
  </si>
  <si>
    <t>Dotacje celowe z budżetu państwa</t>
  </si>
  <si>
    <t>Dotacje celowe na zadania realizowane na podstawie porozumień między jednostkami samorządu terytorialnego</t>
  </si>
  <si>
    <t>Środki na zadania realizowane na podstawie porozumień/umów pozyskane z innych źródeł</t>
  </si>
  <si>
    <t>Dotacje i środki na finansowanie wydatków związanych z realizacją zadań współfinansowanych ze środków europejskich</t>
  </si>
  <si>
    <t>Dotacje i środki z funduszy</t>
  </si>
  <si>
    <t>Udział w podatkach stanowiących dochód budżetu państwa</t>
  </si>
  <si>
    <t>Podatek od nieruchomości, od środków transportowych, rolny i leśny</t>
  </si>
  <si>
    <t xml:space="preserve">Wieczyste użytkowanie </t>
  </si>
  <si>
    <t>Opłata skarbowa</t>
  </si>
  <si>
    <t>Opłata za wydane zezwolenia na sprzedaż alkoholu</t>
  </si>
  <si>
    <t>Opłata komunikacyjna</t>
  </si>
  <si>
    <t>Opłaty i kary za korzystanie ze środowiska</t>
  </si>
  <si>
    <t xml:space="preserve">Grzywny, mandaty i inne kary pieniężne </t>
  </si>
  <si>
    <t>Opłata za gospodarowanie odpadami komunalnymi</t>
  </si>
  <si>
    <t>Dochody ze Skarbu Państwa</t>
  </si>
  <si>
    <t>Inne przychody z tytułu dochodów budżetowych</t>
  </si>
  <si>
    <t>Część oświatowa subwencji ogólnej dla gmin</t>
  </si>
  <si>
    <t>Część oświatowa subwencji ogólnej dla powiatów</t>
  </si>
  <si>
    <t>Dotacja dla PSPoż na wynagrodzenie z góry</t>
  </si>
  <si>
    <t>Pozostałe</t>
  </si>
  <si>
    <t>Kredytodawca</t>
  </si>
  <si>
    <t>Stopa procentowa</t>
  </si>
  <si>
    <t>Termin zapadalności</t>
  </si>
  <si>
    <t>Bank Gospodarstwa Krajowego</t>
  </si>
  <si>
    <t>ING Bank Śląski S.A.</t>
  </si>
  <si>
    <t>Bank Pekao S.A.</t>
  </si>
  <si>
    <t xml:space="preserve">PKO Bank Polski S.A </t>
  </si>
  <si>
    <t>PKO Bank Polski S.A</t>
  </si>
  <si>
    <t>PKO Bank Polski S.A , Bank Pekao S.A., Bank Gospodarstwa Krajowego</t>
  </si>
  <si>
    <t>Bank Polskiej Spółdzielczości</t>
  </si>
  <si>
    <t>Inne rozliczenia międzyokresowe, w tym:</t>
  </si>
  <si>
    <t xml:space="preserve">Zmiana stanu wartości początkowej wartości niematerialnych i prawnych oraz rzeczowych aktywów trwałych </t>
  </si>
  <si>
    <t>Wartość gruntów użytkowanych wieczyście</t>
  </si>
  <si>
    <t>Wartość nieamortyzowanych lub nieumarzanych przez jednostkę środków trwałych, używanych na podstawie umów najmu, dzierżawy i innych umów, w tym z tytułu umów leasingu</t>
  </si>
  <si>
    <t>Informacja o odpisach aktualizujących wartość należności</t>
  </si>
  <si>
    <t>Kredyty bankowe, pożyczki i obligacje</t>
  </si>
  <si>
    <t>Łączna kwota zobowiązań zabezpieczonych na majątku jednostki ze wskazaniem charakteru i formy tych zabezpieczeń</t>
  </si>
  <si>
    <t>Rozliczenia międzyokresowe ujęte w bilansie z wykonania budżetu</t>
  </si>
  <si>
    <t>Istotne czynne i bierne rozliczenia międzyokresowe</t>
  </si>
  <si>
    <t>Kwota wypłaconych środków pieniężnych na świadczenia pracownicze</t>
  </si>
  <si>
    <t>Inne informacje dotyczące wybranych przychodów i kosztów wykazywanych w rachunku zysku i strat</t>
  </si>
  <si>
    <t>Wykaz not</t>
  </si>
  <si>
    <t>Długoterminowe aktywa finansowe</t>
  </si>
  <si>
    <t>Nazwa noty</t>
  </si>
  <si>
    <t>Europejski Bank Inwestycyjny*</t>
  </si>
  <si>
    <t xml:space="preserve">Europejski Bank Inwestycyjny </t>
  </si>
  <si>
    <t>Europejski Bank Inwestycyjny</t>
  </si>
  <si>
    <t>rozliczenia międzyokresowe z tytułu dzierżawy parkingu pl. Nowy Targ</t>
  </si>
  <si>
    <t>Wykaz podmiotów, w których Miasto Wrocław posiada co najmniej 5% udziałów w kapitale</t>
  </si>
  <si>
    <t>* Należnosci finansowe i udzielone pożyczki prezentowane są w bilansie z wykonania budżetu</t>
  </si>
  <si>
    <t>Stan pożyczek zagrożonych*</t>
  </si>
  <si>
    <t>Razem rozliczenia międzyokresowe-aktywa</t>
  </si>
  <si>
    <t>Razem rozliczenia międzyokresowe-pasywa</t>
  </si>
  <si>
    <t xml:space="preserve"> Kwota wypłaconych środków pieniężnych na świadczenia pracownicze</t>
  </si>
  <si>
    <t>Naliczone odsetki od zobowiązań finansowych</t>
  </si>
  <si>
    <t>Stan na początek roku</t>
  </si>
  <si>
    <t>Stan na koniec roku</t>
  </si>
  <si>
    <t>Stan na początek 
roku</t>
  </si>
  <si>
    <t>Stan  na początek roku</t>
  </si>
  <si>
    <t>Stan na koniec roku
(3+4-7)</t>
  </si>
  <si>
    <t>Razem wartość odpisów</t>
  </si>
  <si>
    <t>Tytuł</t>
  </si>
  <si>
    <t>Ilość</t>
  </si>
  <si>
    <t>Wartość nominalna</t>
  </si>
  <si>
    <t>Akcje</t>
  </si>
  <si>
    <t>Udziały</t>
  </si>
  <si>
    <t>Inne długoterminowe aktywa finansowe</t>
  </si>
  <si>
    <t xml:space="preserve">Akcje i udziały  </t>
  </si>
  <si>
    <t>Saldo otwarcia</t>
  </si>
  <si>
    <t>Rejestracja kapitału</t>
  </si>
  <si>
    <t>Nabycie</t>
  </si>
  <si>
    <t>Udział w wyniku – metoda praw własności</t>
  </si>
  <si>
    <t>Nazwa podmiotu</t>
  </si>
  <si>
    <t>MPWiK S.A.</t>
  </si>
  <si>
    <t xml:space="preserve">MPK Sp. z o.o.                                                                          </t>
  </si>
  <si>
    <t xml:space="preserve">TBS Wrocław Sp. z o.o.                                                              </t>
  </si>
  <si>
    <t>Wrocławskie Mieszkania Sp. z o.o.</t>
  </si>
  <si>
    <t>Wrocławskie Inwestycje Sp. z o.o.</t>
  </si>
  <si>
    <t>Stadion Wrocław  Sp. z o.o.</t>
  </si>
  <si>
    <t>7.</t>
  </si>
  <si>
    <t>Wrocławskie Centrum Treningowe SPARTAN Sp. z o.o.</t>
  </si>
  <si>
    <t>8.</t>
  </si>
  <si>
    <t xml:space="preserve">Wrocławski Park Wodny S. A.     </t>
  </si>
  <si>
    <t>9.</t>
  </si>
  <si>
    <t>ZOO Wrocław Sp. z o.o.</t>
  </si>
  <si>
    <t>10.</t>
  </si>
  <si>
    <t>11.</t>
  </si>
  <si>
    <t>12.</t>
  </si>
  <si>
    <t>13.</t>
  </si>
  <si>
    <t>Wrocławskie Przedsiębiorstwo Hala Ludowa Sp. z o.o.</t>
  </si>
  <si>
    <t>14.</t>
  </si>
  <si>
    <t xml:space="preserve">Agencja Rozwoju Aglomeracji Wrocławskiej S.A.                                                                                     </t>
  </si>
  <si>
    <t>15.</t>
  </si>
  <si>
    <t>Ekosystem Spółka z o. o.</t>
  </si>
  <si>
    <t>16.</t>
  </si>
  <si>
    <t>Wrocławski Park Technologiczny S.A.</t>
  </si>
  <si>
    <t>17.</t>
  </si>
  <si>
    <t>Wrocławski Klub Sportowy "Śląsk Wrocław" S.A</t>
  </si>
  <si>
    <t>Port Lotniczy Wrocław S.A.</t>
  </si>
  <si>
    <t>Dolnośląskie Centrum Medyczne DOLMED S.A.</t>
  </si>
  <si>
    <t>Razem:</t>
  </si>
  <si>
    <t>Wartość bilansowa udziałów</t>
  </si>
  <si>
    <t>*Na podstawie niezatwierdzonych i niezbadanych sprawozdań finansowych</t>
  </si>
  <si>
    <t>Saldo zamknięcia</t>
  </si>
  <si>
    <t>pozostałe</t>
  </si>
  <si>
    <t xml:space="preserve">pozostałe rozliczenia miedzyokresowe </t>
  </si>
  <si>
    <t>Informacja o stanie rezerw</t>
  </si>
  <si>
    <t>Struktura przychodów z podstawowej działalności operacyjnej</t>
  </si>
  <si>
    <t>Stan na 
koniec 
roku</t>
  </si>
  <si>
    <t>Pozostały okres spłaty zobowiązań długoterminowych</t>
  </si>
  <si>
    <t>Wyszczególnienie rezerw</t>
  </si>
  <si>
    <t xml:space="preserve">Opis </t>
  </si>
  <si>
    <t xml:space="preserve">Przepisy dotyczące podatku od towarów i usług, podatku dochodowego od osób fizycznych czy składek na ubezpieczenia społeczne podlegają częstym zmianom, wskutek czego niejednokrotnie brak jest odniesienia do utrwalonych regulacji bądź precedensów prawnych. Obowiązujące przepisy zawierają również niejasności, które powodują różnice w opiniach co do interpretacji prawnej przepisów podatkowych zarówno między organami państwowymi, jak i między organami państwowymi i przedsiębiorstwami. Rozliczenia podatkowe oraz inne (na przykład celne czy dewizowe) mogą być przedmiotem kontroli organów, które uprawnione są do nakładania wysokich kar, a ustalone w wyniku kontroli dodatkowe kwoty zobowiązań muszą zostać wpłacone wraz z wysokimi odsetkami. Zjawiska te powodują, że ryzyko podatkowe w Polsce jest wyższe niż istniejące zwykle w krajach o bardziej rozwiniętym systemie podatkowym. Rozliczenia podatkowe mogą zostać poddane kontroli przez okres pięciu lat. W efekcie kwoty wykazane w sprawozdaniu finansowym mogą ulec zmianie w późniejszym terminie po ostatecznym ustaleniu ich wysokości przez organy skarbowe.
</t>
  </si>
  <si>
    <t>Ryzyko podatkowe</t>
  </si>
  <si>
    <t>Inne informacje - umowy wsparcia</t>
  </si>
  <si>
    <t>Stan na początek 
roku
(3+5+7)</t>
  </si>
  <si>
    <t>Stan na koniec 
roku
(4+6+8)</t>
  </si>
  <si>
    <t xml:space="preserve">Wartość brutto pozostałych składników aktywów
- stan na początek okresu </t>
  </si>
  <si>
    <t>zwiększenia/zmniejszenia</t>
  </si>
  <si>
    <t xml:space="preserve">II. </t>
  </si>
  <si>
    <t xml:space="preserve">Wartość brutto pozostałych składników aktywów
- stan na koniec okresu
(I+/-1) </t>
  </si>
  <si>
    <t>Umorzenia - stan na koniec okresu
(III+/-2)</t>
  </si>
  <si>
    <t xml:space="preserve">V. </t>
  </si>
  <si>
    <t xml:space="preserve">Wartość netto pozostałych składników aktywów
- stan na początek okresu
(I-III) </t>
  </si>
  <si>
    <t xml:space="preserve">VI. </t>
  </si>
  <si>
    <t xml:space="preserve">Wartość netto pozostałych składników aktywów
- stan na koniec okresu
(II-IV) </t>
  </si>
  <si>
    <t xml:space="preserve">Pozostałe wartości niematerialnej i prawne* </t>
  </si>
  <si>
    <t>Pozostałe środki trwałe*</t>
  </si>
  <si>
    <t xml:space="preserve">* Pozostałe WNiP oraz pozostałe środki trwałe o wartości początkowej poniżej bądź równej 10.000 zł </t>
  </si>
  <si>
    <t>Poręczenia i gwarancje dotyczące zabezpieczenia należytego wykonania umowy</t>
  </si>
  <si>
    <t>Poręczenia i gwarancje dotyczące zabezpieczenia wnoszonego wadium</t>
  </si>
  <si>
    <t>Zmiana stanu wartości początkowej pozostałych wartości niematerialnych i prawnych oraz pozostałych środków trwałych</t>
  </si>
  <si>
    <t xml:space="preserve">Kwota otrzymanych gwarancji i poręczeń niewykazanych w bilansie </t>
  </si>
  <si>
    <t>Nota nr 10 (1.9) Kredyty bankowe, pożyczki i obligacje</t>
  </si>
  <si>
    <t>Sprzedaż składników majątkowych gminy</t>
  </si>
  <si>
    <t>Czynsz, najem</t>
  </si>
  <si>
    <t>……………………</t>
  </si>
  <si>
    <t>………………………</t>
  </si>
  <si>
    <t>Główny Księgowy Budżetu</t>
  </si>
  <si>
    <t>Marcin Urban</t>
  </si>
  <si>
    <t>Prezydent Wrocławia</t>
  </si>
  <si>
    <t>Jacek Sutryk</t>
  </si>
  <si>
    <t>EURIBOR 3M + marża od 0,13 % do 0,502 %</t>
  </si>
  <si>
    <t>15.06.2035</t>
  </si>
  <si>
    <t>1M WIBOR + 0,91%</t>
  </si>
  <si>
    <t>1M WIBOR + 0,83%</t>
  </si>
  <si>
    <t>1M WIBOR + 0,87%</t>
  </si>
  <si>
    <t xml:space="preserve">30.11.2028 </t>
  </si>
  <si>
    <t>1M WIBOR + 0,78%</t>
  </si>
  <si>
    <t>30.11.2028</t>
  </si>
  <si>
    <t>1M WIBOR + 1,02%</t>
  </si>
  <si>
    <t>1M WIBOR + 1,01%</t>
  </si>
  <si>
    <t xml:space="preserve">15.09.2029 </t>
  </si>
  <si>
    <t>1M WIBOR + 0,97%</t>
  </si>
  <si>
    <t>30.11.2025</t>
  </si>
  <si>
    <t>30.10.2025</t>
  </si>
  <si>
    <t xml:space="preserve">30.11.2025 </t>
  </si>
  <si>
    <t>1M WIBOR + 1,04%</t>
  </si>
  <si>
    <t>29.12.2025</t>
  </si>
  <si>
    <t>1M WIBOR + 0,79%</t>
  </si>
  <si>
    <t>30.10.2026</t>
  </si>
  <si>
    <t>1M WIBOR + 1,12%</t>
  </si>
  <si>
    <t>30.11.2031</t>
  </si>
  <si>
    <t>30.09.2032</t>
  </si>
  <si>
    <t>1M WIBOR + 0,82%</t>
  </si>
  <si>
    <t>1M WIBOR + 0,88%</t>
  </si>
  <si>
    <t>3M WIBOR + marża od 0,398% do 0,399%</t>
  </si>
  <si>
    <t>15.09.2034</t>
  </si>
  <si>
    <t>15.09.2035</t>
  </si>
  <si>
    <t>1M WIBOR + marża 1,17%</t>
  </si>
  <si>
    <t xml:space="preserve">30.11.2033 </t>
  </si>
  <si>
    <t>1M WIBOR + marża 1,18%</t>
  </si>
  <si>
    <t>30.11.2033</t>
  </si>
  <si>
    <t>15.11.2035</t>
  </si>
  <si>
    <t>1M WIBOR + 1,31%</t>
  </si>
  <si>
    <t>30.11.2034</t>
  </si>
  <si>
    <t>1M WIBOR + 1,27%</t>
  </si>
  <si>
    <t>1M WIBOR + 1,26%</t>
  </si>
  <si>
    <t>30.11.2029</t>
  </si>
  <si>
    <t xml:space="preserve">30.11.2029 </t>
  </si>
  <si>
    <t>3M WIBOR +0,380</t>
  </si>
  <si>
    <t>15.11.2040</t>
  </si>
  <si>
    <t>1M WIBOR +0,69%</t>
  </si>
  <si>
    <t>31.10.2036</t>
  </si>
  <si>
    <t>1M WIBOR +0,69 %</t>
  </si>
  <si>
    <t>Bank Polskiej Spółdzielczości i pozostale oddziały Banku Spółdzielczego</t>
  </si>
  <si>
    <t xml:space="preserve"> </t>
  </si>
  <si>
    <t xml:space="preserve">SIM Wrocław Sp. z o.o. </t>
  </si>
  <si>
    <t>wycena długoterminowych aktywów finansowych metodą praw własności</t>
  </si>
  <si>
    <t>PKO BP S.A., ING Bank Śląski S.A.</t>
  </si>
  <si>
    <t>15.11.2041</t>
  </si>
  <si>
    <t>PKO BP S.A., ING Bank Śląski S.A., Bank Gospodarstwa Krajowego</t>
  </si>
  <si>
    <t xml:space="preserve">31.10.2036 </t>
  </si>
  <si>
    <t xml:space="preserve"> - </t>
  </si>
  <si>
    <t>*  inne zobowiązania długoterminowe wykazywane są w bilansie majątkowym w zobowiązaniach długoterminowych</t>
  </si>
  <si>
    <t>3.1</t>
  </si>
  <si>
    <t>Przychody ze sprzedaży węgla</t>
  </si>
  <si>
    <t>5.1</t>
  </si>
  <si>
    <t>5.2</t>
  </si>
  <si>
    <t>5.3</t>
  </si>
  <si>
    <t>5.4</t>
  </si>
  <si>
    <t>5.5</t>
  </si>
  <si>
    <t>5.6</t>
  </si>
  <si>
    <t>5.7</t>
  </si>
  <si>
    <t>5.8</t>
  </si>
  <si>
    <t>5.9</t>
  </si>
  <si>
    <t>5.10</t>
  </si>
  <si>
    <t>5.11</t>
  </si>
  <si>
    <t>5.12</t>
  </si>
  <si>
    <t>5.13</t>
  </si>
  <si>
    <t>5.14</t>
  </si>
  <si>
    <t>5.15</t>
  </si>
  <si>
    <t>5.16</t>
  </si>
  <si>
    <t>5.17</t>
  </si>
  <si>
    <t>5.18</t>
  </si>
  <si>
    <t>5.19</t>
  </si>
  <si>
    <t>5.20</t>
  </si>
  <si>
    <t>5.21</t>
  </si>
  <si>
    <t>5.22</t>
  </si>
  <si>
    <t>Zysk/(strata) netto za rok zakończony dnia 
31 grudnia 2023 roku*</t>
  </si>
  <si>
    <t>Kapitały własne na dzień 31 grudnia 2023 roku*</t>
  </si>
  <si>
    <t>Zobowiązania finansowe na dzień 31 grudnia 2023 roku</t>
  </si>
  <si>
    <t>31 grudnia 2023 roku</t>
  </si>
  <si>
    <t>stałe  1,141 %, 3M WIBOR+0,402%</t>
  </si>
  <si>
    <t>stałe  1,011 %,</t>
  </si>
  <si>
    <t>1M WIBOR +1,21 %</t>
  </si>
  <si>
    <t>3M WIBOR + marża od 0,238% do 0,396%, stałe 0,976 %</t>
  </si>
  <si>
    <t>3M EURIBOR +0,121</t>
  </si>
  <si>
    <t>1M WIBOR +1,40 %</t>
  </si>
  <si>
    <t>31.10.2041</t>
  </si>
  <si>
    <t>3M EURIBOR + 0,083 %</t>
  </si>
  <si>
    <t>15.11.2042</t>
  </si>
  <si>
    <t>stałe 2,770 %</t>
  </si>
  <si>
    <t>15.08.2046</t>
  </si>
  <si>
    <t>3M WIBOR +0,95 %</t>
  </si>
  <si>
    <t>31.10.2038</t>
  </si>
  <si>
    <t xml:space="preserve">Zabezpieczenia w postaci weksli </t>
  </si>
  <si>
    <t>Odsetki od zobowiązań finansowych naliczone na 31.12.2023r.</t>
  </si>
  <si>
    <t>*średni kurs NBP - tabela Nr 251/A/NBP/2023 z dnia 29.12.2023 r. : 1 EUR - 4,3480 zł</t>
  </si>
  <si>
    <t>SIM Wrocław Sp. z o.o.</t>
  </si>
  <si>
    <t>Zbycie</t>
  </si>
  <si>
    <t>-</t>
  </si>
  <si>
    <t xml:space="preserve">zbycie udziałów </t>
  </si>
  <si>
    <t>Skarbnik Miasta Wrocławia</t>
  </si>
  <si>
    <t xml:space="preserve">Kwota ta stanowi sumę zobowiązań warunkowych wynikających z roszczeń formułowanych w stosunku do Miasta Wrocław, które nie są pomniejszane o roszczenia wzajemne Miasta Wrocław, ani pozostałe roszczenia Miasta wobec innych podmiotów. Z tytułu skutków części z toczących się postępowań sądowych, których stroną było Miasto utworzono rezerwę (dane dot. pewnych lub o dużym stopniu prawdopodobieństwa przyszłych zobowiązaniach, których kwotę można w sposób wiarygodny oszacować prezentuje Nota nr 9), natomiast wskazane powyżej zobowiązania warunkowe wynikają ze spraw sądowych, na które nie utworzono rezerw,  z uwagi na to, że roszczenia te nie zostały uznane zarówno co do zasady jak i wysokości (Miasto wnosi o ich oddalenie) oraz na obecnym stadium postępowania pełnomocnicy Miasta nie są w stanie wiarygodnie określić przewidywanego rezultatu sporów, ani wiarygodnie oszacować wartości hipotetycznych zobowiązań Miasta. Na dzień bilansowy nie można stwierdzić, że istnieje obowiązek Urzędu do wykonania w przyszłości zobowiązań wynikających z tych spraw, ponadto nie można z wysokim prawdopodobieństwem uznać, że realizacja zobowiązań nastąpi, a dodatkowo ich wartości nie można oszacować w sposób wiarygodny.                            
</t>
  </si>
  <si>
    <t>Długoterminowe aktywa finansowe na 31 grudnia 2024 roku</t>
  </si>
  <si>
    <t>Kapitały własne na dzień 31 grudnia 2024 roku*</t>
  </si>
  <si>
    <t>Zysk/(strata) netto za rok zakończony dnia 
31 grudnia 2024 roku*</t>
  </si>
  <si>
    <t>Długoterminowe aktywa finansowe na 31 grudnia 2023 roku</t>
  </si>
  <si>
    <t>31 grudnia 2024 roku</t>
  </si>
  <si>
    <t>Zobowiązania finansowe na dzień 31 grudnia 2024 roku</t>
  </si>
  <si>
    <t>Odsetki od zobowiązań finansowych naliczone na 31.12.2024r.</t>
  </si>
  <si>
    <t>*średni kurs NBP - tabela Nr 252/A/NBP/2024 z dnia 31.12.2024 r. : 1 EUR - 4,273 zł</t>
  </si>
  <si>
    <t>3M WIBOR +0,67 %</t>
  </si>
  <si>
    <t>1M WIBOR +0,43 %</t>
  </si>
  <si>
    <t>1M WIBOR +0,52 %</t>
  </si>
  <si>
    <t>EURIBOR 3M + marża od 0,163 % do 0,207 %</t>
  </si>
  <si>
    <t>3M WIBOR + marża od 0,238% do 0,392%, stałe 0,976 %, stałe 5,615</t>
  </si>
  <si>
    <t>3M WIBOR + marża od 0,711% do 0,762%</t>
  </si>
  <si>
    <t>stałe  1,141 %, 3M WIBOR+0,762%</t>
  </si>
  <si>
    <t>Udziały w PIT na 2025 rok</t>
  </si>
  <si>
    <t>Część rozwojowa subwencji ogólnej</t>
  </si>
  <si>
    <t>Zmniejszenie dopłat do kapitału</t>
  </si>
  <si>
    <t>Podatek od spadków i darowizn, podatek od czynności  cywilnoprawnych, podatek z karty podatkowej</t>
  </si>
  <si>
    <t xml:space="preserve">Miasto Wrocław podpisało w 2012 roku umowę wsparcia ZOO we Wrocławiu w związku z budową Afrykarium-Oceanarium. Umowa wsparcia obowiązuje do roku 2032, a wysokość wsparcia określona jest maksymalnie do kwoty 248 mln zł w całym okresie wsparcia. Spółka na dzień 31 grudnia 2024 roku posiadała zobowiązania z tytułu kredytu w kwocie 93,7 mln zł. </t>
  </si>
  <si>
    <t xml:space="preserve">Miasto Wrocław podpisało w dniu 30 kwietnia 2012 roku umowę wsparcia dla Wrocławskiego Przedsiębiorstwa Hala Ludowa Sp. z o.o. w związku z projektem „Rewitalizacja Hali Stulecia i Terenów Wystawowych Etap IV Budowa Parkingu i Remont Terenów Zielonych”. Umowa wsparcia obowiązuje do 2043 roku, natomiast wysokość wsparcia określona jest maksymalnie do kwoty 143 mln zł w całym okresie wsparcia.  </t>
  </si>
  <si>
    <t xml:space="preserve">Miasto Wrocław zawarło dn. 14 grudnia 2015 r. umowę wsparcia na rzecz spółki Wrocławski Park Wodny S.A. („Aquapark”) w związku z wyemitowaniem obligacji przez Spółkę na spłatę kredytu z Umowy kredytowej zawartej w 2005 r. w walucie Euro. Kredyt ten został spłacony, a umowa wsparcia dotycząca kredytu wygasła wraz ze spłatą kredytu. Umowa wsparcia dotycząca obligacji obowiązuje do roku 2030, natomiast wysokość wsparcia określona jest maksymalnie do kwoty 130 mln zł w całym okresie wsparcia. Spółka na dzień 31 grudnia 2024 roku posiadała zobowiązania z tytułu obligacji w kwocie 64,1 mln zł. </t>
  </si>
  <si>
    <t>5.23</t>
  </si>
  <si>
    <t>Miasto Wrocław zawarło ze spółką Stadion Wrocław Sp. z o.o. umowy dotyczące wsparcia: w 2018 r. w związku z wyemitowaniem obligacji przez Spółkę na refinansowanie kredytu zaciągnietego na budowę Stadionu Miejskiego oraz w 2022 r. na rozliczenie nakładów w związku z podpisaną ugodą pomiędzy spółką Stadion Wrocław Sp. z o.o. a wykonawcą prac budowlanych. Na dzień 31 grudnia 2024 r. zobowiązania z ww. tytułów wynoszą łącznie 174,6 mln zł.</t>
  </si>
</sst>
</file>

<file path=xl/styles.xml><?xml version="1.0" encoding="utf-8"?>
<styleSheet xmlns="http://schemas.openxmlformats.org/spreadsheetml/2006/main">
  <numFmts count="3">
    <numFmt numFmtId="44" formatCode="_-* #,##0.00\ &quot;zł&quot;_-;\-* #,##0.00\ &quot;zł&quot;_-;_-* &quot;-&quot;??\ &quot;zł&quot;_-;_-@_-"/>
    <numFmt numFmtId="43" formatCode="_-* #,##0.00\ _z_ł_-;\-* #,##0.00\ _z_ł_-;_-* &quot;-&quot;??\ _z_ł_-;_-@_-"/>
    <numFmt numFmtId="164" formatCode="#,##0.00_ ;\-#,##0.00\ "/>
  </numFmts>
  <fonts count="56">
    <font>
      <sz val="10"/>
      <name val="Arial CE"/>
      <charset val="238"/>
    </font>
    <font>
      <b/>
      <sz val="10"/>
      <name val="Arial CE"/>
      <family val="2"/>
      <charset val="238"/>
    </font>
    <font>
      <b/>
      <sz val="11"/>
      <name val="Arial CE"/>
      <family val="2"/>
      <charset val="238"/>
    </font>
    <font>
      <sz val="9"/>
      <name val="Arial CE"/>
      <family val="2"/>
      <charset val="238"/>
    </font>
    <font>
      <sz val="10"/>
      <name val="Arial CE"/>
      <family val="2"/>
      <charset val="238"/>
    </font>
    <font>
      <b/>
      <sz val="9"/>
      <name val="Arial CE"/>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0"/>
      <name val="Arial"/>
      <family val="2"/>
      <charset val="238"/>
    </font>
    <font>
      <sz val="11"/>
      <color indexed="20"/>
      <name val="Czcionka tekstu podstawowego"/>
      <family val="2"/>
      <charset val="238"/>
    </font>
    <font>
      <b/>
      <sz val="10"/>
      <name val="Arial CE"/>
      <charset val="238"/>
    </font>
    <font>
      <sz val="9"/>
      <name val="Arial"/>
      <family val="2"/>
      <charset val="238"/>
    </font>
    <font>
      <sz val="8"/>
      <name val="Arial"/>
      <family val="2"/>
      <charset val="238"/>
    </font>
    <font>
      <b/>
      <sz val="11"/>
      <name val="Arial"/>
      <family val="2"/>
      <charset val="238"/>
    </font>
    <font>
      <sz val="10"/>
      <name val="Arial CE"/>
      <charset val="238"/>
    </font>
    <font>
      <sz val="8"/>
      <name val="Arial CE"/>
      <family val="2"/>
      <charset val="238"/>
    </font>
    <font>
      <sz val="10"/>
      <name val="Verdana"/>
      <family val="2"/>
      <charset val="238"/>
    </font>
    <font>
      <b/>
      <sz val="11"/>
      <name val="Verdana"/>
      <family val="2"/>
      <charset val="238"/>
    </font>
    <font>
      <sz val="9"/>
      <name val="Verdana"/>
      <family val="2"/>
      <charset val="238"/>
    </font>
    <font>
      <b/>
      <sz val="10"/>
      <name val="Verdana"/>
      <family val="2"/>
      <charset val="238"/>
    </font>
    <font>
      <sz val="8"/>
      <name val="Verdana"/>
      <family val="2"/>
      <charset val="238"/>
    </font>
    <font>
      <sz val="10"/>
      <color indexed="8"/>
      <name val="Verdana"/>
      <family val="2"/>
      <charset val="238"/>
    </font>
    <font>
      <b/>
      <sz val="10"/>
      <color indexed="8"/>
      <name val="Verdana"/>
      <family val="2"/>
      <charset val="238"/>
    </font>
    <font>
      <sz val="10"/>
      <name val="Verdan "/>
      <charset val="238"/>
    </font>
    <font>
      <b/>
      <sz val="10"/>
      <name val="Verdan "/>
      <charset val="238"/>
    </font>
    <font>
      <b/>
      <sz val="10"/>
      <color indexed="8"/>
      <name val="Verdana"/>
      <family val="2"/>
      <charset val="238"/>
    </font>
    <font>
      <sz val="10"/>
      <color indexed="10"/>
      <name val="Verdana"/>
      <family val="2"/>
      <charset val="238"/>
    </font>
    <font>
      <sz val="10"/>
      <name val="Verdana"/>
      <family val="2"/>
    </font>
    <font>
      <b/>
      <sz val="10"/>
      <name val="Verdana"/>
      <family val="2"/>
    </font>
    <font>
      <b/>
      <sz val="10"/>
      <color indexed="10"/>
      <name val="Verdana"/>
      <family val="2"/>
      <charset val="238"/>
    </font>
    <font>
      <b/>
      <sz val="9"/>
      <name val="Verdana"/>
      <family val="2"/>
      <charset val="238"/>
    </font>
    <font>
      <b/>
      <sz val="10"/>
      <color indexed="8"/>
      <name val="Verdan "/>
      <charset val="238"/>
    </font>
    <font>
      <b/>
      <sz val="10"/>
      <name val="Verdan"/>
      <charset val="238"/>
    </font>
    <font>
      <b/>
      <sz val="10"/>
      <color indexed="8"/>
      <name val="Verdan"/>
      <charset val="238"/>
    </font>
    <font>
      <sz val="10"/>
      <name val="Verdan"/>
      <charset val="238"/>
    </font>
    <font>
      <sz val="9"/>
      <name val="Arial CE"/>
      <charset val="238"/>
    </font>
    <font>
      <sz val="9"/>
      <name val="Verdana"/>
      <family val="2"/>
    </font>
    <font>
      <sz val="9"/>
      <color indexed="8"/>
      <name val="Verdana"/>
      <family val="2"/>
    </font>
    <font>
      <sz val="10"/>
      <color theme="1"/>
      <name val="Verdana"/>
      <family val="2"/>
      <charset val="238"/>
    </font>
    <font>
      <sz val="24"/>
      <color rgb="FF152E52"/>
      <name val="Arial"/>
      <family val="2"/>
      <charset val="238"/>
    </font>
    <font>
      <sz val="10"/>
      <color theme="1"/>
      <name val="Arial"/>
      <family val="2"/>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2" applyNumberFormat="0" applyAlignment="0" applyProtection="0"/>
    <xf numFmtId="0" fontId="10" fillId="4" borderId="0" applyNumberFormat="0" applyBorder="0" applyAlignment="0" applyProtection="0"/>
    <xf numFmtId="43" fontId="29" fillId="0" borderId="0" applyFont="0" applyFill="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29" fillId="0" borderId="0"/>
    <xf numFmtId="0" fontId="29" fillId="0" borderId="0"/>
    <xf numFmtId="0" fontId="18" fillId="20" borderId="1" applyNumberFormat="0" applyAlignment="0" applyProtection="0"/>
    <xf numFmtId="9" fontId="29"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23" borderId="9" applyNumberFormat="0" applyFont="0" applyAlignment="0" applyProtection="0"/>
    <xf numFmtId="44" fontId="29" fillId="0" borderId="0" applyFont="0" applyFill="0" applyBorder="0" applyAlignment="0" applyProtection="0"/>
    <xf numFmtId="0" fontId="24" fillId="3" borderId="0" applyNumberFormat="0" applyBorder="0" applyAlignment="0" applyProtection="0"/>
  </cellStyleXfs>
  <cellXfs count="384">
    <xf numFmtId="0" fontId="0" fillId="0" borderId="0" xfId="0"/>
    <xf numFmtId="0" fontId="1" fillId="0" borderId="0" xfId="0" applyFont="1"/>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5" fillId="0" borderId="0" xfId="0" applyFont="1"/>
    <xf numFmtId="4" fontId="0" fillId="0" borderId="0" xfId="0" applyNumberFormat="1" applyBorder="1" applyAlignment="1">
      <alignment vertical="center"/>
    </xf>
    <xf numFmtId="0" fontId="11" fillId="0" borderId="0" xfId="0" applyFont="1" applyBorder="1"/>
    <xf numFmtId="4" fontId="0" fillId="0" borderId="0" xfId="0" applyNumberFormat="1"/>
    <xf numFmtId="0" fontId="0" fillId="0" borderId="0" xfId="0" applyBorder="1"/>
    <xf numFmtId="0" fontId="0" fillId="0" borderId="0" xfId="0" applyFill="1"/>
    <xf numFmtId="0" fontId="1" fillId="0" borderId="0" xfId="0" applyFont="1" applyFill="1"/>
    <xf numFmtId="0" fontId="1"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1" fillId="0" borderId="0" xfId="0" applyNumberFormat="1" applyFont="1" applyFill="1" applyBorder="1" applyAlignment="1">
      <alignment horizontal="right" vertical="center"/>
    </xf>
    <xf numFmtId="0" fontId="3" fillId="0" borderId="0" xfId="0" applyFont="1" applyFill="1" applyBorder="1" applyAlignment="1">
      <alignment horizontal="center" vertical="center" wrapText="1"/>
    </xf>
    <xf numFmtId="0" fontId="0" fillId="0" borderId="0" xfId="0" applyFill="1" applyBorder="1" applyAlignment="1">
      <alignment vertical="center" wrapText="1"/>
    </xf>
    <xf numFmtId="4" fontId="4" fillId="0" borderId="0"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xf>
    <xf numFmtId="0" fontId="0" fillId="0" borderId="0" xfId="0" applyFill="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applyBorder="1"/>
    <xf numFmtId="4" fontId="0" fillId="0" borderId="0" xfId="0" applyNumberFormat="1" applyFill="1"/>
    <xf numFmtId="0" fontId="11" fillId="0" borderId="0" xfId="0" applyFont="1" applyBorder="1" applyAlignment="1">
      <alignment horizontal="left" vertical="center" wrapText="1"/>
    </xf>
    <xf numFmtId="0" fontId="30" fillId="0" borderId="0" xfId="0" applyFont="1"/>
    <xf numFmtId="0" fontId="0" fillId="0" borderId="0" xfId="0" applyFont="1"/>
    <xf numFmtId="4" fontId="0" fillId="0" borderId="0" xfId="0" applyNumberFormat="1" applyFill="1" applyAlignment="1">
      <alignment vertical="center"/>
    </xf>
    <xf numFmtId="0" fontId="27" fillId="0" borderId="0" xfId="0" applyFont="1" applyFill="1"/>
    <xf numFmtId="17" fontId="27" fillId="0" borderId="0" xfId="0" applyNumberFormat="1" applyFont="1" applyFill="1" applyBorder="1"/>
    <xf numFmtId="10" fontId="26" fillId="0" borderId="0" xfId="0" applyNumberFormat="1" applyFont="1" applyFill="1"/>
    <xf numFmtId="4" fontId="26" fillId="0" borderId="0" xfId="0" applyNumberFormat="1" applyFont="1" applyFill="1"/>
    <xf numFmtId="0" fontId="26" fillId="0" borderId="0" xfId="0" applyFont="1" applyFill="1"/>
    <xf numFmtId="0" fontId="0" fillId="0" borderId="0" xfId="0" applyNumberFormat="1" applyFont="1" applyFill="1" applyBorder="1" applyAlignment="1">
      <alignment horizontal="justify" vertical="top" wrapText="1"/>
    </xf>
    <xf numFmtId="0" fontId="0" fillId="0" borderId="0" xfId="0" applyFont="1" applyBorder="1" applyAlignment="1">
      <alignment horizontal="justify" vertical="top" wrapText="1"/>
    </xf>
    <xf numFmtId="0" fontId="0" fillId="0" borderId="0" xfId="0" applyAlignment="1">
      <alignment wrapText="1"/>
    </xf>
    <xf numFmtId="4" fontId="1" fillId="0" borderId="0" xfId="0" applyNumberFormat="1" applyFont="1" applyBorder="1" applyAlignment="1">
      <alignment horizontal="center" vertical="center" wrapText="1"/>
    </xf>
    <xf numFmtId="49" fontId="11" fillId="0" borderId="0" xfId="0" applyNumberFormat="1" applyFont="1" applyBorder="1"/>
    <xf numFmtId="0" fontId="31" fillId="0" borderId="0" xfId="0" applyFont="1"/>
    <xf numFmtId="0" fontId="31" fillId="0" borderId="0" xfId="0" applyFont="1" applyAlignment="1"/>
    <xf numFmtId="0" fontId="1" fillId="0" borderId="0" xfId="0" applyFont="1" applyAlignment="1">
      <alignment wrapText="1"/>
    </xf>
    <xf numFmtId="0" fontId="28" fillId="0" borderId="0" xfId="0" applyFont="1" applyBorder="1" applyAlignment="1">
      <alignment vertical="center" wrapText="1"/>
    </xf>
    <xf numFmtId="2" fontId="11" fillId="0" borderId="0" xfId="0" applyNumberFormat="1" applyFont="1" applyBorder="1" applyAlignment="1">
      <alignment vertical="top" wrapText="1"/>
    </xf>
    <xf numFmtId="0" fontId="27" fillId="24" borderId="0" xfId="0" applyFont="1" applyFill="1"/>
    <xf numFmtId="0" fontId="34"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0" xfId="0" applyFont="1" applyBorder="1" applyAlignment="1">
      <alignment horizontal="left" vertical="center" wrapText="1"/>
    </xf>
    <xf numFmtId="4" fontId="31" fillId="0" borderId="0" xfId="0" applyNumberFormat="1" applyFont="1" applyBorder="1" applyAlignment="1">
      <alignment horizontal="right" vertical="center" wrapText="1"/>
    </xf>
    <xf numFmtId="0" fontId="34" fillId="0" borderId="11" xfId="0" applyFont="1" applyBorder="1" applyAlignment="1">
      <alignment horizontal="center" vertical="center" wrapText="1"/>
    </xf>
    <xf numFmtId="0" fontId="34" fillId="0" borderId="11" xfId="0" applyFont="1" applyBorder="1" applyAlignment="1">
      <alignment horizontal="left" vertical="center" wrapText="1"/>
    </xf>
    <xf numFmtId="4" fontId="34" fillId="0" borderId="11" xfId="0" applyNumberFormat="1" applyFont="1" applyBorder="1" applyAlignment="1">
      <alignment horizontal="right" vertical="center" wrapText="1"/>
    </xf>
    <xf numFmtId="0" fontId="31" fillId="0" borderId="0" xfId="0" applyFont="1" applyBorder="1" applyAlignment="1">
      <alignment vertical="center" wrapText="1"/>
    </xf>
    <xf numFmtId="0" fontId="34" fillId="0" borderId="11" xfId="0" applyFont="1" applyFill="1" applyBorder="1" applyAlignment="1">
      <alignment vertical="center" wrapText="1"/>
    </xf>
    <xf numFmtId="4" fontId="34" fillId="0" borderId="11" xfId="0" applyNumberFormat="1" applyFont="1" applyBorder="1" applyAlignment="1">
      <alignment vertical="center"/>
    </xf>
    <xf numFmtId="4" fontId="31" fillId="0" borderId="0" xfId="0" applyNumberFormat="1" applyFont="1" applyFill="1" applyBorder="1" applyAlignment="1">
      <alignment horizontal="right" vertical="center"/>
    </xf>
    <xf numFmtId="0" fontId="31" fillId="0" borderId="10" xfId="0" applyFont="1" applyBorder="1" applyAlignment="1">
      <alignment horizontal="left" vertical="center" wrapText="1"/>
    </xf>
    <xf numFmtId="0" fontId="34" fillId="0" borderId="11" xfId="0" applyFont="1" applyBorder="1" applyAlignment="1">
      <alignment vertical="center" wrapText="1"/>
    </xf>
    <xf numFmtId="0" fontId="31" fillId="0" borderId="10" xfId="0" applyFont="1" applyFill="1" applyBorder="1" applyAlignment="1">
      <alignment vertical="center" wrapText="1"/>
    </xf>
    <xf numFmtId="0" fontId="31" fillId="0" borderId="0" xfId="0" applyFont="1" applyFill="1" applyBorder="1" applyAlignment="1">
      <alignment vertical="center" wrapText="1"/>
    </xf>
    <xf numFmtId="0" fontId="34" fillId="0" borderId="0" xfId="0" applyFont="1" applyBorder="1" applyAlignment="1">
      <alignment vertical="center" wrapText="1"/>
    </xf>
    <xf numFmtId="4" fontId="34" fillId="0" borderId="10" xfId="0" applyNumberFormat="1" applyFont="1" applyBorder="1" applyAlignment="1">
      <alignment horizontal="center" vertical="center" wrapText="1"/>
    </xf>
    <xf numFmtId="4" fontId="34" fillId="0" borderId="11" xfId="0" applyNumberFormat="1" applyFont="1" applyBorder="1" applyAlignment="1">
      <alignment horizontal="center" vertical="center" wrapText="1"/>
    </xf>
    <xf numFmtId="0" fontId="31" fillId="0" borderId="12" xfId="0" applyFont="1" applyBorder="1" applyAlignment="1">
      <alignment horizontal="center" vertical="center" wrapText="1"/>
    </xf>
    <xf numFmtId="0" fontId="31" fillId="0" borderId="12" xfId="0" applyFont="1" applyBorder="1" applyAlignment="1">
      <alignment horizontal="left" vertical="center" wrapText="1"/>
    </xf>
    <xf numFmtId="4" fontId="31" fillId="0" borderId="12" xfId="0" applyNumberFormat="1" applyFont="1" applyBorder="1" applyAlignment="1">
      <alignment vertical="center"/>
    </xf>
    <xf numFmtId="4" fontId="34" fillId="0" borderId="11" xfId="0" applyNumberFormat="1" applyFont="1" applyBorder="1" applyAlignment="1">
      <alignment horizontal="right" vertical="center"/>
    </xf>
    <xf numFmtId="4" fontId="31" fillId="0" borderId="0" xfId="0" applyNumberFormat="1" applyFont="1" applyBorder="1" applyAlignment="1">
      <alignment horizontal="right" vertical="center"/>
    </xf>
    <xf numFmtId="0" fontId="36" fillId="0" borderId="0" xfId="0" applyFont="1" applyBorder="1" applyAlignment="1">
      <alignment vertical="center" wrapText="1"/>
    </xf>
    <xf numFmtId="0" fontId="31" fillId="0" borderId="12" xfId="0" applyFont="1" applyBorder="1" applyAlignment="1">
      <alignment vertical="center" wrapText="1"/>
    </xf>
    <xf numFmtId="4" fontId="31" fillId="0" borderId="12" xfId="0" applyNumberFormat="1" applyFont="1" applyBorder="1" applyAlignment="1">
      <alignment horizontal="right" vertical="center"/>
    </xf>
    <xf numFmtId="0" fontId="34" fillId="0" borderId="10" xfId="0" applyFont="1" applyFill="1" applyBorder="1" applyAlignment="1">
      <alignment horizontal="center" vertical="center" wrapText="1"/>
    </xf>
    <xf numFmtId="4" fontId="34" fillId="0" borderId="10" xfId="0" applyNumberFormat="1" applyFont="1" applyFill="1" applyBorder="1" applyAlignment="1">
      <alignment horizontal="center" vertical="center" wrapText="1"/>
    </xf>
    <xf numFmtId="4" fontId="34" fillId="0" borderId="11" xfId="37" applyNumberFormat="1" applyFont="1" applyFill="1" applyBorder="1" applyAlignment="1">
      <alignment horizontal="right" wrapText="1"/>
    </xf>
    <xf numFmtId="0" fontId="31" fillId="0" borderId="0" xfId="0" applyFont="1" applyFill="1" applyBorder="1" applyAlignment="1">
      <alignment horizontal="left" wrapText="1"/>
    </xf>
    <xf numFmtId="4" fontId="31" fillId="0" borderId="11" xfId="37" applyNumberFormat="1" applyFont="1" applyFill="1" applyBorder="1" applyAlignment="1">
      <alignment horizontal="right" wrapText="1"/>
    </xf>
    <xf numFmtId="4" fontId="34" fillId="0" borderId="12" xfId="0" applyNumberFormat="1" applyFont="1" applyFill="1" applyBorder="1" applyAlignment="1">
      <alignment horizontal="right" wrapText="1"/>
    </xf>
    <xf numFmtId="0" fontId="31" fillId="0" borderId="0" xfId="0" applyFont="1" applyFill="1" applyBorder="1"/>
    <xf numFmtId="0" fontId="31" fillId="0" borderId="0" xfId="0" applyFont="1" applyFill="1" applyBorder="1" applyAlignment="1">
      <alignment horizontal="left" vertical="center" wrapText="1"/>
    </xf>
    <xf numFmtId="4" fontId="31" fillId="0" borderId="0" xfId="0" applyNumberFormat="1" applyFont="1" applyFill="1" applyBorder="1" applyAlignment="1">
      <alignment horizontal="right" wrapText="1"/>
    </xf>
    <xf numFmtId="0" fontId="31" fillId="0" borderId="12" xfId="0" applyFont="1" applyFill="1" applyBorder="1"/>
    <xf numFmtId="0" fontId="31" fillId="0" borderId="12" xfId="0" applyFont="1" applyFill="1" applyBorder="1" applyAlignment="1">
      <alignment horizontal="left" vertical="center" wrapText="1"/>
    </xf>
    <xf numFmtId="4" fontId="31" fillId="0" borderId="12" xfId="0" applyNumberFormat="1" applyFont="1" applyFill="1" applyBorder="1" applyAlignment="1">
      <alignment horizontal="right" wrapText="1"/>
    </xf>
    <xf numFmtId="4" fontId="31" fillId="0" borderId="10" xfId="37" applyNumberFormat="1" applyFont="1" applyBorder="1" applyAlignment="1">
      <alignment horizontal="right" vertical="center" wrapText="1"/>
    </xf>
    <xf numFmtId="0" fontId="31" fillId="0" borderId="0" xfId="0" applyFont="1" applyBorder="1" applyAlignment="1">
      <alignment vertical="center"/>
    </xf>
    <xf numFmtId="0" fontId="31" fillId="0" borderId="11" xfId="0" applyFont="1" applyBorder="1" applyAlignment="1">
      <alignment vertical="center"/>
    </xf>
    <xf numFmtId="0" fontId="31" fillId="0" borderId="11" xfId="0" applyFont="1" applyBorder="1" applyAlignment="1"/>
    <xf numFmtId="0" fontId="34" fillId="0" borderId="10" xfId="0" applyFont="1" applyBorder="1" applyAlignment="1">
      <alignment vertical="center" wrapText="1"/>
    </xf>
    <xf numFmtId="4" fontId="34" fillId="0" borderId="10" xfId="0" applyNumberFormat="1" applyFont="1" applyBorder="1" applyAlignment="1">
      <alignment vertical="center" wrapText="1"/>
    </xf>
    <xf numFmtId="4" fontId="34" fillId="0" borderId="10" xfId="0" applyNumberFormat="1" applyFont="1" applyBorder="1" applyAlignment="1">
      <alignment vertical="center"/>
    </xf>
    <xf numFmtId="0" fontId="31" fillId="0" borderId="11" xfId="0" applyFont="1" applyBorder="1"/>
    <xf numFmtId="4" fontId="34" fillId="0" borderId="11" xfId="0" applyNumberFormat="1" applyFont="1" applyBorder="1" applyAlignment="1">
      <alignment horizontal="center" vertical="center"/>
    </xf>
    <xf numFmtId="0" fontId="34" fillId="0" borderId="12" xfId="0" applyFont="1" applyBorder="1" applyAlignment="1">
      <alignment vertical="top" wrapText="1"/>
    </xf>
    <xf numFmtId="0" fontId="34" fillId="0" borderId="12" xfId="0" applyFont="1" applyBorder="1" applyAlignment="1">
      <alignment horizontal="center" vertical="top" wrapText="1"/>
    </xf>
    <xf numFmtId="4" fontId="34" fillId="0" borderId="12" xfId="0" applyNumberFormat="1" applyFont="1" applyBorder="1" applyAlignment="1">
      <alignment horizontal="center" vertical="top" wrapText="1"/>
    </xf>
    <xf numFmtId="4" fontId="34" fillId="0" borderId="12" xfId="0" applyNumberFormat="1" applyFont="1" applyBorder="1" applyAlignment="1">
      <alignment horizontal="center" vertical="top"/>
    </xf>
    <xf numFmtId="0" fontId="31" fillId="0" borderId="0" xfId="0" applyFont="1" applyFill="1" applyBorder="1" applyAlignment="1">
      <alignment vertical="center"/>
    </xf>
    <xf numFmtId="0" fontId="31" fillId="0" borderId="10" xfId="0" applyFont="1" applyBorder="1" applyAlignment="1">
      <alignment horizontal="center" vertical="top"/>
    </xf>
    <xf numFmtId="0" fontId="31" fillId="0" borderId="10" xfId="0" applyFont="1" applyBorder="1"/>
    <xf numFmtId="0" fontId="31" fillId="0" borderId="10" xfId="0" applyFont="1" applyBorder="1" applyAlignment="1">
      <alignment horizontal="center" vertical="center" wrapText="1"/>
    </xf>
    <xf numFmtId="0" fontId="35" fillId="0" borderId="0" xfId="0" applyFont="1" applyFill="1" applyBorder="1" applyAlignment="1">
      <alignment horizontal="left"/>
    </xf>
    <xf numFmtId="4" fontId="40" fillId="0" borderId="11" xfId="0" applyNumberFormat="1" applyFont="1" applyFill="1" applyBorder="1" applyAlignment="1">
      <alignment horizontal="right" vertical="center"/>
    </xf>
    <xf numFmtId="4" fontId="34" fillId="0" borderId="11" xfId="0" applyNumberFormat="1" applyFont="1" applyFill="1" applyBorder="1" applyAlignment="1">
      <alignment horizontal="right" vertical="center"/>
    </xf>
    <xf numFmtId="0" fontId="31" fillId="0" borderId="0" xfId="0" applyFont="1" applyFill="1" applyBorder="1" applyAlignment="1">
      <alignment horizontal="center" vertical="center" wrapText="1"/>
    </xf>
    <xf numFmtId="0" fontId="31" fillId="0" borderId="12" xfId="0" applyFont="1" applyFill="1" applyBorder="1" applyAlignment="1">
      <alignment horizontal="center" vertical="center" wrapText="1"/>
    </xf>
    <xf numFmtId="0" fontId="31" fillId="0" borderId="12" xfId="0" applyFont="1" applyFill="1" applyBorder="1" applyAlignment="1">
      <alignment vertical="center" wrapText="1"/>
    </xf>
    <xf numFmtId="4" fontId="31" fillId="0" borderId="12" xfId="0" applyNumberFormat="1" applyFont="1" applyFill="1" applyBorder="1" applyAlignment="1">
      <alignment horizontal="right" vertical="center"/>
    </xf>
    <xf numFmtId="0" fontId="32" fillId="0" borderId="12" xfId="0" applyFont="1" applyBorder="1" applyAlignment="1">
      <alignment vertical="center" wrapText="1"/>
    </xf>
    <xf numFmtId="0" fontId="32" fillId="0" borderId="11" xfId="0" applyFont="1" applyBorder="1" applyAlignment="1">
      <alignment horizontal="center" vertical="center" wrapText="1"/>
    </xf>
    <xf numFmtId="0" fontId="32" fillId="0" borderId="11" xfId="0" applyFont="1" applyBorder="1" applyAlignment="1">
      <alignment horizontal="left" vertical="center" wrapText="1"/>
    </xf>
    <xf numFmtId="0" fontId="41" fillId="0" borderId="12" xfId="0" applyFont="1" applyBorder="1" applyAlignment="1">
      <alignment horizontal="justify" vertical="top" wrapText="1"/>
    </xf>
    <xf numFmtId="0" fontId="38" fillId="0" borderId="10" xfId="0" applyFont="1" applyBorder="1"/>
    <xf numFmtId="0" fontId="39" fillId="24" borderId="12" xfId="0" applyFont="1" applyFill="1" applyBorder="1" applyAlignment="1">
      <alignment horizontal="center" vertical="top"/>
    </xf>
    <xf numFmtId="0" fontId="39" fillId="24" borderId="12" xfId="0" applyFont="1" applyFill="1" applyBorder="1" applyAlignment="1">
      <alignment horizontal="center" vertical="top" wrapText="1"/>
    </xf>
    <xf numFmtId="10" fontId="39" fillId="24" borderId="0" xfId="0" applyNumberFormat="1" applyFont="1" applyFill="1" applyBorder="1" applyAlignment="1">
      <alignment horizontal="center" vertical="center" wrapText="1"/>
    </xf>
    <xf numFmtId="0" fontId="39" fillId="24" borderId="0" xfId="0" applyFont="1" applyFill="1" applyBorder="1" applyAlignment="1">
      <alignment horizontal="center" vertical="center" wrapText="1"/>
    </xf>
    <xf numFmtId="0" fontId="38" fillId="0" borderId="0" xfId="0" applyFont="1" applyFill="1" applyBorder="1" applyAlignment="1">
      <alignment horizontal="center"/>
    </xf>
    <xf numFmtId="0" fontId="38" fillId="0" borderId="0" xfId="0" applyFont="1" applyFill="1" applyBorder="1" applyAlignment="1">
      <alignment wrapText="1"/>
    </xf>
    <xf numFmtId="0" fontId="34" fillId="0" borderId="11" xfId="36" applyFont="1" applyFill="1" applyBorder="1" applyAlignment="1">
      <alignment horizontal="center" vertical="center" wrapText="1"/>
    </xf>
    <xf numFmtId="43" fontId="34" fillId="0" borderId="11" xfId="0" applyNumberFormat="1" applyFont="1" applyFill="1" applyBorder="1" applyAlignment="1">
      <alignment horizontal="right" vertical="center"/>
    </xf>
    <xf numFmtId="0" fontId="0" fillId="0" borderId="0" xfId="0" applyFont="1" applyBorder="1"/>
    <xf numFmtId="4" fontId="31" fillId="0" borderId="13" xfId="0" applyNumberFormat="1" applyFont="1" applyFill="1" applyBorder="1" applyAlignment="1">
      <alignment vertical="center" wrapText="1"/>
    </xf>
    <xf numFmtId="4" fontId="31" fillId="0" borderId="13" xfId="0" applyNumberFormat="1" applyFont="1" applyFill="1" applyBorder="1" applyAlignment="1">
      <alignment vertical="center"/>
    </xf>
    <xf numFmtId="4" fontId="0" fillId="0" borderId="0" xfId="0" applyNumberFormat="1" applyFont="1"/>
    <xf numFmtId="0" fontId="42" fillId="0" borderId="10" xfId="0" applyFont="1" applyFill="1" applyBorder="1" applyAlignment="1">
      <alignment horizontal="left" vertical="center" wrapText="1"/>
    </xf>
    <xf numFmtId="0" fontId="34" fillId="0" borderId="11" xfId="0" applyFont="1" applyFill="1" applyBorder="1" applyAlignment="1">
      <alignment horizontal="left" vertical="center" wrapText="1"/>
    </xf>
    <xf numFmtId="4" fontId="31" fillId="0" borderId="0" xfId="0" applyNumberFormat="1" applyFont="1" applyFill="1" applyBorder="1" applyAlignment="1">
      <alignment vertical="center"/>
    </xf>
    <xf numFmtId="4" fontId="34" fillId="0" borderId="11" xfId="0" applyNumberFormat="1" applyFont="1" applyFill="1" applyBorder="1" applyAlignment="1">
      <alignment vertical="center"/>
    </xf>
    <xf numFmtId="0" fontId="31" fillId="0" borderId="0" xfId="0" applyFont="1" applyFill="1" applyAlignment="1">
      <alignment horizontal="left" vertical="center" wrapText="1"/>
    </xf>
    <xf numFmtId="4" fontId="31" fillId="0" borderId="10" xfId="0" applyNumberFormat="1" applyFont="1" applyFill="1" applyBorder="1" applyAlignment="1">
      <alignment vertical="center"/>
    </xf>
    <xf numFmtId="0" fontId="31" fillId="0" borderId="13" xfId="0" applyFont="1" applyFill="1" applyBorder="1" applyAlignment="1">
      <alignment horizontal="center" vertical="center" wrapText="1"/>
    </xf>
    <xf numFmtId="0" fontId="31" fillId="0" borderId="13" xfId="0" applyFont="1" applyFill="1" applyBorder="1" applyAlignment="1">
      <alignment vertical="center" wrapText="1"/>
    </xf>
    <xf numFmtId="0" fontId="32" fillId="0" borderId="0" xfId="0" applyFont="1" applyFill="1" applyBorder="1" applyAlignment="1">
      <alignment vertical="center"/>
    </xf>
    <xf numFmtId="0" fontId="31" fillId="0" borderId="0" xfId="0" applyFont="1" applyFill="1"/>
    <xf numFmtId="0" fontId="31" fillId="0" borderId="11" xfId="0" applyFont="1" applyFill="1" applyBorder="1" applyAlignment="1">
      <alignment horizontal="center" vertical="center" wrapText="1"/>
    </xf>
    <xf numFmtId="0" fontId="31" fillId="0" borderId="11" xfId="0" applyFont="1" applyFill="1" applyBorder="1" applyAlignment="1">
      <alignment horizontal="left" vertical="center" wrapText="1"/>
    </xf>
    <xf numFmtId="4" fontId="31" fillId="0" borderId="11" xfId="0" applyNumberFormat="1" applyFont="1" applyFill="1" applyBorder="1" applyAlignment="1">
      <alignment horizontal="right" vertical="center" wrapText="1"/>
    </xf>
    <xf numFmtId="4" fontId="31" fillId="0" borderId="0" xfId="0" applyNumberFormat="1" applyFont="1" applyFill="1" applyBorder="1" applyAlignment="1">
      <alignment horizontal="right" vertical="center" wrapText="1"/>
    </xf>
    <xf numFmtId="0" fontId="34" fillId="0" borderId="11" xfId="0" applyFont="1" applyFill="1" applyBorder="1" applyAlignment="1">
      <alignment horizontal="center" vertical="center" wrapText="1"/>
    </xf>
    <xf numFmtId="4" fontId="34" fillId="0" borderId="11" xfId="0" applyNumberFormat="1" applyFont="1" applyFill="1" applyBorder="1" applyAlignment="1">
      <alignment horizontal="right" vertical="center" wrapText="1"/>
    </xf>
    <xf numFmtId="0" fontId="34" fillId="0" borderId="12" xfId="0" applyFont="1" applyFill="1" applyBorder="1" applyAlignment="1">
      <alignment horizontal="center" vertical="center" wrapText="1"/>
    </xf>
    <xf numFmtId="4" fontId="34" fillId="0" borderId="12" xfId="0" applyNumberFormat="1" applyFont="1" applyFill="1" applyBorder="1" applyAlignment="1">
      <alignment horizontal="right" vertical="center" wrapText="1"/>
    </xf>
    <xf numFmtId="4" fontId="34" fillId="0" borderId="11" xfId="0" applyNumberFormat="1" applyFont="1" applyFill="1" applyBorder="1" applyAlignment="1">
      <alignment vertical="center" wrapText="1"/>
    </xf>
    <xf numFmtId="0" fontId="34" fillId="0" borderId="10" xfId="0" applyFont="1" applyFill="1" applyBorder="1" applyAlignment="1"/>
    <xf numFmtId="0" fontId="34" fillId="0" borderId="0" xfId="0" applyFont="1" applyFill="1" applyBorder="1" applyAlignment="1"/>
    <xf numFmtId="0" fontId="2" fillId="0" borderId="0" xfId="0" applyFont="1" applyFill="1" applyBorder="1" applyAlignment="1">
      <alignment vertical="center"/>
    </xf>
    <xf numFmtId="0" fontId="34" fillId="0" borderId="12" xfId="0" applyFont="1" applyFill="1" applyBorder="1" applyAlignment="1"/>
    <xf numFmtId="0" fontId="34" fillId="0" borderId="0" xfId="0" applyFont="1" applyFill="1" applyBorder="1" applyAlignment="1">
      <alignment horizontal="center"/>
    </xf>
    <xf numFmtId="4" fontId="31" fillId="0" borderId="0" xfId="0" applyNumberFormat="1" applyFont="1" applyFill="1" applyBorder="1" applyAlignment="1">
      <alignment horizontal="right"/>
    </xf>
    <xf numFmtId="4" fontId="31" fillId="0" borderId="0" xfId="0" applyNumberFormat="1" applyFont="1" applyFill="1" applyBorder="1"/>
    <xf numFmtId="0" fontId="34" fillId="0" borderId="11" xfId="0" applyFont="1" applyFill="1" applyBorder="1"/>
    <xf numFmtId="4" fontId="34" fillId="0" borderId="11" xfId="0" applyNumberFormat="1" applyFont="1" applyFill="1" applyBorder="1" applyAlignment="1">
      <alignment horizontal="right"/>
    </xf>
    <xf numFmtId="4" fontId="34" fillId="0" borderId="0" xfId="0" applyNumberFormat="1" applyFont="1" applyFill="1" applyBorder="1"/>
    <xf numFmtId="0" fontId="32" fillId="0" borderId="0" xfId="0" applyFont="1" applyFill="1" applyBorder="1" applyAlignment="1">
      <alignment vertical="center" wrapText="1"/>
    </xf>
    <xf numFmtId="0" fontId="34" fillId="0" borderId="0" xfId="0" applyFont="1" applyFill="1"/>
    <xf numFmtId="0" fontId="33" fillId="0" borderId="0" xfId="0" applyFont="1" applyFill="1"/>
    <xf numFmtId="0" fontId="34" fillId="0" borderId="10" xfId="0" applyFont="1" applyFill="1" applyBorder="1" applyAlignment="1">
      <alignment horizontal="center" vertical="center"/>
    </xf>
    <xf numFmtId="4" fontId="34" fillId="0" borderId="11" xfId="0" applyNumberFormat="1" applyFont="1" applyFill="1" applyBorder="1"/>
    <xf numFmtId="3" fontId="31" fillId="0" borderId="0" xfId="0" applyNumberFormat="1" applyFont="1" applyFill="1" applyBorder="1"/>
    <xf numFmtId="0" fontId="34" fillId="0" borderId="0" xfId="0" applyFont="1" applyFill="1" applyBorder="1"/>
    <xf numFmtId="4" fontId="34" fillId="0" borderId="11" xfId="0" applyNumberFormat="1" applyFont="1" applyFill="1" applyBorder="1" applyAlignment="1">
      <alignment horizontal="center" vertical="center" wrapText="1"/>
    </xf>
    <xf numFmtId="1" fontId="37" fillId="0" borderId="11" xfId="36" applyNumberFormat="1" applyFont="1" applyFill="1" applyBorder="1" applyAlignment="1">
      <alignment horizontal="center" vertical="center"/>
    </xf>
    <xf numFmtId="0" fontId="34" fillId="0" borderId="11" xfId="36" applyFont="1" applyFill="1" applyBorder="1" applyAlignment="1">
      <alignment horizontal="left" vertical="center"/>
    </xf>
    <xf numFmtId="0" fontId="34" fillId="0" borderId="11" xfId="36" applyFont="1" applyFill="1" applyBorder="1" applyAlignment="1">
      <alignment vertical="center"/>
    </xf>
    <xf numFmtId="0" fontId="0" fillId="0" borderId="0" xfId="0" applyFont="1" applyFill="1"/>
    <xf numFmtId="0" fontId="34" fillId="0" borderId="14" xfId="0" applyFont="1" applyFill="1" applyBorder="1" applyAlignment="1">
      <alignment vertical="center" wrapText="1"/>
    </xf>
    <xf numFmtId="0" fontId="0" fillId="0" borderId="11" xfId="0" applyFont="1" applyFill="1" applyBorder="1" applyAlignment="1"/>
    <xf numFmtId="0" fontId="0" fillId="0" borderId="25" xfId="0" applyFont="1" applyFill="1" applyBorder="1" applyAlignment="1"/>
    <xf numFmtId="0" fontId="34" fillId="0" borderId="26" xfId="0" applyFont="1" applyFill="1" applyBorder="1" applyAlignment="1">
      <alignment horizontal="center" vertical="center" wrapText="1"/>
    </xf>
    <xf numFmtId="0" fontId="34" fillId="0" borderId="16" xfId="0" applyFont="1" applyFill="1" applyBorder="1" applyAlignment="1">
      <alignment vertical="center" wrapText="1"/>
    </xf>
    <xf numFmtId="4" fontId="34" fillId="0" borderId="25" xfId="0" applyNumberFormat="1" applyFont="1" applyFill="1" applyBorder="1" applyAlignment="1">
      <alignment horizontal="center" vertical="center" wrapText="1"/>
    </xf>
    <xf numFmtId="4" fontId="34" fillId="0" borderId="13"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top" wrapText="1"/>
    </xf>
    <xf numFmtId="0" fontId="30" fillId="0" borderId="0" xfId="0" applyFont="1" applyFill="1" applyBorder="1"/>
    <xf numFmtId="0" fontId="30" fillId="0" borderId="0" xfId="0" applyFont="1" applyFill="1" applyBorder="1" applyAlignment="1">
      <alignment horizontal="center" vertical="center" wrapText="1"/>
    </xf>
    <xf numFmtId="4" fontId="0" fillId="0" borderId="0" xfId="0" applyNumberFormat="1" applyFill="1" applyBorder="1" applyAlignment="1">
      <alignment vertical="center"/>
    </xf>
    <xf numFmtId="0" fontId="34" fillId="0" borderId="27" xfId="0" applyFont="1" applyFill="1" applyBorder="1" applyAlignment="1">
      <alignment vertical="center" wrapText="1"/>
    </xf>
    <xf numFmtId="0" fontId="34" fillId="0" borderId="25" xfId="0" applyFont="1" applyFill="1" applyBorder="1" applyAlignment="1">
      <alignment vertical="center" wrapText="1"/>
    </xf>
    <xf numFmtId="4" fontId="34" fillId="0" borderId="25" xfId="0" applyNumberFormat="1" applyFont="1" applyFill="1" applyBorder="1" applyAlignment="1">
      <alignment vertical="center" wrapText="1"/>
    </xf>
    <xf numFmtId="4" fontId="1" fillId="0" borderId="0" xfId="0" applyNumberFormat="1" applyFont="1" applyFill="1" applyBorder="1" applyAlignment="1">
      <alignment vertical="center"/>
    </xf>
    <xf numFmtId="0" fontId="35" fillId="0" borderId="0" xfId="0" applyFont="1" applyFill="1"/>
    <xf numFmtId="4" fontId="34" fillId="0" borderId="27" xfId="36" applyNumberFormat="1" applyFont="1" applyFill="1" applyBorder="1" applyAlignment="1">
      <alignment vertical="center" wrapText="1"/>
    </xf>
    <xf numFmtId="4" fontId="34" fillId="0" borderId="11" xfId="36" applyNumberFormat="1" applyFont="1" applyFill="1" applyBorder="1" applyAlignment="1">
      <alignment vertical="center" wrapText="1"/>
    </xf>
    <xf numFmtId="4" fontId="34" fillId="0" borderId="25" xfId="36" applyNumberFormat="1" applyFont="1" applyFill="1" applyBorder="1" applyAlignment="1">
      <alignment vertical="center" wrapText="1"/>
    </xf>
    <xf numFmtId="0" fontId="31" fillId="0" borderId="0" xfId="0" applyFont="1" applyFill="1" applyBorder="1" applyAlignment="1">
      <alignment horizontal="left"/>
    </xf>
    <xf numFmtId="0" fontId="34" fillId="0" borderId="0" xfId="0" applyFont="1" applyFill="1" applyBorder="1" applyAlignment="1">
      <alignment wrapText="1"/>
    </xf>
    <xf numFmtId="4" fontId="34" fillId="0" borderId="0" xfId="0" applyNumberFormat="1" applyFont="1" applyFill="1" applyBorder="1" applyAlignment="1">
      <alignment horizontal="right"/>
    </xf>
    <xf numFmtId="0" fontId="31" fillId="0" borderId="0" xfId="0" applyFont="1" applyFill="1" applyBorder="1" applyAlignment="1"/>
    <xf numFmtId="0" fontId="31" fillId="0" borderId="0" xfId="0" applyFont="1" applyFill="1" applyBorder="1" applyAlignment="1">
      <alignment wrapText="1"/>
    </xf>
    <xf numFmtId="0" fontId="34" fillId="0" borderId="0" xfId="0" applyFont="1" applyFill="1" applyBorder="1" applyAlignment="1">
      <alignment vertical="top" wrapText="1"/>
    </xf>
    <xf numFmtId="0" fontId="31" fillId="0" borderId="11" xfId="0" applyFont="1" applyFill="1" applyBorder="1" applyAlignment="1">
      <alignment horizontal="left"/>
    </xf>
    <xf numFmtId="0" fontId="34" fillId="0" borderId="11" xfId="0" applyFont="1" applyFill="1" applyBorder="1" applyAlignment="1">
      <alignment wrapText="1"/>
    </xf>
    <xf numFmtId="4" fontId="31" fillId="0" borderId="0" xfId="0" applyNumberFormat="1" applyFont="1" applyFill="1"/>
    <xf numFmtId="0" fontId="31" fillId="0" borderId="0" xfId="0" applyFont="1" applyFill="1" applyBorder="1" applyAlignment="1">
      <alignment horizontal="center" vertical="top" wrapText="1"/>
    </xf>
    <xf numFmtId="4" fontId="31" fillId="0" borderId="11" xfId="0" applyNumberFormat="1" applyFont="1" applyFill="1" applyBorder="1" applyAlignment="1">
      <alignment vertical="center" wrapText="1"/>
    </xf>
    <xf numFmtId="10" fontId="46" fillId="24" borderId="11" xfId="45" applyNumberFormat="1" applyFont="1" applyFill="1" applyBorder="1" applyAlignment="1">
      <alignment horizontal="right"/>
    </xf>
    <xf numFmtId="4" fontId="46" fillId="24" borderId="11" xfId="45" applyNumberFormat="1" applyFont="1" applyFill="1" applyBorder="1" applyAlignment="1">
      <alignment horizontal="right"/>
    </xf>
    <xf numFmtId="10" fontId="48" fillId="24" borderId="11" xfId="45" applyNumberFormat="1" applyFont="1" applyFill="1" applyBorder="1" applyAlignment="1">
      <alignment horizontal="right"/>
    </xf>
    <xf numFmtId="4" fontId="48" fillId="24" borderId="11" xfId="45" applyNumberFormat="1" applyFont="1" applyFill="1" applyBorder="1" applyAlignment="1">
      <alignment horizontal="right"/>
    </xf>
    <xf numFmtId="0" fontId="49" fillId="0" borderId="0" xfId="0" applyFont="1"/>
    <xf numFmtId="0" fontId="31" fillId="0" borderId="0" xfId="0" applyFont="1" applyFill="1" applyBorder="1" applyAlignment="1">
      <alignment horizontal="left" vertical="top"/>
    </xf>
    <xf numFmtId="0" fontId="34" fillId="0" borderId="0" xfId="0" applyFont="1"/>
    <xf numFmtId="0" fontId="34" fillId="0" borderId="0" xfId="0" applyFont="1" applyAlignment="1">
      <alignment vertical="top"/>
    </xf>
    <xf numFmtId="0" fontId="32" fillId="0" borderId="10" xfId="0" applyFont="1" applyBorder="1" applyAlignment="1">
      <alignment horizontal="center" vertical="center" wrapText="1"/>
    </xf>
    <xf numFmtId="0" fontId="34" fillId="0" borderId="12" xfId="0" applyFont="1" applyBorder="1" applyAlignment="1">
      <alignment horizontal="left" vertical="center" wrapText="1"/>
    </xf>
    <xf numFmtId="0" fontId="33" fillId="0" borderId="0" xfId="0" applyFont="1" applyBorder="1" applyAlignment="1">
      <alignment horizontal="center" vertical="center" wrapText="1"/>
    </xf>
    <xf numFmtId="0" fontId="33" fillId="0" borderId="0" xfId="0" applyFont="1" applyBorder="1" applyAlignment="1">
      <alignment vertical="center"/>
    </xf>
    <xf numFmtId="0" fontId="26" fillId="0" borderId="0" xfId="0" applyFont="1" applyBorder="1"/>
    <xf numFmtId="0" fontId="50" fillId="0" borderId="0" xfId="0" applyFont="1"/>
    <xf numFmtId="0" fontId="33" fillId="0" borderId="0" xfId="0" applyFont="1" applyBorder="1" applyAlignment="1">
      <alignment vertical="center" wrapText="1"/>
    </xf>
    <xf numFmtId="0" fontId="33" fillId="0" borderId="0" xfId="0" applyFont="1" applyFill="1" applyBorder="1" applyAlignment="1">
      <alignment vertical="center"/>
    </xf>
    <xf numFmtId="0" fontId="33" fillId="0" borderId="0" xfId="0" applyFont="1" applyFill="1" applyBorder="1" applyAlignment="1">
      <alignment horizontal="center" vertical="center" wrapText="1"/>
    </xf>
    <xf numFmtId="0" fontId="50" fillId="0" borderId="0" xfId="0" applyFont="1" applyBorder="1"/>
    <xf numFmtId="49" fontId="33" fillId="0" borderId="0" xfId="0" applyNumberFormat="1" applyFont="1" applyBorder="1" applyAlignment="1">
      <alignment horizontal="center" vertical="center" wrapText="1"/>
    </xf>
    <xf numFmtId="0" fontId="33" fillId="0" borderId="12" xfId="0" applyFont="1" applyBorder="1" applyAlignment="1">
      <alignment horizontal="center" vertical="center" wrapText="1"/>
    </xf>
    <xf numFmtId="49" fontId="33" fillId="0" borderId="12" xfId="0" applyNumberFormat="1" applyFont="1" applyBorder="1" applyAlignment="1">
      <alignment horizontal="center" vertical="center" wrapText="1"/>
    </xf>
    <xf numFmtId="0" fontId="33" fillId="0" borderId="12" xfId="0" applyFont="1" applyBorder="1" applyAlignment="1">
      <alignment vertical="center"/>
    </xf>
    <xf numFmtId="0" fontId="50" fillId="0" borderId="0" xfId="0" applyFont="1" applyAlignment="1">
      <alignment horizontal="right"/>
    </xf>
    <xf numFmtId="0" fontId="33" fillId="0" borderId="0" xfId="0" applyFont="1"/>
    <xf numFmtId="0" fontId="51" fillId="0" borderId="0" xfId="36" applyFont="1" applyBorder="1" applyAlignment="1">
      <alignment horizontal="left" vertical="center"/>
    </xf>
    <xf numFmtId="0" fontId="51" fillId="0" borderId="0" xfId="36" applyFont="1" applyBorder="1" applyAlignment="1">
      <alignment horizontal="center" vertical="center" wrapText="1"/>
    </xf>
    <xf numFmtId="0" fontId="51" fillId="24" borderId="0" xfId="36" applyFont="1" applyFill="1" applyBorder="1" applyAlignment="1">
      <alignment horizontal="center" vertical="center"/>
    </xf>
    <xf numFmtId="43" fontId="51" fillId="0" borderId="0" xfId="0" applyNumberFormat="1" applyFont="1" applyFill="1" applyBorder="1" applyAlignment="1">
      <alignment horizontal="right" vertical="center"/>
    </xf>
    <xf numFmtId="0" fontId="51" fillId="0" borderId="0" xfId="36" applyFont="1" applyFill="1" applyBorder="1" applyAlignment="1">
      <alignment horizontal="left" vertical="center" wrapText="1"/>
    </xf>
    <xf numFmtId="0" fontId="51" fillId="0" borderId="0" xfId="36" applyFont="1" applyBorder="1" applyAlignment="1">
      <alignment horizontal="center" vertical="center"/>
    </xf>
    <xf numFmtId="0" fontId="51" fillId="0" borderId="0" xfId="36" applyFont="1" applyFill="1" applyBorder="1" applyAlignment="1">
      <alignment horizontal="center" vertical="center"/>
    </xf>
    <xf numFmtId="0" fontId="51" fillId="0" borderId="0" xfId="0" applyFont="1" applyFill="1" applyBorder="1" applyAlignment="1">
      <alignment horizontal="center" vertical="center" wrapText="1"/>
    </xf>
    <xf numFmtId="1" fontId="52" fillId="0" borderId="0" xfId="36" applyNumberFormat="1" applyFont="1" applyBorder="1" applyAlignment="1">
      <alignment horizontal="center" vertical="center"/>
    </xf>
    <xf numFmtId="43" fontId="0" fillId="0" borderId="0" xfId="0" applyNumberFormat="1"/>
    <xf numFmtId="2" fontId="0" fillId="0" borderId="0" xfId="0" applyNumberFormat="1"/>
    <xf numFmtId="0" fontId="31" fillId="0" borderId="28" xfId="36" applyFont="1" applyFill="1" applyBorder="1" applyAlignment="1">
      <alignment horizontal="center" vertical="center" wrapText="1"/>
    </xf>
    <xf numFmtId="4" fontId="0" fillId="0" borderId="0" xfId="0" applyNumberFormat="1" applyFill="1" applyBorder="1"/>
    <xf numFmtId="0" fontId="31" fillId="0" borderId="13" xfId="36" applyFont="1" applyFill="1" applyBorder="1" applyAlignment="1">
      <alignment vertical="center" wrapText="1"/>
    </xf>
    <xf numFmtId="4" fontId="34" fillId="0" borderId="10" xfId="36" applyNumberFormat="1" applyFont="1" applyFill="1" applyBorder="1" applyAlignment="1">
      <alignment vertical="center" wrapText="1"/>
    </xf>
    <xf numFmtId="2" fontId="0" fillId="0" borderId="0" xfId="0" applyNumberFormat="1" applyFont="1"/>
    <xf numFmtId="0" fontId="34" fillId="0" borderId="11" xfId="0" applyFont="1" applyFill="1" applyBorder="1" applyAlignment="1">
      <alignment horizontal="center" vertical="center" wrapText="1"/>
    </xf>
    <xf numFmtId="4" fontId="43" fillId="0" borderId="11" xfId="0" applyNumberFormat="1" applyFont="1" applyBorder="1" applyAlignment="1">
      <alignment horizontal="center" vertical="center"/>
    </xf>
    <xf numFmtId="4" fontId="42" fillId="0" borderId="10" xfId="0" applyNumberFormat="1" applyFont="1" applyFill="1" applyBorder="1" applyAlignment="1">
      <alignment horizontal="center" vertical="center"/>
    </xf>
    <xf numFmtId="4" fontId="36" fillId="0" borderId="0" xfId="0" applyNumberFormat="1" applyFont="1" applyFill="1" applyBorder="1" applyAlignment="1">
      <alignment horizontal="center" vertical="center"/>
    </xf>
    <xf numFmtId="0" fontId="32" fillId="0" borderId="0" xfId="0" applyFont="1" applyFill="1" applyBorder="1" applyAlignment="1">
      <alignment horizontal="left" vertical="center"/>
    </xf>
    <xf numFmtId="0" fontId="34" fillId="0" borderId="0" xfId="0" applyFont="1" applyFill="1" applyBorder="1" applyAlignment="1">
      <alignment vertical="center" wrapText="1"/>
    </xf>
    <xf numFmtId="0" fontId="31" fillId="0" borderId="13" xfId="0" applyFont="1" applyFill="1" applyBorder="1" applyAlignment="1">
      <alignment horizontal="center" vertical="center" wrapText="1"/>
    </xf>
    <xf numFmtId="0" fontId="31" fillId="0" borderId="12" xfId="0" applyFont="1" applyFill="1" applyBorder="1" applyAlignment="1">
      <alignment horizontal="center" vertical="center" wrapText="1"/>
    </xf>
    <xf numFmtId="4" fontId="31" fillId="25" borderId="10" xfId="0" applyNumberFormat="1" applyFont="1" applyFill="1" applyBorder="1" applyAlignment="1">
      <alignment horizontal="distributed" vertical="center" wrapText="1" justifyLastLine="1" shrinkToFit="1"/>
    </xf>
    <xf numFmtId="0" fontId="33" fillId="0" borderId="0" xfId="0" applyFont="1" applyFill="1" applyBorder="1" applyAlignment="1">
      <alignment horizontal="left" vertical="center" wrapText="1"/>
    </xf>
    <xf numFmtId="0" fontId="33" fillId="0" borderId="0" xfId="36" applyFont="1" applyFill="1" applyBorder="1" applyAlignment="1">
      <alignment horizontal="center" vertical="center"/>
    </xf>
    <xf numFmtId="0" fontId="33" fillId="0" borderId="0" xfId="0" applyFont="1" applyFill="1" applyBorder="1" applyAlignment="1">
      <alignment horizontal="center" vertical="center"/>
    </xf>
    <xf numFmtId="43" fontId="33" fillId="0" borderId="0" xfId="0" applyNumberFormat="1" applyFont="1" applyFill="1" applyBorder="1" applyAlignment="1">
      <alignment horizontal="right" vertical="center"/>
    </xf>
    <xf numFmtId="0" fontId="31" fillId="0" borderId="0" xfId="0" applyFont="1" applyFill="1" applyBorder="1" applyAlignment="1">
      <alignment vertical="top" wrapText="1"/>
    </xf>
    <xf numFmtId="0" fontId="51" fillId="0" borderId="0" xfId="36" applyFont="1" applyFill="1" applyBorder="1" applyAlignment="1">
      <alignment horizontal="center" vertical="center" wrapText="1"/>
    </xf>
    <xf numFmtId="43" fontId="0" fillId="0" borderId="0" xfId="0" applyNumberFormat="1" applyFill="1"/>
    <xf numFmtId="4" fontId="34" fillId="0" borderId="13" xfId="0" applyNumberFormat="1" applyFont="1" applyFill="1" applyBorder="1" applyAlignment="1">
      <alignment vertical="center"/>
    </xf>
    <xf numFmtId="164" fontId="37" fillId="0" borderId="0" xfId="0" applyNumberFormat="1" applyFont="1" applyAlignment="1">
      <alignment vertical="center"/>
    </xf>
    <xf numFmtId="0" fontId="31" fillId="0" borderId="13" xfId="0" applyFont="1" applyBorder="1" applyAlignment="1">
      <alignment horizontal="center" vertical="center" wrapText="1"/>
    </xf>
    <xf numFmtId="0" fontId="34" fillId="0" borderId="0" xfId="0" applyFont="1" applyAlignment="1">
      <alignment vertical="center"/>
    </xf>
    <xf numFmtId="4" fontId="34" fillId="0" borderId="0" xfId="0" applyNumberFormat="1" applyFont="1" applyAlignment="1">
      <alignment vertical="center"/>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4" fontId="34" fillId="0" borderId="18" xfId="0" applyNumberFormat="1" applyFont="1" applyBorder="1" applyAlignment="1">
      <alignment horizontal="center" vertical="center" wrapText="1"/>
    </xf>
    <xf numFmtId="0" fontId="45"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1" fillId="0" borderId="15" xfId="0" applyFont="1" applyBorder="1" applyAlignment="1">
      <alignment horizontal="center" vertical="center" wrapText="1"/>
    </xf>
    <xf numFmtId="2" fontId="31" fillId="0" borderId="12" xfId="0" applyNumberFormat="1" applyFont="1" applyFill="1" applyBorder="1" applyAlignment="1">
      <alignment horizontal="justify" vertical="top" wrapText="1"/>
    </xf>
    <xf numFmtId="14" fontId="50" fillId="0" borderId="0" xfId="0" applyNumberFormat="1" applyFont="1" applyFill="1"/>
    <xf numFmtId="0" fontId="34" fillId="0" borderId="12" xfId="0" applyFont="1" applyFill="1" applyBorder="1" applyAlignment="1">
      <alignment horizontal="left" vertical="center" wrapText="1"/>
    </xf>
    <xf numFmtId="0" fontId="51" fillId="0" borderId="0" xfId="0" applyFont="1" applyFill="1" applyBorder="1" applyAlignment="1">
      <alignment horizontal="left" vertical="center" wrapText="1"/>
    </xf>
    <xf numFmtId="0" fontId="34" fillId="0" borderId="12" xfId="0" applyFont="1" applyFill="1" applyBorder="1" applyAlignment="1">
      <alignment horizontal="left" vertical="center" wrapText="1"/>
    </xf>
    <xf numFmtId="0" fontId="34" fillId="0" borderId="11" xfId="0" applyFont="1" applyFill="1" applyBorder="1" applyAlignment="1">
      <alignment horizontal="center" vertical="center" wrapText="1"/>
    </xf>
    <xf numFmtId="0" fontId="34" fillId="0" borderId="11" xfId="0" applyFont="1" applyFill="1" applyBorder="1" applyAlignment="1">
      <alignment horizontal="left" vertical="center" wrapText="1"/>
    </xf>
    <xf numFmtId="0" fontId="34" fillId="0" borderId="12" xfId="0" applyFont="1" applyFill="1" applyBorder="1" applyAlignment="1">
      <alignment horizontal="left" vertical="center" wrapText="1"/>
    </xf>
    <xf numFmtId="0" fontId="51" fillId="0" borderId="0" xfId="0" applyFont="1" applyFill="1" applyBorder="1" applyAlignment="1">
      <alignment horizontal="left" vertical="center" wrapText="1"/>
    </xf>
    <xf numFmtId="4" fontId="53" fillId="0" borderId="13" xfId="0" applyNumberFormat="1" applyFont="1" applyFill="1" applyBorder="1" applyAlignment="1">
      <alignment vertical="center" wrapText="1"/>
    </xf>
    <xf numFmtId="4" fontId="31" fillId="0" borderId="15" xfId="0" applyNumberFormat="1" applyFont="1" applyFill="1" applyBorder="1" applyAlignment="1">
      <alignment vertical="center" wrapText="1"/>
    </xf>
    <xf numFmtId="0" fontId="31" fillId="0" borderId="13" xfId="0" applyFont="1" applyFill="1" applyBorder="1" applyAlignment="1">
      <alignment horizontal="left" vertical="center" wrapText="1"/>
    </xf>
    <xf numFmtId="0" fontId="34" fillId="0" borderId="13" xfId="0" applyFont="1" applyFill="1" applyBorder="1" applyAlignment="1">
      <alignment horizontal="left" vertical="center" wrapText="1"/>
    </xf>
    <xf numFmtId="4" fontId="53" fillId="0" borderId="14" xfId="0" applyNumberFormat="1" applyFont="1" applyFill="1" applyBorder="1" applyAlignment="1">
      <alignment vertical="center" wrapText="1"/>
    </xf>
    <xf numFmtId="4" fontId="31" fillId="0" borderId="14" xfId="0" applyNumberFormat="1" applyFont="1" applyFill="1" applyBorder="1" applyAlignment="1">
      <alignment vertical="center" wrapText="1"/>
    </xf>
    <xf numFmtId="4" fontId="31" fillId="0" borderId="21" xfId="0" applyNumberFormat="1" applyFont="1" applyFill="1" applyBorder="1" applyAlignment="1">
      <alignment vertical="center"/>
    </xf>
    <xf numFmtId="4" fontId="31" fillId="0" borderId="21" xfId="0" applyNumberFormat="1" applyFont="1" applyFill="1" applyBorder="1" applyAlignment="1">
      <alignment vertical="center" wrapText="1"/>
    </xf>
    <xf numFmtId="4" fontId="31" fillId="0" borderId="22" xfId="0" applyNumberFormat="1" applyFont="1" applyFill="1" applyBorder="1" applyAlignment="1">
      <alignment vertical="center"/>
    </xf>
    <xf numFmtId="4" fontId="31" fillId="0" borderId="16" xfId="0" applyNumberFormat="1" applyFont="1" applyFill="1" applyBorder="1" applyAlignment="1">
      <alignment vertical="center"/>
    </xf>
    <xf numFmtId="4" fontId="31" fillId="0" borderId="16" xfId="0" applyNumberFormat="1" applyFont="1" applyFill="1" applyBorder="1" applyAlignment="1">
      <alignment vertical="center" wrapText="1"/>
    </xf>
    <xf numFmtId="4" fontId="31" fillId="0" borderId="23" xfId="0" applyNumberFormat="1" applyFont="1" applyFill="1" applyBorder="1" applyAlignment="1">
      <alignment vertical="center"/>
    </xf>
    <xf numFmtId="4" fontId="31" fillId="0" borderId="15" xfId="0" applyNumberFormat="1" applyFont="1" applyFill="1" applyBorder="1" applyAlignment="1">
      <alignment vertical="center"/>
    </xf>
    <xf numFmtId="0" fontId="34" fillId="0" borderId="0" xfId="0" applyFont="1" applyFill="1" applyAlignment="1">
      <alignment vertical="center"/>
    </xf>
    <xf numFmtId="0" fontId="34" fillId="0" borderId="17" xfId="0" applyFont="1" applyFill="1" applyBorder="1" applyAlignment="1">
      <alignment horizontal="center" vertical="center" wrapText="1"/>
    </xf>
    <xf numFmtId="0" fontId="31" fillId="0" borderId="14" xfId="0" applyFont="1" applyFill="1" applyBorder="1" applyAlignment="1">
      <alignment horizontal="center" vertical="center" wrapText="1"/>
    </xf>
    <xf numFmtId="0" fontId="34" fillId="0" borderId="29" xfId="0" applyFont="1" applyFill="1" applyBorder="1" applyAlignment="1">
      <alignment horizontal="center" vertical="center"/>
    </xf>
    <xf numFmtId="0" fontId="34" fillId="0" borderId="20"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24" xfId="0" applyFont="1" applyFill="1" applyBorder="1" applyAlignment="1">
      <alignment horizontal="center" vertical="center"/>
    </xf>
    <xf numFmtId="4" fontId="31" fillId="0" borderId="0" xfId="0" applyNumberFormat="1" applyFont="1" applyFill="1" applyBorder="1" applyAlignment="1">
      <alignment vertical="center" wrapText="1"/>
    </xf>
    <xf numFmtId="0" fontId="34" fillId="0" borderId="11" xfId="0" applyFont="1" applyFill="1" applyBorder="1" applyAlignment="1">
      <alignment horizontal="center"/>
    </xf>
    <xf numFmtId="3" fontId="31" fillId="0" borderId="0" xfId="0" applyNumberFormat="1" applyFont="1" applyFill="1" applyBorder="1" applyAlignment="1">
      <alignment horizontal="right"/>
    </xf>
    <xf numFmtId="3" fontId="34" fillId="0" borderId="11" xfId="0" applyNumberFormat="1" applyFont="1" applyFill="1" applyBorder="1" applyAlignment="1">
      <alignment horizontal="right"/>
    </xf>
    <xf numFmtId="4" fontId="36" fillId="0" borderId="0" xfId="0" applyNumberFormat="1" applyFont="1" applyFill="1" applyAlignment="1">
      <alignment vertical="center"/>
    </xf>
    <xf numFmtId="4" fontId="34" fillId="0" borderId="25" xfId="0" applyNumberFormat="1" applyFont="1" applyFill="1" applyBorder="1" applyAlignment="1">
      <alignment horizontal="right" vertical="center" wrapText="1"/>
    </xf>
    <xf numFmtId="14" fontId="51" fillId="0" borderId="0" xfId="36" applyNumberFormat="1" applyFont="1" applyFill="1" applyBorder="1" applyAlignment="1">
      <alignment horizontal="center" vertical="center"/>
    </xf>
    <xf numFmtId="0" fontId="54" fillId="0" borderId="0" xfId="0" applyFont="1" applyAlignment="1">
      <alignment vertical="center" wrapText="1"/>
    </xf>
    <xf numFmtId="10" fontId="51" fillId="0" borderId="0" xfId="36" applyNumberFormat="1" applyFont="1" applyBorder="1" applyAlignment="1">
      <alignment horizontal="center" vertical="center"/>
    </xf>
    <xf numFmtId="0" fontId="55" fillId="0" borderId="0" xfId="0" applyFont="1" applyFill="1" applyAlignment="1">
      <alignment horizontal="justify" vertical="center" wrapText="1"/>
    </xf>
    <xf numFmtId="0" fontId="55" fillId="0" borderId="0" xfId="0" applyFont="1" applyFill="1" applyAlignment="1">
      <alignment horizontal="justify" vertical="top" wrapText="1"/>
    </xf>
    <xf numFmtId="10" fontId="38" fillId="0" borderId="10" xfId="39" applyNumberFormat="1" applyFont="1" applyFill="1" applyBorder="1" applyAlignment="1">
      <alignment horizontal="right"/>
    </xf>
    <xf numFmtId="4" fontId="38" fillId="0" borderId="10" xfId="0" applyNumberFormat="1" applyFont="1" applyFill="1" applyBorder="1"/>
    <xf numFmtId="10" fontId="38" fillId="0" borderId="0" xfId="39" applyNumberFormat="1" applyFont="1" applyFill="1" applyBorder="1" applyAlignment="1">
      <alignment horizontal="right"/>
    </xf>
    <xf numFmtId="4" fontId="38" fillId="0" borderId="0" xfId="0" applyNumberFormat="1" applyFont="1" applyFill="1" applyBorder="1"/>
    <xf numFmtId="4" fontId="38" fillId="0" borderId="0" xfId="0" applyNumberFormat="1" applyFont="1" applyFill="1" applyBorder="1" applyAlignment="1">
      <alignment horizontal="right"/>
    </xf>
    <xf numFmtId="0" fontId="34" fillId="0" borderId="24" xfId="0" applyFont="1" applyFill="1" applyBorder="1" applyAlignment="1">
      <alignment horizontal="center" vertical="center" wrapText="1"/>
    </xf>
    <xf numFmtId="0" fontId="34" fillId="0" borderId="13" xfId="0" applyFont="1" applyFill="1" applyBorder="1" applyAlignment="1">
      <alignment horizontal="center" vertical="center" textRotation="90" wrapText="1"/>
    </xf>
    <xf numFmtId="0" fontId="34" fillId="0" borderId="36" xfId="0" applyFont="1" applyFill="1" applyBorder="1" applyAlignment="1">
      <alignment horizontal="center" vertical="center" wrapText="1"/>
    </xf>
    <xf numFmtId="0" fontId="34" fillId="0" borderId="35" xfId="0" applyFont="1" applyFill="1" applyBorder="1" applyAlignment="1">
      <alignment horizontal="center" vertical="center" wrapText="1"/>
    </xf>
    <xf numFmtId="0" fontId="31" fillId="0" borderId="24" xfId="0" applyFont="1" applyFill="1" applyBorder="1" applyAlignment="1">
      <alignment horizontal="center" vertical="center" wrapText="1"/>
    </xf>
    <xf numFmtId="0" fontId="31" fillId="0" borderId="13" xfId="0" applyFont="1" applyFill="1" applyBorder="1" applyAlignment="1">
      <alignment horizontal="center" vertical="center" wrapText="1"/>
    </xf>
    <xf numFmtId="0" fontId="34" fillId="0" borderId="27" xfId="0" applyFont="1" applyFill="1" applyBorder="1" applyAlignment="1">
      <alignment horizontal="left" vertical="center" wrapText="1"/>
    </xf>
    <xf numFmtId="0" fontId="34" fillId="0" borderId="25" xfId="0" applyFont="1" applyFill="1" applyBorder="1" applyAlignment="1">
      <alignment horizontal="left" vertical="center" wrapText="1"/>
    </xf>
    <xf numFmtId="0" fontId="34" fillId="0" borderId="29" xfId="0" applyFont="1" applyFill="1" applyBorder="1" applyAlignment="1">
      <alignment horizontal="center" vertical="center" wrapText="1"/>
    </xf>
    <xf numFmtId="0" fontId="34" fillId="0" borderId="31"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34" fillId="0" borderId="32" xfId="0" applyFont="1" applyFill="1" applyBorder="1" applyAlignment="1">
      <alignment horizontal="left" vertical="center" wrapText="1"/>
    </xf>
    <xf numFmtId="0" fontId="34" fillId="0" borderId="33" xfId="0" applyFont="1" applyFill="1" applyBorder="1" applyAlignment="1">
      <alignment horizontal="left" vertical="center" wrapText="1"/>
    </xf>
    <xf numFmtId="0" fontId="34" fillId="0" borderId="34" xfId="0" applyFont="1" applyFill="1" applyBorder="1" applyAlignment="1">
      <alignment horizontal="left" vertical="center" wrapText="1"/>
    </xf>
    <xf numFmtId="0" fontId="34" fillId="0" borderId="35" xfId="0" applyFont="1" applyFill="1" applyBorder="1" applyAlignment="1">
      <alignment horizontal="left" vertical="center" wrapText="1"/>
    </xf>
    <xf numFmtId="0" fontId="34" fillId="0" borderId="29"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13" xfId="0" applyFont="1" applyFill="1" applyBorder="1" applyAlignment="1">
      <alignment horizontal="center" vertical="center" textRotation="90"/>
    </xf>
    <xf numFmtId="0" fontId="34" fillId="0" borderId="32" xfId="0" applyFont="1" applyFill="1" applyBorder="1" applyAlignment="1">
      <alignment vertical="center" wrapText="1"/>
    </xf>
    <xf numFmtId="0" fontId="34" fillId="0" borderId="33" xfId="0" applyFont="1" applyFill="1" applyBorder="1" applyAlignment="1">
      <alignment vertical="center" wrapText="1"/>
    </xf>
    <xf numFmtId="0" fontId="32" fillId="0" borderId="12" xfId="0" applyFont="1" applyBorder="1" applyAlignment="1">
      <alignment horizontal="left" wrapText="1"/>
    </xf>
    <xf numFmtId="0" fontId="32" fillId="0" borderId="12" xfId="0" applyFont="1" applyFill="1" applyBorder="1" applyAlignment="1">
      <alignment horizontal="left"/>
    </xf>
    <xf numFmtId="0" fontId="31" fillId="0" borderId="10" xfId="0" applyFont="1" applyFill="1" applyBorder="1" applyAlignment="1">
      <alignment horizontal="left" vertical="center" wrapText="1"/>
    </xf>
    <xf numFmtId="0" fontId="32" fillId="0" borderId="10" xfId="0" applyFont="1" applyFill="1" applyBorder="1" applyAlignment="1">
      <alignment horizontal="left" wrapText="1"/>
    </xf>
    <xf numFmtId="0" fontId="34" fillId="0" borderId="10" xfId="0" applyFont="1" applyFill="1" applyBorder="1" applyAlignment="1">
      <alignment horizontal="center"/>
    </xf>
    <xf numFmtId="0" fontId="32" fillId="0" borderId="0" xfId="0" applyFont="1" applyFill="1" applyBorder="1" applyAlignment="1">
      <alignment horizontal="left" vertical="center" wrapText="1"/>
    </xf>
    <xf numFmtId="0" fontId="39" fillId="24" borderId="11" xfId="0" applyFont="1" applyFill="1" applyBorder="1" applyAlignment="1">
      <alignment horizontal="center"/>
    </xf>
    <xf numFmtId="0" fontId="32" fillId="0" borderId="0" xfId="0" applyFont="1" applyBorder="1" applyAlignment="1">
      <alignment horizontal="left" vertical="center" wrapText="1"/>
    </xf>
    <xf numFmtId="0" fontId="32" fillId="0" borderId="12" xfId="0" applyFont="1" applyBorder="1" applyAlignment="1">
      <alignment horizontal="left" vertical="center" wrapText="1"/>
    </xf>
    <xf numFmtId="0" fontId="39" fillId="24" borderId="11" xfId="0" applyFont="1" applyFill="1" applyBorder="1" applyAlignment="1">
      <alignment horizontal="center" vertical="center" wrapText="1"/>
    </xf>
    <xf numFmtId="0" fontId="47" fillId="24" borderId="11" xfId="0" applyFont="1" applyFill="1" applyBorder="1" applyAlignment="1">
      <alignment horizontal="center"/>
    </xf>
    <xf numFmtId="0" fontId="34" fillId="0" borderId="0" xfId="0" applyFont="1" applyBorder="1" applyAlignment="1">
      <alignment horizontal="left" vertical="center" wrapText="1"/>
    </xf>
    <xf numFmtId="0" fontId="34" fillId="0" borderId="0" xfId="0" applyFont="1" applyBorder="1" applyAlignment="1">
      <alignment wrapText="1"/>
    </xf>
    <xf numFmtId="0" fontId="34" fillId="0" borderId="12" xfId="0" applyFont="1" applyBorder="1" applyAlignment="1">
      <alignment wrapText="1"/>
    </xf>
    <xf numFmtId="0" fontId="51" fillId="0" borderId="10" xfId="0" applyFont="1" applyFill="1" applyBorder="1" applyAlignment="1">
      <alignment horizontal="left" vertical="center" wrapText="1"/>
    </xf>
    <xf numFmtId="0" fontId="51" fillId="0" borderId="0" xfId="0" applyFont="1" applyFill="1" applyBorder="1" applyAlignment="1">
      <alignment horizontal="left" vertical="center" wrapText="1"/>
    </xf>
    <xf numFmtId="0" fontId="34" fillId="0" borderId="12" xfId="0" applyFont="1" applyFill="1" applyBorder="1" applyAlignment="1">
      <alignment horizontal="left" vertical="center" wrapText="1"/>
    </xf>
    <xf numFmtId="0" fontId="34" fillId="0" borderId="12" xfId="0" applyFont="1" applyFill="1" applyBorder="1" applyAlignment="1">
      <alignment horizontal="left" wrapText="1"/>
    </xf>
    <xf numFmtId="0" fontId="34" fillId="0" borderId="0" xfId="0" applyFont="1" applyFill="1" applyBorder="1" applyAlignment="1">
      <alignment horizontal="left" wrapText="1"/>
    </xf>
    <xf numFmtId="0" fontId="34" fillId="0" borderId="27" xfId="36" applyFont="1" applyFill="1" applyBorder="1" applyAlignment="1">
      <alignment horizontal="center" vertical="center" wrapText="1"/>
    </xf>
    <xf numFmtId="0" fontId="34" fillId="0" borderId="25" xfId="36" applyFont="1" applyFill="1" applyBorder="1" applyAlignment="1">
      <alignment horizontal="center" vertical="center" wrapText="1"/>
    </xf>
    <xf numFmtId="4" fontId="34" fillId="0" borderId="13" xfId="36" applyNumberFormat="1" applyFont="1" applyFill="1" applyBorder="1" applyAlignment="1">
      <alignment horizontal="center" vertical="center"/>
    </xf>
    <xf numFmtId="4" fontId="34" fillId="0" borderId="12" xfId="36" applyNumberFormat="1" applyFont="1" applyFill="1" applyBorder="1" applyAlignment="1">
      <alignment horizontal="center" vertical="center" wrapText="1"/>
    </xf>
    <xf numFmtId="4" fontId="34" fillId="0" borderId="13" xfId="36" applyNumberFormat="1" applyFont="1" applyFill="1" applyBorder="1" applyAlignment="1">
      <alignment horizontal="center" vertical="center" wrapText="1"/>
    </xf>
    <xf numFmtId="0" fontId="31" fillId="0" borderId="12" xfId="0" applyFont="1" applyFill="1" applyBorder="1" applyAlignment="1">
      <alignment horizontal="center" vertical="center" wrapText="1"/>
    </xf>
    <xf numFmtId="4" fontId="31" fillId="0" borderId="27" xfId="36" applyNumberFormat="1" applyFont="1" applyFill="1" applyBorder="1" applyAlignment="1">
      <alignment horizontal="center" vertical="center"/>
    </xf>
    <xf numFmtId="4" fontId="31" fillId="0" borderId="25" xfId="36" applyNumberFormat="1" applyFont="1" applyFill="1" applyBorder="1" applyAlignment="1">
      <alignment horizontal="center" vertical="center"/>
    </xf>
    <xf numFmtId="0" fontId="34" fillId="0" borderId="14" xfId="36" applyFont="1" applyFill="1" applyBorder="1" applyAlignment="1">
      <alignment horizontal="center" vertical="center" wrapText="1"/>
    </xf>
    <xf numFmtId="0" fontId="34" fillId="0" borderId="16" xfId="36" applyFont="1" applyFill="1" applyBorder="1" applyAlignment="1">
      <alignment horizontal="center" vertical="center" wrapText="1"/>
    </xf>
    <xf numFmtId="4" fontId="34" fillId="0" borderId="27" xfId="36" applyNumberFormat="1" applyFont="1" applyFill="1" applyBorder="1" applyAlignment="1">
      <alignment horizontal="center" vertical="center"/>
    </xf>
    <xf numFmtId="4" fontId="34" fillId="0" borderId="11" xfId="36" applyNumberFormat="1" applyFont="1" applyFill="1" applyBorder="1" applyAlignment="1">
      <alignment horizontal="center" vertical="center"/>
    </xf>
    <xf numFmtId="4" fontId="31" fillId="0" borderId="13" xfId="36" applyNumberFormat="1" applyFont="1" applyFill="1" applyBorder="1" applyAlignment="1">
      <alignment horizontal="center" vertical="center"/>
    </xf>
    <xf numFmtId="0" fontId="34" fillId="0" borderId="37" xfId="36" applyFont="1" applyFill="1" applyBorder="1" applyAlignment="1">
      <alignment horizontal="center" vertical="center" wrapText="1"/>
    </xf>
    <xf numFmtId="0" fontId="34" fillId="0" borderId="38" xfId="36" applyFont="1" applyFill="1" applyBorder="1" applyAlignment="1">
      <alignment horizontal="center" vertical="center" wrapText="1"/>
    </xf>
    <xf numFmtId="4" fontId="34" fillId="0" borderId="11" xfId="36" applyNumberFormat="1" applyFont="1" applyFill="1" applyBorder="1" applyAlignment="1">
      <alignment horizontal="center" vertical="center" wrapText="1"/>
    </xf>
    <xf numFmtId="4" fontId="34" fillId="0" borderId="25" xfId="36" applyNumberFormat="1" applyFont="1" applyFill="1" applyBorder="1" applyAlignment="1">
      <alignment horizontal="center" vertical="center"/>
    </xf>
    <xf numFmtId="4" fontId="1" fillId="0" borderId="0" xfId="0" applyNumberFormat="1" applyFont="1" applyFill="1" applyBorder="1" applyAlignment="1">
      <alignment horizontal="center" vertical="center"/>
    </xf>
    <xf numFmtId="4" fontId="34" fillId="0" borderId="25" xfId="0" applyNumberFormat="1" applyFont="1" applyFill="1" applyBorder="1" applyAlignment="1">
      <alignment horizontal="center" vertical="center"/>
    </xf>
    <xf numFmtId="4" fontId="34" fillId="0" borderId="13" xfId="0" applyNumberFormat="1" applyFont="1" applyFill="1" applyBorder="1" applyAlignment="1">
      <alignment horizontal="center" vertical="center"/>
    </xf>
    <xf numFmtId="4" fontId="34" fillId="0" borderId="16" xfId="0" applyNumberFormat="1" applyFont="1" applyFill="1" applyBorder="1" applyAlignment="1">
      <alignment horizontal="center" vertical="center"/>
    </xf>
    <xf numFmtId="0" fontId="34" fillId="0" borderId="11" xfId="0" applyFont="1" applyFill="1" applyBorder="1" applyAlignment="1">
      <alignment horizontal="center" vertical="center" wrapText="1"/>
    </xf>
    <xf numFmtId="4" fontId="45" fillId="0" borderId="13" xfId="36" applyNumberFormat="1" applyFont="1" applyFill="1" applyBorder="1" applyAlignment="1">
      <alignment horizontal="center" vertical="center" wrapText="1"/>
    </xf>
    <xf numFmtId="0" fontId="0" fillId="0" borderId="0" xfId="0" applyNumberFormat="1" applyAlignment="1">
      <alignment horizontal="left" vertical="top" wrapText="1"/>
    </xf>
    <xf numFmtId="0" fontId="34" fillId="0" borderId="11" xfId="0" applyFont="1" applyBorder="1" applyAlignment="1">
      <alignment horizontal="left" vertical="center" wrapText="1"/>
    </xf>
    <xf numFmtId="0" fontId="34" fillId="0" borderId="11" xfId="0" applyFont="1" applyFill="1" applyBorder="1" applyAlignment="1">
      <alignment horizontal="left" vertical="center" wrapText="1"/>
    </xf>
    <xf numFmtId="0" fontId="32" fillId="0" borderId="11" xfId="0" applyFont="1" applyBorder="1" applyAlignment="1">
      <alignment horizontal="left" wrapText="1"/>
    </xf>
    <xf numFmtId="0" fontId="34" fillId="0" borderId="11" xfId="0" applyFont="1" applyFill="1" applyBorder="1" applyAlignment="1">
      <alignment horizontal="left" wrapText="1"/>
    </xf>
    <xf numFmtId="0" fontId="32" fillId="0" borderId="11" xfId="0" applyFont="1" applyFill="1" applyBorder="1" applyAlignment="1">
      <alignment horizontal="left" wrapText="1"/>
    </xf>
    <xf numFmtId="0" fontId="32" fillId="0" borderId="0" xfId="0" applyFont="1" applyFill="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0" fontId="0" fillId="0" borderId="0" xfId="0" applyFill="1" applyBorder="1" applyAlignment="1">
      <alignment horizontal="justify" vertical="top" wrapText="1"/>
    </xf>
    <xf numFmtId="0" fontId="0" fillId="0" borderId="0" xfId="0" applyBorder="1" applyAlignment="1">
      <alignment horizontal="left" vertical="top" wrapText="1"/>
    </xf>
    <xf numFmtId="0" fontId="50" fillId="0" borderId="0" xfId="0" applyFont="1" applyAlignment="1">
      <alignment horizontal="center"/>
    </xf>
  </cellXfs>
  <cellStyles count="47">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Normalny 3" xfId="37"/>
    <cellStyle name="Obliczenia" xfId="38" builtinId="22" customBuiltin="1"/>
    <cellStyle name="Procentowy 2" xfId="39"/>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Walutowy 2" xfId="45"/>
    <cellStyle name="Złe" xfId="46"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92D050"/>
    <pageSetUpPr fitToPage="1"/>
  </sheetPr>
  <dimension ref="A1:N37"/>
  <sheetViews>
    <sheetView tabSelected="1" view="pageLayout" zoomScale="70" zoomScaleNormal="70" zoomScalePageLayoutView="70" workbookViewId="0">
      <selection activeCell="D4" sqref="D4"/>
    </sheetView>
  </sheetViews>
  <sheetFormatPr defaultColWidth="5" defaultRowHeight="12.75"/>
  <cols>
    <col min="1" max="1" width="3.28515625" style="27" customWidth="1"/>
    <col min="2" max="2" width="2.7109375" style="27" customWidth="1"/>
    <col min="3" max="3" width="44" style="27" customWidth="1"/>
    <col min="4" max="4" width="21.7109375" style="27" customWidth="1"/>
    <col min="5" max="5" width="26" style="27" customWidth="1"/>
    <col min="6" max="6" width="30.7109375" style="27" customWidth="1"/>
    <col min="7" max="7" width="27" style="124" customWidth="1"/>
    <col min="8" max="14" width="21.7109375" style="27" customWidth="1"/>
    <col min="15" max="16384" width="5" style="27"/>
  </cols>
  <sheetData>
    <row r="1" spans="1:14" s="121" customFormat="1" ht="17.100000000000001" customHeight="1" thickBot="1">
      <c r="A1" s="285" t="s">
        <v>22</v>
      </c>
      <c r="B1" s="285"/>
      <c r="C1" s="285"/>
      <c r="D1" s="255"/>
      <c r="E1" s="255"/>
      <c r="F1" s="255"/>
      <c r="G1" s="256"/>
      <c r="H1" s="255"/>
      <c r="I1" s="255"/>
      <c r="J1" s="255"/>
      <c r="K1" s="255"/>
      <c r="L1" s="255"/>
      <c r="M1" s="255"/>
      <c r="N1" s="255"/>
    </row>
    <row r="2" spans="1:14" ht="105" customHeight="1">
      <c r="A2" s="310" t="s">
        <v>50</v>
      </c>
      <c r="B2" s="311"/>
      <c r="C2" s="286" t="s">
        <v>51</v>
      </c>
      <c r="D2" s="257" t="s">
        <v>100</v>
      </c>
      <c r="E2" s="258" t="s">
        <v>114</v>
      </c>
      <c r="F2" s="258" t="s">
        <v>121</v>
      </c>
      <c r="G2" s="259" t="s">
        <v>56</v>
      </c>
      <c r="H2" s="260" t="s">
        <v>85</v>
      </c>
      <c r="I2" s="258" t="s">
        <v>60</v>
      </c>
      <c r="J2" s="258" t="s">
        <v>103</v>
      </c>
      <c r="K2" s="258" t="s">
        <v>57</v>
      </c>
      <c r="L2" s="258" t="s">
        <v>81</v>
      </c>
      <c r="M2" s="258" t="s">
        <v>101</v>
      </c>
      <c r="N2" s="261" t="s">
        <v>102</v>
      </c>
    </row>
    <row r="3" spans="1:14" ht="12" customHeight="1">
      <c r="A3" s="312">
        <v>1</v>
      </c>
      <c r="B3" s="313"/>
      <c r="C3" s="287">
        <v>2</v>
      </c>
      <c r="D3" s="254">
        <v>3</v>
      </c>
      <c r="E3" s="254">
        <v>4</v>
      </c>
      <c r="F3" s="254">
        <v>5</v>
      </c>
      <c r="G3" s="254">
        <v>6</v>
      </c>
      <c r="H3" s="254">
        <v>7</v>
      </c>
      <c r="I3" s="254">
        <v>8</v>
      </c>
      <c r="J3" s="254">
        <v>9</v>
      </c>
      <c r="K3" s="254">
        <v>10</v>
      </c>
      <c r="L3" s="254">
        <v>11</v>
      </c>
      <c r="M3" s="254">
        <v>12</v>
      </c>
      <c r="N3" s="262">
        <v>13</v>
      </c>
    </row>
    <row r="4" spans="1:14" ht="36" customHeight="1">
      <c r="A4" s="288" t="s">
        <v>91</v>
      </c>
      <c r="B4" s="314" t="s">
        <v>117</v>
      </c>
      <c r="C4" s="315"/>
      <c r="D4" s="122">
        <v>6255741.4900000002</v>
      </c>
      <c r="E4" s="122">
        <v>36446321837.790001</v>
      </c>
      <c r="F4" s="122">
        <v>34640868502.68</v>
      </c>
      <c r="G4" s="272">
        <v>32698247881.880001</v>
      </c>
      <c r="H4" s="122">
        <v>6216179727.9200001</v>
      </c>
      <c r="I4" s="122">
        <v>1848651131.1199999</v>
      </c>
      <c r="J4" s="122">
        <v>52269316.359999999</v>
      </c>
      <c r="K4" s="122">
        <v>8083315.0999999996</v>
      </c>
      <c r="L4" s="122">
        <v>33616858.219999999</v>
      </c>
      <c r="M4" s="122">
        <v>1805453335.1099999</v>
      </c>
      <c r="N4" s="273">
        <v>0</v>
      </c>
    </row>
    <row r="5" spans="1:14" ht="32.65" customHeight="1">
      <c r="A5" s="316" t="s">
        <v>59</v>
      </c>
      <c r="B5" s="309" t="s">
        <v>62</v>
      </c>
      <c r="C5" s="274" t="s">
        <v>92</v>
      </c>
      <c r="D5" s="122">
        <v>0</v>
      </c>
      <c r="E5" s="122">
        <v>329269297.47000003</v>
      </c>
      <c r="F5" s="122">
        <v>17048403.449999999</v>
      </c>
      <c r="G5" s="272">
        <v>17048403.449999999</v>
      </c>
      <c r="H5" s="122">
        <v>0</v>
      </c>
      <c r="I5" s="122">
        <v>0</v>
      </c>
      <c r="J5" s="122">
        <v>0</v>
      </c>
      <c r="K5" s="122">
        <v>0</v>
      </c>
      <c r="L5" s="122">
        <v>0</v>
      </c>
      <c r="M5" s="122">
        <v>312220894.01999998</v>
      </c>
      <c r="N5" s="273">
        <v>0</v>
      </c>
    </row>
    <row r="6" spans="1:14" ht="36.6" customHeight="1">
      <c r="A6" s="317"/>
      <c r="B6" s="309"/>
      <c r="C6" s="274" t="s">
        <v>93</v>
      </c>
      <c r="D6" s="122">
        <v>23689.19</v>
      </c>
      <c r="E6" s="122">
        <v>161022073.53</v>
      </c>
      <c r="F6" s="122">
        <v>161018442.47999999</v>
      </c>
      <c r="G6" s="272">
        <v>100173003.31999999</v>
      </c>
      <c r="H6" s="122">
        <v>91490630.760000005</v>
      </c>
      <c r="I6" s="122">
        <v>51095976.479999997</v>
      </c>
      <c r="J6" s="122">
        <v>7002807.9100000001</v>
      </c>
      <c r="K6" s="122">
        <v>1128290.26</v>
      </c>
      <c r="L6" s="122">
        <v>1618364.51</v>
      </c>
      <c r="M6" s="123">
        <v>3631.05</v>
      </c>
      <c r="N6" s="273">
        <v>0</v>
      </c>
    </row>
    <row r="7" spans="1:14" ht="30" customHeight="1">
      <c r="A7" s="317"/>
      <c r="B7" s="309"/>
      <c r="C7" s="274" t="s">
        <v>94</v>
      </c>
      <c r="D7" s="122">
        <v>0</v>
      </c>
      <c r="E7" s="122">
        <f t="shared" ref="E7:E30" si="0">F7+M7+N7</f>
        <v>0</v>
      </c>
      <c r="F7" s="122">
        <v>0</v>
      </c>
      <c r="G7" s="272">
        <v>0</v>
      </c>
      <c r="H7" s="122">
        <v>0</v>
      </c>
      <c r="I7" s="122">
        <v>0</v>
      </c>
      <c r="J7" s="122">
        <v>0</v>
      </c>
      <c r="K7" s="122">
        <v>0</v>
      </c>
      <c r="L7" s="122">
        <v>0</v>
      </c>
      <c r="M7" s="122">
        <v>0</v>
      </c>
      <c r="N7" s="273">
        <v>0</v>
      </c>
    </row>
    <row r="8" spans="1:14" ht="30" customHeight="1">
      <c r="A8" s="317"/>
      <c r="B8" s="309"/>
      <c r="C8" s="274" t="s">
        <v>95</v>
      </c>
      <c r="D8" s="122">
        <v>0</v>
      </c>
      <c r="E8" s="122">
        <f t="shared" si="0"/>
        <v>0</v>
      </c>
      <c r="F8" s="122">
        <v>0</v>
      </c>
      <c r="G8" s="272">
        <v>0</v>
      </c>
      <c r="H8" s="122">
        <v>0</v>
      </c>
      <c r="I8" s="122">
        <v>0</v>
      </c>
      <c r="J8" s="122">
        <v>0</v>
      </c>
      <c r="K8" s="122">
        <v>0</v>
      </c>
      <c r="L8" s="122">
        <v>0</v>
      </c>
      <c r="M8" s="122">
        <v>0</v>
      </c>
      <c r="N8" s="273">
        <v>0</v>
      </c>
    </row>
    <row r="9" spans="1:14" ht="39.6" customHeight="1">
      <c r="A9" s="318"/>
      <c r="B9" s="309"/>
      <c r="C9" s="275" t="s">
        <v>104</v>
      </c>
      <c r="D9" s="276">
        <f t="shared" ref="D9:F9" si="1">D5+D6+D7+D8</f>
        <v>23689.19</v>
      </c>
      <c r="E9" s="276">
        <f t="shared" si="1"/>
        <v>490291371</v>
      </c>
      <c r="F9" s="276">
        <f t="shared" si="1"/>
        <v>178066845.92999998</v>
      </c>
      <c r="G9" s="276">
        <f t="shared" ref="G9:N9" si="2">G5+G6+G7+G8</f>
        <v>117221406.77</v>
      </c>
      <c r="H9" s="277">
        <f t="shared" si="2"/>
        <v>91490630.760000005</v>
      </c>
      <c r="I9" s="277">
        <f t="shared" si="2"/>
        <v>51095976.479999997</v>
      </c>
      <c r="J9" s="277">
        <f t="shared" si="2"/>
        <v>7002807.9100000001</v>
      </c>
      <c r="K9" s="277">
        <f t="shared" si="2"/>
        <v>1128290.26</v>
      </c>
      <c r="L9" s="277">
        <f t="shared" si="2"/>
        <v>1618364.51</v>
      </c>
      <c r="M9" s="277">
        <f t="shared" si="2"/>
        <v>312224525.06999999</v>
      </c>
      <c r="N9" s="277">
        <f t="shared" si="2"/>
        <v>0</v>
      </c>
    </row>
    <row r="10" spans="1:14" ht="30" customHeight="1">
      <c r="A10" s="308" t="s">
        <v>53</v>
      </c>
      <c r="B10" s="309" t="s">
        <v>58</v>
      </c>
      <c r="C10" s="274" t="s">
        <v>105</v>
      </c>
      <c r="D10" s="122">
        <v>0</v>
      </c>
      <c r="E10" s="122">
        <v>103583640.29000001</v>
      </c>
      <c r="F10" s="122">
        <v>103583640.29000001</v>
      </c>
      <c r="G10" s="272">
        <v>92329606.700000003</v>
      </c>
      <c r="H10" s="122">
        <v>0</v>
      </c>
      <c r="I10" s="122">
        <v>11234133.59</v>
      </c>
      <c r="J10" s="122">
        <v>0</v>
      </c>
      <c r="K10" s="122">
        <v>19900</v>
      </c>
      <c r="L10" s="122">
        <v>0</v>
      </c>
      <c r="M10" s="122">
        <v>0</v>
      </c>
      <c r="N10" s="273">
        <v>0</v>
      </c>
    </row>
    <row r="11" spans="1:14" ht="36.6" customHeight="1">
      <c r="A11" s="308"/>
      <c r="B11" s="309"/>
      <c r="C11" s="274" t="s">
        <v>106</v>
      </c>
      <c r="D11" s="122">
        <v>0</v>
      </c>
      <c r="E11" s="122">
        <v>434897531.73000002</v>
      </c>
      <c r="F11" s="122">
        <v>98447004.040000007</v>
      </c>
      <c r="G11" s="272">
        <v>18015036.649999999</v>
      </c>
      <c r="H11" s="122">
        <v>111385787.87</v>
      </c>
      <c r="I11" s="122">
        <v>78890315.310000002</v>
      </c>
      <c r="J11" s="122">
        <v>928942.07999999996</v>
      </c>
      <c r="K11" s="122">
        <v>608774</v>
      </c>
      <c r="L11" s="122">
        <v>3936</v>
      </c>
      <c r="M11" s="122">
        <v>336450527.69</v>
      </c>
      <c r="N11" s="273">
        <v>0</v>
      </c>
    </row>
    <row r="12" spans="1:14" ht="30" customHeight="1">
      <c r="A12" s="308"/>
      <c r="B12" s="309"/>
      <c r="C12" s="274" t="s">
        <v>107</v>
      </c>
      <c r="D12" s="122">
        <v>424914.01</v>
      </c>
      <c r="E12" s="122">
        <v>13472114.529999999</v>
      </c>
      <c r="F12" s="122">
        <v>13472114.529999999</v>
      </c>
      <c r="G12" s="272">
        <v>0</v>
      </c>
      <c r="H12" s="122">
        <v>0</v>
      </c>
      <c r="I12" s="122">
        <v>7309804.2300000004</v>
      </c>
      <c r="J12" s="122">
        <v>3521660.18</v>
      </c>
      <c r="K12" s="122">
        <v>0</v>
      </c>
      <c r="L12" s="122">
        <v>2640650.12</v>
      </c>
      <c r="M12" s="122">
        <v>0</v>
      </c>
      <c r="N12" s="273">
        <v>0</v>
      </c>
    </row>
    <row r="13" spans="1:14" ht="30" customHeight="1">
      <c r="A13" s="308"/>
      <c r="B13" s="309"/>
      <c r="C13" s="274" t="s">
        <v>108</v>
      </c>
      <c r="D13" s="122">
        <v>0</v>
      </c>
      <c r="E13" s="122">
        <v>121446561.34</v>
      </c>
      <c r="F13" s="122">
        <v>11763770.789999999</v>
      </c>
      <c r="G13" s="122">
        <v>11763770.789999999</v>
      </c>
      <c r="H13" s="122">
        <v>0</v>
      </c>
      <c r="I13" s="122">
        <v>0</v>
      </c>
      <c r="J13" s="122">
        <v>0</v>
      </c>
      <c r="K13" s="122">
        <v>0</v>
      </c>
      <c r="L13" s="122">
        <v>0</v>
      </c>
      <c r="M13" s="122">
        <v>109682790.55</v>
      </c>
      <c r="N13" s="273">
        <v>0</v>
      </c>
    </row>
    <row r="14" spans="1:14" ht="44.1" customHeight="1">
      <c r="A14" s="308"/>
      <c r="B14" s="309"/>
      <c r="C14" s="275" t="s">
        <v>109</v>
      </c>
      <c r="D14" s="122">
        <f>D10+D11+D12+D13</f>
        <v>424914.01</v>
      </c>
      <c r="E14" s="122">
        <f t="shared" ref="E14:N14" si="3">E10+E11+E12+E13</f>
        <v>673399847.88999999</v>
      </c>
      <c r="F14" s="122">
        <f t="shared" si="3"/>
        <v>227266529.65000001</v>
      </c>
      <c r="G14" s="122">
        <f t="shared" si="3"/>
        <v>122108414.13999999</v>
      </c>
      <c r="H14" s="122">
        <f t="shared" si="3"/>
        <v>111385787.87</v>
      </c>
      <c r="I14" s="122">
        <f t="shared" si="3"/>
        <v>97434253.13000001</v>
      </c>
      <c r="J14" s="122">
        <f t="shared" si="3"/>
        <v>4450602.26</v>
      </c>
      <c r="K14" s="122">
        <f t="shared" si="3"/>
        <v>628674</v>
      </c>
      <c r="L14" s="122">
        <f t="shared" si="3"/>
        <v>2644586.12</v>
      </c>
      <c r="M14" s="122">
        <f t="shared" si="3"/>
        <v>446133318.24000001</v>
      </c>
      <c r="N14" s="122">
        <f t="shared" si="3"/>
        <v>0</v>
      </c>
    </row>
    <row r="15" spans="1:14" ht="36" customHeight="1" thickBot="1">
      <c r="A15" s="289" t="s">
        <v>55</v>
      </c>
      <c r="B15" s="319" t="s">
        <v>129</v>
      </c>
      <c r="C15" s="320"/>
      <c r="D15" s="278">
        <f>D4+D9-D14</f>
        <v>5854516.6700000009</v>
      </c>
      <c r="E15" s="279">
        <f>F15+M15+N15</f>
        <v>36263213360.900009</v>
      </c>
      <c r="F15" s="279">
        <f t="shared" ref="F15:F31" si="4">G15+I15+J15+K15+L15</f>
        <v>34591668818.960007</v>
      </c>
      <c r="G15" s="278">
        <f t="shared" ref="G15:N15" si="5">G4+G9-G14</f>
        <v>32693360874.510002</v>
      </c>
      <c r="H15" s="278">
        <f t="shared" si="5"/>
        <v>6196284570.8100004</v>
      </c>
      <c r="I15" s="278">
        <f t="shared" si="5"/>
        <v>1802312854.4699998</v>
      </c>
      <c r="J15" s="278">
        <f t="shared" si="5"/>
        <v>54821522.009999998</v>
      </c>
      <c r="K15" s="278">
        <f t="shared" si="5"/>
        <v>8582931.3599999994</v>
      </c>
      <c r="L15" s="278">
        <f t="shared" si="5"/>
        <v>32590636.609999996</v>
      </c>
      <c r="M15" s="278">
        <f t="shared" si="5"/>
        <v>1671544541.9399998</v>
      </c>
      <c r="N15" s="280">
        <f t="shared" si="5"/>
        <v>0</v>
      </c>
    </row>
    <row r="16" spans="1:14" ht="28.5" customHeight="1">
      <c r="A16" s="290" t="s">
        <v>96</v>
      </c>
      <c r="B16" s="321" t="s">
        <v>61</v>
      </c>
      <c r="C16" s="322"/>
      <c r="D16" s="281">
        <v>6235815.4900000002</v>
      </c>
      <c r="E16" s="282">
        <v>709682248.25</v>
      </c>
      <c r="F16" s="282">
        <v>709682248.25</v>
      </c>
      <c r="G16" s="281">
        <v>1590759.76</v>
      </c>
      <c r="H16" s="281">
        <v>0</v>
      </c>
      <c r="I16" s="281">
        <v>650769686.12</v>
      </c>
      <c r="J16" s="281">
        <v>39826194.850000001</v>
      </c>
      <c r="K16" s="281">
        <v>6200327.21</v>
      </c>
      <c r="L16" s="281">
        <v>11295280.310000001</v>
      </c>
      <c r="M16" s="281">
        <v>0</v>
      </c>
      <c r="N16" s="283">
        <v>0</v>
      </c>
    </row>
    <row r="17" spans="1:14" ht="33.75" customHeight="1">
      <c r="A17" s="323" t="s">
        <v>54</v>
      </c>
      <c r="B17" s="326" t="s">
        <v>62</v>
      </c>
      <c r="C17" s="132" t="s">
        <v>16</v>
      </c>
      <c r="D17" s="123">
        <v>33652.19</v>
      </c>
      <c r="E17" s="282">
        <v>50573881.659999996</v>
      </c>
      <c r="F17" s="122">
        <v>50573881.659999996</v>
      </c>
      <c r="G17" s="123">
        <v>645959.22</v>
      </c>
      <c r="H17" s="123">
        <v>0</v>
      </c>
      <c r="I17" s="123">
        <v>43750689.130000003</v>
      </c>
      <c r="J17" s="123">
        <v>2855542.78</v>
      </c>
      <c r="K17" s="123">
        <v>564032.36</v>
      </c>
      <c r="L17" s="123">
        <v>2757658.17</v>
      </c>
      <c r="M17" s="123">
        <v>0</v>
      </c>
      <c r="N17" s="284">
        <v>0</v>
      </c>
    </row>
    <row r="18" spans="1:14" s="121" customFormat="1" ht="24.75" customHeight="1">
      <c r="A18" s="324"/>
      <c r="B18" s="326"/>
      <c r="C18" s="274" t="s">
        <v>113</v>
      </c>
      <c r="D18" s="123">
        <v>0</v>
      </c>
      <c r="E18" s="122">
        <f t="shared" si="0"/>
        <v>0</v>
      </c>
      <c r="F18" s="122">
        <f t="shared" si="4"/>
        <v>0</v>
      </c>
      <c r="G18" s="123">
        <v>0</v>
      </c>
      <c r="H18" s="123">
        <v>0</v>
      </c>
      <c r="I18" s="123">
        <v>0</v>
      </c>
      <c r="J18" s="123">
        <v>0</v>
      </c>
      <c r="K18" s="123">
        <v>0</v>
      </c>
      <c r="L18" s="123">
        <v>0</v>
      </c>
      <c r="M18" s="123">
        <v>0</v>
      </c>
      <c r="N18" s="284">
        <v>0</v>
      </c>
    </row>
    <row r="19" spans="1:14" ht="21" customHeight="1">
      <c r="A19" s="324"/>
      <c r="B19" s="326"/>
      <c r="C19" s="274" t="s">
        <v>110</v>
      </c>
      <c r="D19" s="123">
        <v>0</v>
      </c>
      <c r="E19" s="122">
        <v>2988846.22</v>
      </c>
      <c r="F19" s="122">
        <v>2988846.22</v>
      </c>
      <c r="G19" s="123">
        <v>0</v>
      </c>
      <c r="H19" s="123">
        <v>0</v>
      </c>
      <c r="I19" s="123">
        <v>2874392.92</v>
      </c>
      <c r="J19" s="123">
        <v>84748.800000000003</v>
      </c>
      <c r="K19" s="123">
        <v>0</v>
      </c>
      <c r="L19" s="123">
        <v>29704.5</v>
      </c>
      <c r="M19" s="123">
        <v>0</v>
      </c>
      <c r="N19" s="284">
        <v>0</v>
      </c>
    </row>
    <row r="20" spans="1:14" ht="26.25" customHeight="1">
      <c r="A20" s="325"/>
      <c r="B20" s="326"/>
      <c r="C20" s="275" t="s">
        <v>17</v>
      </c>
      <c r="D20" s="123">
        <f t="shared" ref="D20:G20" si="6">D17+D18+D19</f>
        <v>33652.19</v>
      </c>
      <c r="E20" s="123">
        <f t="shared" si="6"/>
        <v>53562727.879999995</v>
      </c>
      <c r="F20" s="123">
        <f t="shared" si="6"/>
        <v>53562727.879999995</v>
      </c>
      <c r="G20" s="123">
        <f t="shared" si="6"/>
        <v>645959.22</v>
      </c>
      <c r="H20" s="123">
        <f t="shared" ref="H20:N20" si="7">H17+H18+H19</f>
        <v>0</v>
      </c>
      <c r="I20" s="123">
        <f t="shared" si="7"/>
        <v>46625082.050000004</v>
      </c>
      <c r="J20" s="123">
        <f t="shared" si="7"/>
        <v>2940291.5799999996</v>
      </c>
      <c r="K20" s="123">
        <f t="shared" si="7"/>
        <v>564032.36</v>
      </c>
      <c r="L20" s="123">
        <f t="shared" si="7"/>
        <v>2787362.67</v>
      </c>
      <c r="M20" s="123">
        <f t="shared" si="7"/>
        <v>0</v>
      </c>
      <c r="N20" s="123">
        <f t="shared" si="7"/>
        <v>0</v>
      </c>
    </row>
    <row r="21" spans="1:14" ht="22.5" customHeight="1">
      <c r="A21" s="323" t="s">
        <v>63</v>
      </c>
      <c r="B21" s="326" t="s">
        <v>58</v>
      </c>
      <c r="C21" s="274" t="s">
        <v>111</v>
      </c>
      <c r="D21" s="123">
        <v>0</v>
      </c>
      <c r="E21" s="122">
        <v>7268028.1399999997</v>
      </c>
      <c r="F21" s="122">
        <v>7268028.1399999997</v>
      </c>
      <c r="G21" s="123">
        <v>0</v>
      </c>
      <c r="H21" s="123">
        <v>0</v>
      </c>
      <c r="I21" s="123">
        <v>7265043.1399999997</v>
      </c>
      <c r="J21" s="123">
        <v>0</v>
      </c>
      <c r="K21" s="123">
        <v>2985</v>
      </c>
      <c r="L21" s="123">
        <v>0</v>
      </c>
      <c r="M21" s="123">
        <v>0</v>
      </c>
      <c r="N21" s="284">
        <v>0</v>
      </c>
    </row>
    <row r="22" spans="1:14" ht="18.75" customHeight="1">
      <c r="A22" s="324"/>
      <c r="B22" s="326"/>
      <c r="C22" s="274" t="s">
        <v>119</v>
      </c>
      <c r="D22" s="122">
        <v>424914.01</v>
      </c>
      <c r="E22" s="122">
        <v>8561450.0099999998</v>
      </c>
      <c r="F22" s="122">
        <v>8561450.0099999998</v>
      </c>
      <c r="G22" s="123">
        <v>0</v>
      </c>
      <c r="H22" s="123">
        <v>0</v>
      </c>
      <c r="I22" s="123">
        <v>2947160.14</v>
      </c>
      <c r="J22" s="123">
        <v>2973763.02</v>
      </c>
      <c r="K22" s="123">
        <v>0</v>
      </c>
      <c r="L22" s="123">
        <v>2640526.85</v>
      </c>
      <c r="M22" s="123">
        <v>0</v>
      </c>
      <c r="N22" s="284">
        <v>0</v>
      </c>
    </row>
    <row r="23" spans="1:14" ht="18.75" customHeight="1">
      <c r="A23" s="324"/>
      <c r="B23" s="326"/>
      <c r="C23" s="274" t="s">
        <v>112</v>
      </c>
      <c r="D23" s="123">
        <v>0</v>
      </c>
      <c r="E23" s="122">
        <v>33199355.359999999</v>
      </c>
      <c r="F23" s="122">
        <v>33199355.359999999</v>
      </c>
      <c r="G23" s="123">
        <v>132319.20000000001</v>
      </c>
      <c r="H23" s="123">
        <v>0</v>
      </c>
      <c r="I23" s="123">
        <v>31571135.289999999</v>
      </c>
      <c r="J23" s="123">
        <v>884954.2</v>
      </c>
      <c r="K23" s="123">
        <v>607010.67000000004</v>
      </c>
      <c r="L23" s="123">
        <v>3936</v>
      </c>
      <c r="M23" s="123">
        <v>0</v>
      </c>
      <c r="N23" s="284">
        <v>0</v>
      </c>
    </row>
    <row r="24" spans="1:14" ht="20.25" customHeight="1">
      <c r="A24" s="325"/>
      <c r="B24" s="326"/>
      <c r="C24" s="275" t="s">
        <v>18</v>
      </c>
      <c r="D24" s="123">
        <f>D21+D22+D23</f>
        <v>424914.01</v>
      </c>
      <c r="E24" s="123">
        <f t="shared" ref="E24:N24" si="8">E21+E22+E23</f>
        <v>49028833.509999998</v>
      </c>
      <c r="F24" s="123">
        <f t="shared" si="8"/>
        <v>49028833.509999998</v>
      </c>
      <c r="G24" s="123">
        <f t="shared" si="8"/>
        <v>132319.20000000001</v>
      </c>
      <c r="H24" s="123">
        <f t="shared" si="8"/>
        <v>0</v>
      </c>
      <c r="I24" s="123">
        <f t="shared" si="8"/>
        <v>41783338.57</v>
      </c>
      <c r="J24" s="123">
        <f t="shared" si="8"/>
        <v>3858717.2199999997</v>
      </c>
      <c r="K24" s="123">
        <f t="shared" si="8"/>
        <v>609995.67000000004</v>
      </c>
      <c r="L24" s="123">
        <f t="shared" si="8"/>
        <v>2644462.85</v>
      </c>
      <c r="M24" s="123">
        <f t="shared" si="8"/>
        <v>0</v>
      </c>
      <c r="N24" s="123">
        <f t="shared" si="8"/>
        <v>0</v>
      </c>
    </row>
    <row r="25" spans="1:14" ht="45" customHeight="1" thickBot="1">
      <c r="A25" s="289" t="s">
        <v>97</v>
      </c>
      <c r="B25" s="319" t="s">
        <v>164</v>
      </c>
      <c r="C25" s="320"/>
      <c r="D25" s="278">
        <f>D16+D20-D24</f>
        <v>5844553.6700000009</v>
      </c>
      <c r="E25" s="279">
        <f t="shared" si="0"/>
        <v>714216142.61999989</v>
      </c>
      <c r="F25" s="279">
        <f t="shared" si="4"/>
        <v>714216142.61999989</v>
      </c>
      <c r="G25" s="278">
        <f t="shared" ref="G25:N25" si="9">G16+G20-G24</f>
        <v>2104399.7799999998</v>
      </c>
      <c r="H25" s="278">
        <f t="shared" si="9"/>
        <v>0</v>
      </c>
      <c r="I25" s="278">
        <f>I16+I20-I24</f>
        <v>655611429.5999999</v>
      </c>
      <c r="J25" s="278">
        <f t="shared" si="9"/>
        <v>38907769.210000001</v>
      </c>
      <c r="K25" s="278">
        <f t="shared" si="9"/>
        <v>6154363.9000000004</v>
      </c>
      <c r="L25" s="278">
        <f t="shared" si="9"/>
        <v>11438180.130000001</v>
      </c>
      <c r="M25" s="278">
        <f t="shared" si="9"/>
        <v>0</v>
      </c>
      <c r="N25" s="280">
        <f t="shared" si="9"/>
        <v>0</v>
      </c>
    </row>
    <row r="26" spans="1:14" ht="31.5" customHeight="1">
      <c r="A26" s="290" t="s">
        <v>98</v>
      </c>
      <c r="B26" s="321" t="s">
        <v>120</v>
      </c>
      <c r="C26" s="322"/>
      <c r="D26" s="281">
        <v>0</v>
      </c>
      <c r="E26" s="282">
        <v>5569049484.0200005</v>
      </c>
      <c r="F26" s="282">
        <v>5569049484.0200005</v>
      </c>
      <c r="G26" s="281">
        <v>5569049484.0200005</v>
      </c>
      <c r="H26" s="281">
        <v>5569049484.0200005</v>
      </c>
      <c r="I26" s="281">
        <v>0</v>
      </c>
      <c r="J26" s="281">
        <v>0</v>
      </c>
      <c r="K26" s="281">
        <v>0</v>
      </c>
      <c r="L26" s="281">
        <v>0</v>
      </c>
      <c r="M26" s="281">
        <v>0</v>
      </c>
      <c r="N26" s="283">
        <v>0</v>
      </c>
    </row>
    <row r="27" spans="1:14" ht="22.5" customHeight="1">
      <c r="A27" s="291" t="s">
        <v>64</v>
      </c>
      <c r="B27" s="314" t="s">
        <v>62</v>
      </c>
      <c r="C27" s="315"/>
      <c r="D27" s="123">
        <v>0</v>
      </c>
      <c r="E27" s="122">
        <f t="shared" si="0"/>
        <v>0</v>
      </c>
      <c r="F27" s="122">
        <f t="shared" si="4"/>
        <v>0</v>
      </c>
      <c r="G27" s="123">
        <v>0</v>
      </c>
      <c r="H27" s="123">
        <v>0</v>
      </c>
      <c r="I27" s="123">
        <v>0</v>
      </c>
      <c r="J27" s="123">
        <v>0</v>
      </c>
      <c r="K27" s="123">
        <v>0</v>
      </c>
      <c r="L27" s="123">
        <v>0</v>
      </c>
      <c r="M27" s="123">
        <v>0</v>
      </c>
      <c r="N27" s="284">
        <v>0</v>
      </c>
    </row>
    <row r="28" spans="1:14" ht="22.5" customHeight="1">
      <c r="A28" s="291" t="s">
        <v>84</v>
      </c>
      <c r="B28" s="314" t="s">
        <v>58</v>
      </c>
      <c r="C28" s="315"/>
      <c r="D28" s="123">
        <v>0</v>
      </c>
      <c r="E28" s="122">
        <v>9191027.8499999996</v>
      </c>
      <c r="F28" s="122">
        <v>9191027.8499999996</v>
      </c>
      <c r="G28" s="123">
        <v>9191027.8499999996</v>
      </c>
      <c r="H28" s="123">
        <v>9191027.8499999996</v>
      </c>
      <c r="I28" s="123">
        <v>0</v>
      </c>
      <c r="J28" s="123">
        <v>0</v>
      </c>
      <c r="K28" s="123">
        <v>0</v>
      </c>
      <c r="L28" s="123">
        <v>0</v>
      </c>
      <c r="M28" s="123">
        <v>0</v>
      </c>
      <c r="N28" s="284">
        <v>0</v>
      </c>
    </row>
    <row r="29" spans="1:14" ht="28.5" customHeight="1" thickBot="1">
      <c r="A29" s="289" t="s">
        <v>99</v>
      </c>
      <c r="B29" s="327" t="s">
        <v>19</v>
      </c>
      <c r="C29" s="328"/>
      <c r="D29" s="278">
        <f>D26+D27-D28</f>
        <v>0</v>
      </c>
      <c r="E29" s="279">
        <f t="shared" si="0"/>
        <v>5559858456.1700001</v>
      </c>
      <c r="F29" s="279">
        <f t="shared" si="4"/>
        <v>5559858456.1700001</v>
      </c>
      <c r="G29" s="278">
        <f t="shared" ref="G29:N29" si="10">G26+G27-G28</f>
        <v>5559858456.1700001</v>
      </c>
      <c r="H29" s="278">
        <f t="shared" si="10"/>
        <v>5559858456.1700001</v>
      </c>
      <c r="I29" s="278">
        <f t="shared" si="10"/>
        <v>0</v>
      </c>
      <c r="J29" s="278">
        <f t="shared" si="10"/>
        <v>0</v>
      </c>
      <c r="K29" s="278">
        <f t="shared" si="10"/>
        <v>0</v>
      </c>
      <c r="L29" s="278">
        <f t="shared" si="10"/>
        <v>0</v>
      </c>
      <c r="M29" s="278">
        <f t="shared" si="10"/>
        <v>0</v>
      </c>
      <c r="N29" s="280">
        <f t="shared" si="10"/>
        <v>0</v>
      </c>
    </row>
    <row r="30" spans="1:14" ht="51" customHeight="1">
      <c r="A30" s="290" t="s">
        <v>115</v>
      </c>
      <c r="B30" s="321" t="s">
        <v>118</v>
      </c>
      <c r="C30" s="322"/>
      <c r="D30" s="281">
        <f>D4-D16-D26</f>
        <v>19926</v>
      </c>
      <c r="E30" s="282">
        <f t="shared" si="0"/>
        <v>30167590105.52</v>
      </c>
      <c r="F30" s="282">
        <f t="shared" si="4"/>
        <v>28362136770.41</v>
      </c>
      <c r="G30" s="281">
        <f t="shared" ref="G30:N30" si="11">G4-G16-G26</f>
        <v>27127607638.100002</v>
      </c>
      <c r="H30" s="281">
        <f t="shared" si="11"/>
        <v>647130243.89999962</v>
      </c>
      <c r="I30" s="281">
        <f t="shared" si="11"/>
        <v>1197881445</v>
      </c>
      <c r="J30" s="281">
        <f t="shared" si="11"/>
        <v>12443121.509999998</v>
      </c>
      <c r="K30" s="281">
        <f t="shared" si="11"/>
        <v>1882987.8899999997</v>
      </c>
      <c r="L30" s="281">
        <f t="shared" si="11"/>
        <v>22321577.909999996</v>
      </c>
      <c r="M30" s="281">
        <f>M4-M16-M26</f>
        <v>1805453335.1099999</v>
      </c>
      <c r="N30" s="283">
        <f t="shared" si="11"/>
        <v>0</v>
      </c>
    </row>
    <row r="31" spans="1:14" ht="34.5" customHeight="1" thickBot="1">
      <c r="A31" s="289" t="s">
        <v>116</v>
      </c>
      <c r="B31" s="319" t="s">
        <v>130</v>
      </c>
      <c r="C31" s="320"/>
      <c r="D31" s="278">
        <f>D15-D25-D29</f>
        <v>9963</v>
      </c>
      <c r="E31" s="279">
        <f>F31+M31+N31</f>
        <v>29989138762.110001</v>
      </c>
      <c r="F31" s="279">
        <f t="shared" si="4"/>
        <v>28317594220.170002</v>
      </c>
      <c r="G31" s="278">
        <f t="shared" ref="G31:M31" si="12">G15-G25-G29</f>
        <v>27131398018.560005</v>
      </c>
      <c r="H31" s="278">
        <f t="shared" si="12"/>
        <v>636426114.64000034</v>
      </c>
      <c r="I31" s="278">
        <f t="shared" si="12"/>
        <v>1146701424.8699999</v>
      </c>
      <c r="J31" s="278">
        <f t="shared" si="12"/>
        <v>15913752.799999997</v>
      </c>
      <c r="K31" s="278">
        <f t="shared" si="12"/>
        <v>2428567.459999999</v>
      </c>
      <c r="L31" s="278">
        <f t="shared" si="12"/>
        <v>21152456.479999997</v>
      </c>
      <c r="M31" s="278">
        <f t="shared" si="12"/>
        <v>1671544541.9399998</v>
      </c>
      <c r="N31" s="280">
        <f>N15-N25-N29</f>
        <v>0</v>
      </c>
    </row>
    <row r="32" spans="1:14" ht="9" customHeight="1"/>
    <row r="37" spans="8:8">
      <c r="H37" s="235"/>
    </row>
  </sheetData>
  <mergeCells count="20">
    <mergeCell ref="B31:C31"/>
    <mergeCell ref="B25:C25"/>
    <mergeCell ref="B26:C26"/>
    <mergeCell ref="B27:C27"/>
    <mergeCell ref="B28:C28"/>
    <mergeCell ref="B29:C29"/>
    <mergeCell ref="B30:C30"/>
    <mergeCell ref="B15:C15"/>
    <mergeCell ref="B16:C16"/>
    <mergeCell ref="A17:A20"/>
    <mergeCell ref="B17:B20"/>
    <mergeCell ref="A21:A24"/>
    <mergeCell ref="B21:B24"/>
    <mergeCell ref="A10:A14"/>
    <mergeCell ref="B10:B14"/>
    <mergeCell ref="A2:B2"/>
    <mergeCell ref="A3:B3"/>
    <mergeCell ref="B4:C4"/>
    <mergeCell ref="A5:A9"/>
    <mergeCell ref="B5:B9"/>
  </mergeCells>
  <phoneticPr fontId="0" type="noConversion"/>
  <pageMargins left="0.59055118110236227" right="0.62992125984251968" top="1.2204724409448819" bottom="0.39370078740157483" header="0.51181102362204722" footer="0.31496062992125984"/>
  <pageSetup paperSize="9" scale="44" orientation="landscape" r:id="rId1"/>
  <headerFooter alignWithMargins="0">
    <oddHeader xml:space="preserve">&amp;C&amp;"Vrerdan,Standardowy"&amp;16
 Urząd Miejski Wrocławia 
Sprawozdanie finansowe za rok obrotowy zakończony 31 grudnia 2024 roku
Informacja dodatkowa - noty dotyczące informacji i objaśnień </oddHeader>
  </headerFooter>
</worksheet>
</file>

<file path=xl/worksheets/sheet10.xml><?xml version="1.0" encoding="utf-8"?>
<worksheet xmlns="http://schemas.openxmlformats.org/spreadsheetml/2006/main" xmlns:r="http://schemas.openxmlformats.org/officeDocument/2006/relationships">
  <sheetPr>
    <tabColor rgb="FF92D050"/>
  </sheetPr>
  <dimension ref="A1:D42"/>
  <sheetViews>
    <sheetView showWhiteSpace="0" view="pageLayout" zoomScale="90" zoomScaleNormal="100" zoomScalePageLayoutView="90" workbookViewId="0">
      <selection activeCell="D3" sqref="D3"/>
    </sheetView>
  </sheetViews>
  <sheetFormatPr defaultColWidth="8.7109375" defaultRowHeight="12.75"/>
  <cols>
    <col min="1" max="1" width="6.28515625" style="9" customWidth="1"/>
    <col min="2" max="2" width="123" style="9" customWidth="1"/>
    <col min="3" max="3" width="24.42578125" style="9" customWidth="1"/>
    <col min="4" max="4" width="22.28515625" style="9" customWidth="1"/>
    <col min="5" max="16384" width="8.7109375" style="9"/>
  </cols>
  <sheetData>
    <row r="1" spans="1:4" ht="21" customHeight="1">
      <c r="A1" s="334" t="s">
        <v>138</v>
      </c>
      <c r="B1" s="334"/>
      <c r="C1" s="334"/>
      <c r="D1" s="334"/>
    </row>
    <row r="2" spans="1:4" ht="24.75" customHeight="1">
      <c r="A2" s="139" t="s">
        <v>50</v>
      </c>
      <c r="B2" s="139" t="s">
        <v>51</v>
      </c>
      <c r="C2" s="161" t="s">
        <v>124</v>
      </c>
      <c r="D2" s="161" t="s">
        <v>125</v>
      </c>
    </row>
    <row r="3" spans="1:4" ht="15" customHeight="1">
      <c r="A3" s="185">
        <v>1</v>
      </c>
      <c r="B3" s="186" t="s">
        <v>165</v>
      </c>
      <c r="C3" s="187">
        <f>SUM(C4:C5)</f>
        <v>198712384.81999999</v>
      </c>
      <c r="D3" s="187">
        <f>SUM(D4:D5)</f>
        <v>201513385.11000001</v>
      </c>
    </row>
    <row r="4" spans="1:4" ht="15" customHeight="1">
      <c r="A4" s="185" t="s">
        <v>171</v>
      </c>
      <c r="B4" s="188" t="s">
        <v>173</v>
      </c>
      <c r="C4" s="149">
        <v>198712384.81999999</v>
      </c>
      <c r="D4" s="149">
        <v>201513385.11000001</v>
      </c>
    </row>
    <row r="5" spans="1:4" ht="15" customHeight="1">
      <c r="A5" s="185" t="s">
        <v>172</v>
      </c>
      <c r="B5" s="189" t="s">
        <v>174</v>
      </c>
      <c r="C5" s="149">
        <v>0</v>
      </c>
      <c r="D5" s="149">
        <v>0</v>
      </c>
    </row>
    <row r="6" spans="1:4" ht="15" customHeight="1">
      <c r="A6" s="185">
        <v>2</v>
      </c>
      <c r="B6" s="186" t="s">
        <v>166</v>
      </c>
      <c r="C6" s="187">
        <v>0</v>
      </c>
      <c r="D6" s="187">
        <v>0</v>
      </c>
    </row>
    <row r="7" spans="1:4" ht="15" customHeight="1">
      <c r="A7" s="185">
        <v>3</v>
      </c>
      <c r="B7" s="190" t="s">
        <v>169</v>
      </c>
      <c r="C7" s="187">
        <v>2578179.4700000002</v>
      </c>
      <c r="D7" s="187">
        <f>D8</f>
        <v>-2439.02</v>
      </c>
    </row>
    <row r="8" spans="1:4" ht="15" customHeight="1">
      <c r="A8" s="185" t="s">
        <v>373</v>
      </c>
      <c r="B8" s="249" t="s">
        <v>374</v>
      </c>
      <c r="C8" s="149">
        <v>2578179.4700000002</v>
      </c>
      <c r="D8" s="149">
        <v>-2439.02</v>
      </c>
    </row>
    <row r="9" spans="1:4" ht="15" customHeight="1">
      <c r="A9" s="185">
        <v>4</v>
      </c>
      <c r="B9" s="186" t="s">
        <v>167</v>
      </c>
      <c r="C9" s="187">
        <v>0</v>
      </c>
      <c r="D9" s="187">
        <v>0</v>
      </c>
    </row>
    <row r="10" spans="1:4" ht="15" customHeight="1">
      <c r="A10" s="185">
        <v>5</v>
      </c>
      <c r="B10" s="186" t="s">
        <v>168</v>
      </c>
      <c r="C10" s="187">
        <f>SUM(C12:C33)</f>
        <v>5557551792.4499998</v>
      </c>
      <c r="D10" s="187">
        <f>SUM(D11:D33)</f>
        <v>6880709762.7199993</v>
      </c>
    </row>
    <row r="11" spans="1:4" ht="15" customHeight="1">
      <c r="A11" s="185" t="s">
        <v>375</v>
      </c>
      <c r="B11" s="189" t="s">
        <v>439</v>
      </c>
      <c r="C11" s="149">
        <v>0</v>
      </c>
      <c r="D11" s="149">
        <v>65755506</v>
      </c>
    </row>
    <row r="12" spans="1:4" ht="15" customHeight="1">
      <c r="A12" s="185" t="s">
        <v>376</v>
      </c>
      <c r="B12" s="189" t="s">
        <v>175</v>
      </c>
      <c r="C12" s="149">
        <v>1042678825</v>
      </c>
      <c r="D12" s="149">
        <v>1424488390</v>
      </c>
    </row>
    <row r="13" spans="1:4" ht="15" customHeight="1">
      <c r="A13" s="185" t="s">
        <v>377</v>
      </c>
      <c r="B13" s="189" t="s">
        <v>176</v>
      </c>
      <c r="C13" s="149">
        <v>25545278</v>
      </c>
      <c r="D13" s="149">
        <v>56964561</v>
      </c>
    </row>
    <row r="14" spans="1:4" ht="15" customHeight="1">
      <c r="A14" s="185" t="s">
        <v>378</v>
      </c>
      <c r="B14" s="189" t="s">
        <v>177</v>
      </c>
      <c r="C14" s="149">
        <v>167490303.59999999</v>
      </c>
      <c r="D14" s="149">
        <v>0</v>
      </c>
    </row>
    <row r="15" spans="1:4" ht="15" customHeight="1">
      <c r="A15" s="185" t="s">
        <v>379</v>
      </c>
      <c r="B15" s="189" t="s">
        <v>178</v>
      </c>
      <c r="C15" s="149">
        <v>448779188.37</v>
      </c>
      <c r="D15" s="149">
        <v>533964396.66999996</v>
      </c>
    </row>
    <row r="16" spans="1:4">
      <c r="A16" s="201" t="s">
        <v>380</v>
      </c>
      <c r="B16" s="189" t="s">
        <v>179</v>
      </c>
      <c r="C16" s="149">
        <v>4458960</v>
      </c>
      <c r="D16" s="149">
        <v>5397506.3200000003</v>
      </c>
    </row>
    <row r="17" spans="1:4" ht="15" customHeight="1">
      <c r="A17" s="185" t="s">
        <v>381</v>
      </c>
      <c r="B17" s="189" t="s">
        <v>180</v>
      </c>
      <c r="C17" s="149">
        <v>39266723.640000001</v>
      </c>
      <c r="D17" s="149">
        <v>7723092.4499999993</v>
      </c>
    </row>
    <row r="18" spans="1:4" ht="12.75" customHeight="1">
      <c r="A18" s="185" t="s">
        <v>382</v>
      </c>
      <c r="B18" s="189" t="s">
        <v>181</v>
      </c>
      <c r="C18" s="149">
        <v>100904663.45</v>
      </c>
      <c r="D18" s="149">
        <f>30798104.46+87900901.85</f>
        <v>118699006.31</v>
      </c>
    </row>
    <row r="19" spans="1:4" ht="15" customHeight="1">
      <c r="A19" s="185" t="s">
        <v>383</v>
      </c>
      <c r="B19" s="189" t="s">
        <v>182</v>
      </c>
      <c r="C19" s="149">
        <v>3767247.24</v>
      </c>
      <c r="D19" s="149">
        <v>3659321.51</v>
      </c>
    </row>
    <row r="20" spans="1:4" ht="15" customHeight="1">
      <c r="A20" s="185" t="s">
        <v>384</v>
      </c>
      <c r="B20" s="189" t="s">
        <v>183</v>
      </c>
      <c r="C20" s="193">
        <v>1698373669</v>
      </c>
      <c r="D20" s="193">
        <v>2600250672</v>
      </c>
    </row>
    <row r="21" spans="1:4" ht="15" customHeight="1">
      <c r="A21" s="185" t="s">
        <v>385</v>
      </c>
      <c r="B21" s="189" t="s">
        <v>441</v>
      </c>
      <c r="C21" s="149">
        <v>211890893.03999999</v>
      </c>
      <c r="D21" s="149">
        <v>155401241.91</v>
      </c>
    </row>
    <row r="22" spans="1:4" ht="15" customHeight="1">
      <c r="A22" s="185" t="s">
        <v>386</v>
      </c>
      <c r="B22" s="189" t="s">
        <v>184</v>
      </c>
      <c r="C22" s="149">
        <v>602064639.12</v>
      </c>
      <c r="D22" s="149">
        <v>693614970.75</v>
      </c>
    </row>
    <row r="23" spans="1:4" ht="15" customHeight="1">
      <c r="A23" s="185" t="s">
        <v>387</v>
      </c>
      <c r="B23" s="189" t="s">
        <v>312</v>
      </c>
      <c r="C23" s="149">
        <v>352175480.52999997</v>
      </c>
      <c r="D23" s="149">
        <v>281095008.19999999</v>
      </c>
    </row>
    <row r="24" spans="1:4" ht="15" customHeight="1">
      <c r="A24" s="185" t="s">
        <v>388</v>
      </c>
      <c r="B24" s="189" t="s">
        <v>185</v>
      </c>
      <c r="C24" s="149">
        <v>49938400.100000001</v>
      </c>
      <c r="D24" s="149">
        <v>49429218.310000002</v>
      </c>
    </row>
    <row r="25" spans="1:4" ht="15" customHeight="1">
      <c r="A25" s="185" t="s">
        <v>389</v>
      </c>
      <c r="B25" s="189" t="s">
        <v>313</v>
      </c>
      <c r="C25" s="149">
        <v>29080584.23</v>
      </c>
      <c r="D25" s="149">
        <v>35225599.460000001</v>
      </c>
    </row>
    <row r="26" spans="1:4" ht="15" customHeight="1">
      <c r="A26" s="185" t="s">
        <v>390</v>
      </c>
      <c r="B26" s="189" t="s">
        <v>186</v>
      </c>
      <c r="C26" s="149">
        <v>35569156.920000002</v>
      </c>
      <c r="D26" s="149">
        <v>37879898.039999999</v>
      </c>
    </row>
    <row r="27" spans="1:4" ht="15" customHeight="1">
      <c r="A27" s="185" t="s">
        <v>391</v>
      </c>
      <c r="B27" s="189" t="s">
        <v>187</v>
      </c>
      <c r="C27" s="149">
        <v>26626319.359999999</v>
      </c>
      <c r="D27" s="149">
        <v>28396745.82</v>
      </c>
    </row>
    <row r="28" spans="1:4" ht="15" customHeight="1">
      <c r="A28" s="185" t="s">
        <v>392</v>
      </c>
      <c r="B28" s="189" t="s">
        <v>188</v>
      </c>
      <c r="C28" s="149">
        <v>12003144.359999999</v>
      </c>
      <c r="D28" s="149">
        <v>16446527.75</v>
      </c>
    </row>
    <row r="29" spans="1:4" ht="15" customHeight="1">
      <c r="A29" s="185" t="s">
        <v>393</v>
      </c>
      <c r="B29" s="189" t="s">
        <v>189</v>
      </c>
      <c r="C29" s="149">
        <v>941991.47</v>
      </c>
      <c r="D29" s="149">
        <v>921487.59</v>
      </c>
    </row>
    <row r="30" spans="1:4" ht="15" customHeight="1">
      <c r="A30" s="185" t="s">
        <v>394</v>
      </c>
      <c r="B30" s="189" t="s">
        <v>190</v>
      </c>
      <c r="C30" s="149">
        <v>5614053</v>
      </c>
      <c r="D30" s="149">
        <v>3569410</v>
      </c>
    </row>
    <row r="31" spans="1:4" ht="15" customHeight="1">
      <c r="A31" s="185" t="s">
        <v>395</v>
      </c>
      <c r="B31" s="189" t="s">
        <v>191</v>
      </c>
      <c r="C31" s="149">
        <v>424781940.23000002</v>
      </c>
      <c r="D31" s="149">
        <v>453952732.11000001</v>
      </c>
    </row>
    <row r="32" spans="1:4" ht="15" customHeight="1">
      <c r="A32" s="185" t="s">
        <v>396</v>
      </c>
      <c r="B32" s="189" t="s">
        <v>192</v>
      </c>
      <c r="C32" s="149">
        <v>25907100.199999999</v>
      </c>
      <c r="D32" s="149">
        <v>28531557.039999999</v>
      </c>
    </row>
    <row r="33" spans="1:4" ht="15" customHeight="1">
      <c r="A33" s="185" t="s">
        <v>445</v>
      </c>
      <c r="B33" s="189" t="s">
        <v>193</v>
      </c>
      <c r="C33" s="149">
        <v>249693231.59</v>
      </c>
      <c r="D33" s="149">
        <f>7402657.36+110060378.49+161879877.63</f>
        <v>279342913.48000002</v>
      </c>
    </row>
    <row r="34" spans="1:4" ht="15" customHeight="1">
      <c r="A34" s="191"/>
      <c r="B34" s="192" t="s">
        <v>170</v>
      </c>
      <c r="C34" s="152">
        <f>C3+C6+C7+C9+C10</f>
        <v>5758842356.7399998</v>
      </c>
      <c r="D34" s="152">
        <f>D3+D6+D7+D9+D10</f>
        <v>7082220708.8099995</v>
      </c>
    </row>
    <row r="35" spans="1:4" ht="3" customHeight="1">
      <c r="A35" s="134"/>
      <c r="B35" s="134"/>
      <c r="C35" s="134"/>
      <c r="D35" s="134"/>
    </row>
    <row r="36" spans="1:4">
      <c r="A36" s="101"/>
      <c r="B36" s="134"/>
      <c r="C36" s="193"/>
      <c r="D36" s="134"/>
    </row>
    <row r="37" spans="1:4">
      <c r="A37" s="101"/>
      <c r="D37" s="24"/>
    </row>
    <row r="39" spans="1:4">
      <c r="D39" s="24"/>
    </row>
    <row r="40" spans="1:4">
      <c r="C40" s="24"/>
      <c r="D40" s="24"/>
    </row>
    <row r="42" spans="1:4">
      <c r="C42" s="24"/>
    </row>
  </sheetData>
  <mergeCells count="1">
    <mergeCell ref="A1:D1"/>
  </mergeCells>
  <phoneticPr fontId="0" type="noConversion"/>
  <pageMargins left="0.59055118110236227" right="0.62992125984251968" top="1.4173228346456694" bottom="0.78740157480314965" header="0.51181102362204722" footer="0.51181102362204722"/>
  <pageSetup paperSize="9" scale="75" orientation="landscape" verticalDpi="598" r:id="rId1"/>
  <headerFooter>
    <oddHeader>&amp;C&amp;"Verdana,Normalny"&amp;9
Urząd Miejski Wrocławia
Sprawozdanie finansowe za rok obrotowy zakończony 31 grudnia 2024 roku
Informacja dodatkowa - noty dotyczące dodatkowych informacji i objaśnień</oddHeader>
  </headerFooter>
  <ignoredErrors>
    <ignoredError sqref="C3:D3 C10" formulaRange="1"/>
  </ignoredErrors>
</worksheet>
</file>

<file path=xl/worksheets/sheet11.xml><?xml version="1.0" encoding="utf-8"?>
<worksheet xmlns="http://schemas.openxmlformats.org/spreadsheetml/2006/main" xmlns:r="http://schemas.openxmlformats.org/officeDocument/2006/relationships">
  <sheetPr codeName="Arkusz15">
    <tabColor rgb="FF92D050"/>
  </sheetPr>
  <dimension ref="A1:G192"/>
  <sheetViews>
    <sheetView view="pageLayout" zoomScale="90" zoomScaleNormal="73" zoomScalePageLayoutView="90" workbookViewId="0">
      <selection activeCell="D23" sqref="D23"/>
    </sheetView>
  </sheetViews>
  <sheetFormatPr defaultColWidth="8.7109375" defaultRowHeight="12.75"/>
  <cols>
    <col min="1" max="1" width="4.5703125" style="9" customWidth="1"/>
    <col min="2" max="2" width="102.42578125" style="9" customWidth="1"/>
    <col min="3" max="3" width="23.5703125" style="9" customWidth="1"/>
    <col min="4" max="4" width="22.28515625" style="9" customWidth="1"/>
    <col min="5" max="5" width="11.7109375" style="9" customWidth="1"/>
    <col min="6" max="6" width="12.42578125" style="9" bestFit="1" customWidth="1"/>
    <col min="7" max="7" width="14.7109375" style="9" customWidth="1"/>
    <col min="8" max="16384" width="8.7109375" style="9"/>
  </cols>
  <sheetData>
    <row r="1" spans="1:4" ht="21" customHeight="1">
      <c r="A1" s="377" t="s">
        <v>139</v>
      </c>
      <c r="B1" s="377"/>
      <c r="C1" s="377"/>
      <c r="D1" s="377"/>
    </row>
    <row r="2" spans="1:4" ht="33.75" customHeight="1">
      <c r="A2" s="72" t="s">
        <v>50</v>
      </c>
      <c r="B2" s="72" t="s">
        <v>51</v>
      </c>
      <c r="C2" s="73" t="s">
        <v>124</v>
      </c>
      <c r="D2" s="73" t="s">
        <v>125</v>
      </c>
    </row>
    <row r="3" spans="1:4" ht="17.100000000000001" customHeight="1">
      <c r="A3" s="139" t="s">
        <v>151</v>
      </c>
      <c r="B3" s="126" t="s">
        <v>148</v>
      </c>
      <c r="C3" s="102">
        <f>C4+C5+C6</f>
        <v>42104878.710000001</v>
      </c>
      <c r="D3" s="102">
        <f>D4+D5+D6</f>
        <v>73921637.609999999</v>
      </c>
    </row>
    <row r="4" spans="1:4" ht="17.100000000000001" customHeight="1">
      <c r="A4" s="104" t="s">
        <v>59</v>
      </c>
      <c r="B4" s="60" t="s">
        <v>159</v>
      </c>
      <c r="C4" s="138">
        <v>0</v>
      </c>
      <c r="D4" s="138">
        <v>0</v>
      </c>
    </row>
    <row r="5" spans="1:4" ht="17.100000000000001" customHeight="1">
      <c r="A5" s="104" t="s">
        <v>53</v>
      </c>
      <c r="B5" s="60" t="s">
        <v>149</v>
      </c>
      <c r="C5" s="138">
        <v>0</v>
      </c>
      <c r="D5" s="138">
        <v>0</v>
      </c>
    </row>
    <row r="6" spans="1:4" ht="17.100000000000001" customHeight="1">
      <c r="A6" s="104" t="s">
        <v>54</v>
      </c>
      <c r="B6" s="60" t="s">
        <v>126</v>
      </c>
      <c r="C6" s="56">
        <v>42104878.710000001</v>
      </c>
      <c r="D6" s="56">
        <f>D7+D8+D9</f>
        <v>73921637.609999999</v>
      </c>
    </row>
    <row r="7" spans="1:4" ht="17.100000000000001" customHeight="1">
      <c r="A7" s="104" t="s">
        <v>14</v>
      </c>
      <c r="B7" s="60" t="s">
        <v>143</v>
      </c>
      <c r="C7" s="56">
        <v>8242410.9400000004</v>
      </c>
      <c r="D7" s="56">
        <f>8576376.42+65477.28</f>
        <v>8641853.6999999993</v>
      </c>
    </row>
    <row r="8" spans="1:4" ht="17.100000000000001" customHeight="1">
      <c r="A8" s="104" t="s">
        <v>14</v>
      </c>
      <c r="B8" s="60" t="s">
        <v>144</v>
      </c>
      <c r="C8" s="56">
        <v>13795276.949999999</v>
      </c>
      <c r="D8" s="56">
        <v>4244063</v>
      </c>
    </row>
    <row r="9" spans="1:4" ht="17.100000000000001" customHeight="1">
      <c r="A9" s="104" t="s">
        <v>14</v>
      </c>
      <c r="B9" s="60" t="s">
        <v>145</v>
      </c>
      <c r="C9" s="56">
        <v>20067190.82</v>
      </c>
      <c r="D9" s="56">
        <f>10764399.38+50271321.53</f>
        <v>61035720.910000004</v>
      </c>
    </row>
    <row r="10" spans="1:4" s="10" customFormat="1" ht="17.100000000000001" customHeight="1">
      <c r="A10" s="139" t="s">
        <v>152</v>
      </c>
      <c r="B10" s="54" t="s">
        <v>150</v>
      </c>
      <c r="C10" s="103">
        <f>C11+C12</f>
        <v>177531053.08000001</v>
      </c>
      <c r="D10" s="103">
        <f>D11+D12</f>
        <v>184965324.94</v>
      </c>
    </row>
    <row r="11" spans="1:4" s="10" customFormat="1" ht="31.5" customHeight="1">
      <c r="A11" s="194" t="s">
        <v>15</v>
      </c>
      <c r="B11" s="60" t="s">
        <v>153</v>
      </c>
      <c r="C11" s="56">
        <v>0</v>
      </c>
      <c r="D11" s="56">
        <v>0</v>
      </c>
    </row>
    <row r="12" spans="1:4" ht="17.100000000000001" customHeight="1">
      <c r="A12" s="104" t="s">
        <v>53</v>
      </c>
      <c r="B12" s="60" t="s">
        <v>127</v>
      </c>
      <c r="C12" s="56">
        <v>177531053.08000001</v>
      </c>
      <c r="D12" s="56">
        <f>D13+D14+D15</f>
        <v>184965324.94</v>
      </c>
    </row>
    <row r="13" spans="1:4" ht="17.100000000000001" customHeight="1">
      <c r="A13" s="104" t="s">
        <v>14</v>
      </c>
      <c r="B13" s="60" t="s">
        <v>146</v>
      </c>
      <c r="C13" s="56">
        <v>22767122.699999999</v>
      </c>
      <c r="D13" s="56">
        <f>11889677.93+716739.92</f>
        <v>12606417.85</v>
      </c>
    </row>
    <row r="14" spans="1:4" ht="17.100000000000001" customHeight="1">
      <c r="A14" s="104" t="s">
        <v>14</v>
      </c>
      <c r="B14" s="60" t="s">
        <v>163</v>
      </c>
      <c r="C14" s="56">
        <v>100098050</v>
      </c>
      <c r="D14" s="56">
        <v>154030742</v>
      </c>
    </row>
    <row r="15" spans="1:4" ht="17.100000000000001" customHeight="1">
      <c r="A15" s="104" t="s">
        <v>14</v>
      </c>
      <c r="B15" s="60" t="s">
        <v>52</v>
      </c>
      <c r="C15" s="56">
        <v>54665880.380000003</v>
      </c>
      <c r="D15" s="56">
        <f>225505.91+18102659.18</f>
        <v>18328165.09</v>
      </c>
    </row>
    <row r="16" spans="1:4" ht="17.100000000000001" customHeight="1">
      <c r="A16" s="139" t="s">
        <v>154</v>
      </c>
      <c r="B16" s="54" t="s">
        <v>147</v>
      </c>
      <c r="C16" s="103">
        <f>C17+C18+C19</f>
        <v>37458985.890000001</v>
      </c>
      <c r="D16" s="103">
        <f>D17+D18+D19</f>
        <v>40490164.049999997</v>
      </c>
    </row>
    <row r="17" spans="1:7" ht="17.100000000000001" customHeight="1">
      <c r="A17" s="104" t="s">
        <v>59</v>
      </c>
      <c r="B17" s="60" t="s">
        <v>155</v>
      </c>
      <c r="C17" s="56">
        <v>0</v>
      </c>
      <c r="D17" s="56">
        <v>0</v>
      </c>
    </row>
    <row r="18" spans="1:7" ht="17.100000000000001" customHeight="1">
      <c r="A18" s="104" t="s">
        <v>53</v>
      </c>
      <c r="B18" s="60" t="s">
        <v>156</v>
      </c>
      <c r="C18" s="56">
        <v>36594549.009999998</v>
      </c>
      <c r="D18" s="56">
        <f>10535704.86+29190940.88</f>
        <v>39726645.739999995</v>
      </c>
      <c r="F18" s="24"/>
    </row>
    <row r="19" spans="1:7" ht="17.100000000000001" customHeight="1">
      <c r="A19" s="104" t="s">
        <v>54</v>
      </c>
      <c r="B19" s="60" t="s">
        <v>157</v>
      </c>
      <c r="C19" s="56">
        <v>864436.88</v>
      </c>
      <c r="D19" s="56">
        <f>D20+D21+D22</f>
        <v>763518.30999999994</v>
      </c>
      <c r="F19" s="24"/>
    </row>
    <row r="20" spans="1:7" ht="16.899999999999999" customHeight="1">
      <c r="A20" s="104" t="s">
        <v>14</v>
      </c>
      <c r="B20" s="60" t="s">
        <v>143</v>
      </c>
      <c r="C20" s="56">
        <v>560960.18999999994</v>
      </c>
      <c r="D20" s="56">
        <v>727688.76</v>
      </c>
    </row>
    <row r="21" spans="1:7" ht="17.100000000000001" customHeight="1">
      <c r="A21" s="104" t="s">
        <v>14</v>
      </c>
      <c r="B21" s="60" t="s">
        <v>80</v>
      </c>
      <c r="C21" s="56">
        <v>395.85</v>
      </c>
      <c r="D21" s="56">
        <v>990.32</v>
      </c>
    </row>
    <row r="22" spans="1:7" ht="17.100000000000001" customHeight="1">
      <c r="A22" s="104" t="s">
        <v>14</v>
      </c>
      <c r="B22" s="60" t="s">
        <v>282</v>
      </c>
      <c r="C22" s="56">
        <v>303080.84000000003</v>
      </c>
      <c r="D22" s="56">
        <v>34839.230000000003</v>
      </c>
    </row>
    <row r="23" spans="1:7" ht="17.100000000000001" customHeight="1">
      <c r="A23" s="139" t="s">
        <v>158</v>
      </c>
      <c r="B23" s="54" t="s">
        <v>160</v>
      </c>
      <c r="C23" s="103">
        <f>C24+C25</f>
        <v>338079969.02999997</v>
      </c>
      <c r="D23" s="103">
        <f>D24+D25</f>
        <v>280923523.17999995</v>
      </c>
      <c r="G23" s="24"/>
    </row>
    <row r="24" spans="1:7" ht="17.100000000000001" customHeight="1">
      <c r="A24" s="104" t="s">
        <v>59</v>
      </c>
      <c r="B24" s="60" t="s">
        <v>156</v>
      </c>
      <c r="C24" s="56">
        <v>186534320.53999999</v>
      </c>
      <c r="D24" s="56">
        <f>2821094.67+203182281.38</f>
        <v>206003376.04999998</v>
      </c>
    </row>
    <row r="25" spans="1:7" ht="17.100000000000001" customHeight="1">
      <c r="A25" s="104" t="s">
        <v>53</v>
      </c>
      <c r="B25" s="60" t="s">
        <v>157</v>
      </c>
      <c r="C25" s="56">
        <v>151545648.49000001</v>
      </c>
      <c r="D25" s="56">
        <f>D26+D27+D28+D29+D30</f>
        <v>74920147.129999995</v>
      </c>
    </row>
    <row r="26" spans="1:7" ht="17.100000000000001" customHeight="1">
      <c r="A26" s="104" t="s">
        <v>14</v>
      </c>
      <c r="B26" s="60" t="s">
        <v>146</v>
      </c>
      <c r="C26" s="56">
        <v>12917875.25</v>
      </c>
      <c r="D26" s="56">
        <v>191988.45</v>
      </c>
      <c r="F26" s="24"/>
    </row>
    <row r="27" spans="1:7" ht="15.75" customHeight="1">
      <c r="A27" s="104" t="s">
        <v>14</v>
      </c>
      <c r="B27" s="60" t="s">
        <v>80</v>
      </c>
      <c r="C27" s="56">
        <v>949043.56</v>
      </c>
      <c r="D27" s="56">
        <f>61.03+1121363.06</f>
        <v>1121424.0900000001</v>
      </c>
      <c r="G27" s="24"/>
    </row>
    <row r="28" spans="1:7" ht="17.100000000000001" customHeight="1">
      <c r="A28" s="104" t="s">
        <v>14</v>
      </c>
      <c r="B28" s="60" t="s">
        <v>366</v>
      </c>
      <c r="C28" s="56">
        <v>137629711.5</v>
      </c>
      <c r="D28" s="56">
        <v>73554709.959999993</v>
      </c>
    </row>
    <row r="29" spans="1:7" ht="17.100000000000001" customHeight="1">
      <c r="A29" s="104" t="s">
        <v>419</v>
      </c>
      <c r="B29" s="60" t="s">
        <v>420</v>
      </c>
      <c r="C29" s="56">
        <v>3000</v>
      </c>
      <c r="D29" s="56">
        <v>1500</v>
      </c>
    </row>
    <row r="30" spans="1:7" ht="17.100000000000001" customHeight="1">
      <c r="A30" s="243" t="s">
        <v>371</v>
      </c>
      <c r="B30" s="106" t="s">
        <v>282</v>
      </c>
      <c r="C30" s="107">
        <v>46018.18</v>
      </c>
      <c r="D30" s="107">
        <v>50524.63</v>
      </c>
      <c r="F30" s="24"/>
      <c r="G30" s="24"/>
    </row>
    <row r="31" spans="1:7" ht="17.100000000000001" customHeight="1">
      <c r="C31" s="28"/>
      <c r="D31" s="28"/>
    </row>
    <row r="32" spans="1:7">
      <c r="C32" s="24"/>
      <c r="D32" s="24"/>
    </row>
    <row r="33" spans="1:4" ht="15">
      <c r="A33" s="378"/>
      <c r="B33" s="378"/>
      <c r="C33" s="378"/>
      <c r="D33" s="378"/>
    </row>
    <row r="34" spans="1:4">
      <c r="A34" s="379"/>
      <c r="B34" s="379"/>
      <c r="C34" s="380"/>
      <c r="D34" s="380"/>
    </row>
    <row r="35" spans="1:4">
      <c r="A35" s="379"/>
      <c r="B35" s="379"/>
      <c r="C35" s="380"/>
      <c r="D35" s="380"/>
    </row>
    <row r="36" spans="1:4">
      <c r="A36" s="12"/>
      <c r="B36" s="13"/>
      <c r="C36" s="14"/>
      <c r="D36" s="14"/>
    </row>
    <row r="37" spans="1:4">
      <c r="A37" s="15"/>
      <c r="B37" s="16"/>
      <c r="C37" s="17"/>
      <c r="D37" s="17"/>
    </row>
    <row r="38" spans="1:4">
      <c r="A38" s="15"/>
      <c r="B38" s="16"/>
      <c r="C38" s="17"/>
      <c r="D38" s="17"/>
    </row>
    <row r="39" spans="1:4">
      <c r="A39" s="15"/>
      <c r="B39" s="16"/>
      <c r="C39" s="18"/>
      <c r="D39" s="18"/>
    </row>
    <row r="40" spans="1:4">
      <c r="A40" s="19"/>
      <c r="B40" s="16"/>
      <c r="C40" s="18"/>
      <c r="D40" s="18"/>
    </row>
    <row r="41" spans="1:4">
      <c r="A41" s="19"/>
      <c r="B41" s="16"/>
      <c r="C41" s="18"/>
      <c r="D41" s="18"/>
    </row>
    <row r="42" spans="1:4">
      <c r="A42" s="19"/>
      <c r="B42" s="16"/>
      <c r="C42" s="18"/>
      <c r="D42" s="18"/>
    </row>
    <row r="43" spans="1:4">
      <c r="A43" s="11"/>
      <c r="B43" s="20"/>
      <c r="C43" s="14"/>
      <c r="D43" s="14"/>
    </row>
    <row r="44" spans="1:4">
      <c r="A44" s="21"/>
      <c r="B44" s="22"/>
      <c r="C44" s="14"/>
      <c r="D44" s="14"/>
    </row>
    <row r="45" spans="1:4">
      <c r="A45" s="19"/>
      <c r="B45" s="16"/>
      <c r="C45" s="18"/>
      <c r="D45" s="18"/>
    </row>
    <row r="46" spans="1:4">
      <c r="A46" s="19"/>
      <c r="B46" s="16"/>
      <c r="C46" s="18"/>
      <c r="D46" s="18"/>
    </row>
    <row r="47" spans="1:4">
      <c r="A47" s="19"/>
      <c r="B47" s="16"/>
      <c r="C47" s="18"/>
      <c r="D47" s="18"/>
    </row>
    <row r="48" spans="1:4">
      <c r="A48" s="19"/>
      <c r="B48" s="16"/>
      <c r="C48" s="18"/>
      <c r="D48" s="18"/>
    </row>
    <row r="49" spans="1:4">
      <c r="A49" s="11"/>
      <c r="B49" s="20"/>
      <c r="C49" s="14"/>
      <c r="D49" s="14"/>
    </row>
    <row r="50" spans="1:4">
      <c r="A50" s="21"/>
      <c r="B50" s="16"/>
      <c r="C50" s="18"/>
      <c r="D50" s="18"/>
    </row>
    <row r="51" spans="1:4">
      <c r="A51" s="21"/>
      <c r="B51" s="16"/>
      <c r="C51" s="18"/>
      <c r="D51" s="18"/>
    </row>
    <row r="52" spans="1:4">
      <c r="A52" s="19"/>
      <c r="B52" s="16"/>
      <c r="C52" s="18"/>
      <c r="D52" s="18"/>
    </row>
    <row r="53" spans="1:4">
      <c r="A53" s="19"/>
      <c r="B53" s="16"/>
      <c r="C53" s="18"/>
      <c r="D53" s="18"/>
    </row>
    <row r="54" spans="1:4">
      <c r="A54" s="19"/>
      <c r="B54" s="16"/>
      <c r="C54" s="18"/>
      <c r="D54" s="18"/>
    </row>
    <row r="55" spans="1:4">
      <c r="A55" s="19"/>
      <c r="B55" s="16"/>
      <c r="C55" s="18"/>
      <c r="D55" s="18"/>
    </row>
    <row r="56" spans="1:4">
      <c r="A56" s="11"/>
      <c r="B56" s="20"/>
      <c r="C56" s="14"/>
      <c r="D56" s="14"/>
    </row>
    <row r="57" spans="1:4">
      <c r="A57" s="19"/>
      <c r="B57" s="16"/>
      <c r="C57" s="18"/>
      <c r="D57" s="18"/>
    </row>
    <row r="58" spans="1:4">
      <c r="A58" s="19"/>
      <c r="B58" s="16"/>
      <c r="C58" s="18"/>
      <c r="D58" s="18"/>
    </row>
    <row r="59" spans="1:4">
      <c r="A59" s="19"/>
      <c r="B59" s="16"/>
      <c r="C59" s="18"/>
      <c r="D59" s="18"/>
    </row>
    <row r="60" spans="1:4">
      <c r="A60" s="19"/>
      <c r="B60" s="16"/>
      <c r="C60" s="18"/>
      <c r="D60" s="18"/>
    </row>
    <row r="61" spans="1:4">
      <c r="A61" s="19"/>
      <c r="B61" s="16"/>
      <c r="C61" s="18"/>
      <c r="D61" s="18"/>
    </row>
    <row r="62" spans="1:4">
      <c r="A62" s="23"/>
      <c r="B62" s="23"/>
      <c r="C62" s="23"/>
      <c r="D62" s="23"/>
    </row>
    <row r="63" spans="1:4">
      <c r="A63" s="23"/>
      <c r="B63" s="23"/>
      <c r="C63" s="23"/>
      <c r="D63" s="23"/>
    </row>
    <row r="64" spans="1:4">
      <c r="A64" s="23"/>
      <c r="B64" s="23"/>
      <c r="C64" s="23"/>
      <c r="D64" s="23"/>
    </row>
    <row r="65" spans="1:4">
      <c r="A65" s="23"/>
      <c r="B65" s="23"/>
      <c r="C65" s="23"/>
      <c r="D65" s="23"/>
    </row>
    <row r="66" spans="1:4">
      <c r="A66" s="23"/>
      <c r="B66" s="23"/>
      <c r="C66" s="23"/>
      <c r="D66" s="23"/>
    </row>
    <row r="67" spans="1:4">
      <c r="A67" s="23"/>
      <c r="B67" s="23"/>
      <c r="C67" s="23"/>
      <c r="D67" s="23"/>
    </row>
    <row r="68" spans="1:4">
      <c r="A68" s="23"/>
      <c r="B68" s="23"/>
      <c r="C68" s="23"/>
      <c r="D68" s="23"/>
    </row>
    <row r="69" spans="1:4">
      <c r="A69" s="23"/>
      <c r="B69" s="23"/>
      <c r="C69" s="23"/>
      <c r="D69" s="23"/>
    </row>
    <row r="70" spans="1:4">
      <c r="A70" s="23"/>
      <c r="B70" s="23"/>
      <c r="C70" s="23"/>
      <c r="D70" s="23"/>
    </row>
    <row r="71" spans="1:4">
      <c r="A71" s="23"/>
      <c r="B71" s="23"/>
      <c r="C71" s="23"/>
      <c r="D71" s="23"/>
    </row>
    <row r="72" spans="1:4">
      <c r="A72" s="23"/>
      <c r="B72" s="23"/>
      <c r="C72" s="23"/>
      <c r="D72" s="23"/>
    </row>
    <row r="73" spans="1:4">
      <c r="A73" s="23"/>
      <c r="B73" s="23"/>
      <c r="C73" s="23"/>
      <c r="D73" s="23"/>
    </row>
    <row r="74" spans="1:4">
      <c r="A74" s="23"/>
      <c r="B74" s="23"/>
      <c r="C74" s="23"/>
      <c r="D74" s="23"/>
    </row>
    <row r="75" spans="1:4">
      <c r="A75" s="23"/>
      <c r="B75" s="23"/>
      <c r="C75" s="23"/>
      <c r="D75" s="23"/>
    </row>
    <row r="76" spans="1:4">
      <c r="A76" s="23"/>
      <c r="B76" s="23"/>
      <c r="C76" s="23"/>
      <c r="D76" s="23"/>
    </row>
    <row r="77" spans="1:4">
      <c r="A77" s="23"/>
      <c r="B77" s="23"/>
      <c r="C77" s="23"/>
      <c r="D77" s="23"/>
    </row>
    <row r="78" spans="1:4">
      <c r="A78" s="23"/>
      <c r="B78" s="23"/>
      <c r="C78" s="23"/>
      <c r="D78" s="23"/>
    </row>
    <row r="79" spans="1:4">
      <c r="A79" s="23"/>
      <c r="B79" s="23"/>
      <c r="C79" s="23"/>
      <c r="D79" s="23"/>
    </row>
    <row r="80" spans="1:4">
      <c r="A80" s="23"/>
      <c r="B80" s="23"/>
      <c r="C80" s="23"/>
      <c r="D80" s="23"/>
    </row>
    <row r="81" spans="1:4">
      <c r="A81" s="23"/>
      <c r="B81" s="23"/>
      <c r="C81" s="23"/>
      <c r="D81" s="23"/>
    </row>
    <row r="82" spans="1:4">
      <c r="A82" s="23"/>
      <c r="B82" s="23"/>
      <c r="C82" s="23"/>
      <c r="D82" s="23"/>
    </row>
    <row r="83" spans="1:4">
      <c r="A83" s="23"/>
      <c r="B83" s="23"/>
      <c r="C83" s="23"/>
      <c r="D83" s="23"/>
    </row>
    <row r="84" spans="1:4">
      <c r="A84" s="23"/>
      <c r="B84" s="23"/>
      <c r="C84" s="23"/>
      <c r="D84" s="23"/>
    </row>
    <row r="85" spans="1:4">
      <c r="A85" s="23"/>
      <c r="B85" s="23"/>
      <c r="C85" s="23"/>
      <c r="D85" s="23"/>
    </row>
    <row r="86" spans="1:4">
      <c r="A86" s="23"/>
      <c r="B86" s="23"/>
      <c r="C86" s="23"/>
      <c r="D86" s="23"/>
    </row>
    <row r="87" spans="1:4">
      <c r="A87" s="23"/>
      <c r="B87" s="23"/>
      <c r="C87" s="23"/>
      <c r="D87" s="23"/>
    </row>
    <row r="88" spans="1:4">
      <c r="A88" s="23"/>
      <c r="B88" s="23"/>
      <c r="C88" s="23"/>
      <c r="D88" s="23"/>
    </row>
    <row r="89" spans="1:4">
      <c r="A89" s="23"/>
      <c r="B89" s="23"/>
      <c r="C89" s="23"/>
      <c r="D89" s="23"/>
    </row>
    <row r="90" spans="1:4">
      <c r="A90" s="23"/>
      <c r="B90" s="23"/>
      <c r="C90" s="23"/>
      <c r="D90" s="23"/>
    </row>
    <row r="91" spans="1:4">
      <c r="A91" s="23"/>
      <c r="B91" s="23"/>
      <c r="C91" s="23"/>
      <c r="D91" s="23"/>
    </row>
    <row r="92" spans="1:4">
      <c r="A92" s="23"/>
      <c r="B92" s="23"/>
      <c r="C92" s="23"/>
      <c r="D92" s="23"/>
    </row>
    <row r="93" spans="1:4">
      <c r="A93" s="23"/>
      <c r="B93" s="23"/>
      <c r="C93" s="23"/>
      <c r="D93" s="23"/>
    </row>
    <row r="94" spans="1:4">
      <c r="A94" s="23"/>
      <c r="B94" s="23"/>
      <c r="C94" s="23"/>
      <c r="D94" s="23"/>
    </row>
    <row r="95" spans="1:4">
      <c r="A95" s="23"/>
      <c r="B95" s="23"/>
      <c r="C95" s="23"/>
      <c r="D95" s="23"/>
    </row>
    <row r="96" spans="1:4">
      <c r="A96" s="23"/>
      <c r="B96" s="23"/>
      <c r="C96" s="23"/>
      <c r="D96" s="23"/>
    </row>
    <row r="97" spans="1:4">
      <c r="A97" s="23"/>
      <c r="B97" s="23"/>
      <c r="C97" s="23"/>
      <c r="D97" s="23"/>
    </row>
    <row r="98" spans="1:4">
      <c r="A98" s="23"/>
      <c r="B98" s="23"/>
      <c r="C98" s="23"/>
      <c r="D98" s="23"/>
    </row>
    <row r="99" spans="1:4">
      <c r="A99" s="23"/>
      <c r="B99" s="23"/>
      <c r="C99" s="23"/>
      <c r="D99" s="23"/>
    </row>
    <row r="100" spans="1:4">
      <c r="A100" s="23"/>
      <c r="B100" s="23"/>
      <c r="C100" s="23"/>
      <c r="D100" s="23"/>
    </row>
    <row r="101" spans="1:4">
      <c r="A101" s="23"/>
      <c r="B101" s="23"/>
      <c r="C101" s="23"/>
      <c r="D101" s="23"/>
    </row>
    <row r="102" spans="1:4">
      <c r="A102" s="23"/>
      <c r="B102" s="23"/>
      <c r="C102" s="23"/>
      <c r="D102" s="23"/>
    </row>
    <row r="103" spans="1:4">
      <c r="A103" s="23"/>
      <c r="B103" s="23"/>
      <c r="C103" s="23"/>
      <c r="D103" s="23"/>
    </row>
    <row r="104" spans="1:4">
      <c r="A104" s="23"/>
      <c r="B104" s="23"/>
      <c r="C104" s="23"/>
      <c r="D104" s="23"/>
    </row>
    <row r="105" spans="1:4">
      <c r="A105" s="23"/>
      <c r="B105" s="23"/>
      <c r="C105" s="23"/>
      <c r="D105" s="23"/>
    </row>
    <row r="106" spans="1:4">
      <c r="A106" s="23"/>
      <c r="B106" s="23"/>
      <c r="C106" s="23"/>
      <c r="D106" s="23"/>
    </row>
    <row r="107" spans="1:4">
      <c r="A107" s="23"/>
      <c r="B107" s="23"/>
      <c r="C107" s="23"/>
      <c r="D107" s="23"/>
    </row>
    <row r="108" spans="1:4">
      <c r="A108" s="23"/>
      <c r="B108" s="23"/>
      <c r="C108" s="23"/>
      <c r="D108" s="23"/>
    </row>
    <row r="109" spans="1:4">
      <c r="A109" s="23"/>
      <c r="B109" s="23"/>
      <c r="C109" s="23"/>
      <c r="D109" s="23"/>
    </row>
    <row r="110" spans="1:4">
      <c r="A110" s="23"/>
      <c r="B110" s="23"/>
      <c r="C110" s="23"/>
      <c r="D110" s="23"/>
    </row>
    <row r="111" spans="1:4">
      <c r="A111" s="23"/>
      <c r="B111" s="23"/>
      <c r="C111" s="23"/>
      <c r="D111" s="23"/>
    </row>
    <row r="112" spans="1:4">
      <c r="A112" s="23"/>
      <c r="B112" s="23"/>
      <c r="C112" s="23"/>
      <c r="D112" s="23"/>
    </row>
    <row r="113" spans="1:4">
      <c r="A113" s="23"/>
      <c r="B113" s="23"/>
      <c r="C113" s="23"/>
      <c r="D113" s="23"/>
    </row>
    <row r="114" spans="1:4">
      <c r="A114" s="23"/>
      <c r="B114" s="23"/>
      <c r="C114" s="23"/>
      <c r="D114" s="23"/>
    </row>
    <row r="115" spans="1:4">
      <c r="A115" s="23"/>
      <c r="B115" s="23"/>
      <c r="C115" s="23"/>
      <c r="D115" s="23"/>
    </row>
    <row r="116" spans="1:4">
      <c r="A116" s="23"/>
      <c r="B116" s="23"/>
      <c r="C116" s="23"/>
      <c r="D116" s="23"/>
    </row>
    <row r="117" spans="1:4">
      <c r="A117" s="23"/>
      <c r="B117" s="23"/>
      <c r="C117" s="23"/>
      <c r="D117" s="23"/>
    </row>
    <row r="118" spans="1:4">
      <c r="A118" s="23"/>
      <c r="B118" s="23"/>
      <c r="C118" s="23"/>
      <c r="D118" s="23"/>
    </row>
    <row r="119" spans="1:4">
      <c r="A119" s="23"/>
      <c r="B119" s="23"/>
      <c r="C119" s="23"/>
      <c r="D119" s="23"/>
    </row>
    <row r="120" spans="1:4">
      <c r="A120" s="23"/>
      <c r="B120" s="23"/>
      <c r="C120" s="23"/>
      <c r="D120" s="23"/>
    </row>
    <row r="121" spans="1:4">
      <c r="A121" s="23"/>
      <c r="B121" s="23"/>
      <c r="C121" s="23"/>
      <c r="D121" s="23"/>
    </row>
    <row r="122" spans="1:4">
      <c r="A122" s="23"/>
      <c r="B122" s="23"/>
      <c r="C122" s="23"/>
      <c r="D122" s="23"/>
    </row>
    <row r="123" spans="1:4">
      <c r="A123" s="23"/>
      <c r="B123" s="23"/>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row r="158" spans="1:4">
      <c r="A158" s="23"/>
      <c r="B158" s="23"/>
      <c r="C158" s="23"/>
      <c r="D158" s="23"/>
    </row>
    <row r="159" spans="1:4">
      <c r="A159" s="23"/>
      <c r="B159" s="23"/>
      <c r="C159" s="23"/>
      <c r="D159" s="23"/>
    </row>
    <row r="160" spans="1:4">
      <c r="A160" s="23"/>
      <c r="B160" s="23"/>
      <c r="C160" s="23"/>
      <c r="D160" s="23"/>
    </row>
    <row r="161" spans="1:4">
      <c r="A161" s="23"/>
      <c r="B161" s="23"/>
      <c r="C161" s="23"/>
      <c r="D161" s="23"/>
    </row>
    <row r="162" spans="1:4">
      <c r="A162" s="23"/>
      <c r="B162" s="23"/>
      <c r="C162" s="23"/>
      <c r="D162" s="23"/>
    </row>
    <row r="163" spans="1:4">
      <c r="A163" s="23"/>
      <c r="B163" s="23"/>
      <c r="C163" s="23"/>
      <c r="D163" s="23"/>
    </row>
    <row r="164" spans="1:4">
      <c r="A164" s="23"/>
      <c r="B164" s="23"/>
      <c r="C164" s="23"/>
      <c r="D164" s="23"/>
    </row>
    <row r="165" spans="1:4">
      <c r="A165" s="23"/>
      <c r="B165" s="23"/>
      <c r="C165" s="23"/>
      <c r="D165" s="23"/>
    </row>
    <row r="166" spans="1:4">
      <c r="A166" s="23"/>
      <c r="B166" s="23"/>
      <c r="C166" s="23"/>
      <c r="D166" s="23"/>
    </row>
    <row r="167" spans="1:4">
      <c r="A167" s="23"/>
      <c r="B167" s="23"/>
      <c r="C167" s="23"/>
      <c r="D167" s="23"/>
    </row>
    <row r="168" spans="1:4">
      <c r="A168" s="23"/>
      <c r="B168" s="23"/>
      <c r="C168" s="23"/>
      <c r="D168" s="23"/>
    </row>
    <row r="169" spans="1:4">
      <c r="A169" s="23"/>
      <c r="B169" s="23"/>
      <c r="C169" s="23"/>
      <c r="D169" s="23"/>
    </row>
    <row r="170" spans="1:4">
      <c r="A170" s="23"/>
      <c r="B170" s="23"/>
      <c r="C170" s="23"/>
      <c r="D170" s="23"/>
    </row>
    <row r="171" spans="1:4">
      <c r="A171" s="23"/>
      <c r="B171" s="23"/>
      <c r="C171" s="23"/>
      <c r="D171" s="23"/>
    </row>
    <row r="172" spans="1:4">
      <c r="A172" s="23"/>
      <c r="B172" s="23"/>
      <c r="C172" s="23"/>
      <c r="D172" s="23"/>
    </row>
    <row r="173" spans="1:4">
      <c r="A173" s="23"/>
      <c r="B173" s="23"/>
      <c r="C173" s="23"/>
      <c r="D173" s="23"/>
    </row>
    <row r="174" spans="1:4">
      <c r="A174" s="23"/>
      <c r="B174" s="23"/>
      <c r="C174" s="23"/>
      <c r="D174" s="23"/>
    </row>
    <row r="175" spans="1:4">
      <c r="A175" s="23"/>
      <c r="B175" s="23"/>
      <c r="C175" s="23"/>
      <c r="D175" s="23"/>
    </row>
    <row r="176" spans="1:4">
      <c r="A176" s="23"/>
      <c r="B176" s="23"/>
      <c r="C176" s="23"/>
      <c r="D176" s="23"/>
    </row>
    <row r="177" spans="1:4">
      <c r="A177" s="23"/>
      <c r="B177" s="23"/>
      <c r="C177" s="23"/>
      <c r="D177" s="23"/>
    </row>
    <row r="178" spans="1:4">
      <c r="A178" s="23"/>
      <c r="B178" s="23"/>
      <c r="C178" s="23"/>
      <c r="D178" s="23"/>
    </row>
    <row r="179" spans="1:4">
      <c r="A179" s="23"/>
      <c r="B179" s="23"/>
      <c r="C179" s="23"/>
      <c r="D179" s="23"/>
    </row>
    <row r="180" spans="1:4">
      <c r="A180" s="23"/>
      <c r="B180" s="23"/>
      <c r="C180" s="23"/>
      <c r="D180" s="23"/>
    </row>
    <row r="181" spans="1:4">
      <c r="A181" s="23"/>
      <c r="B181" s="23"/>
      <c r="C181" s="23"/>
      <c r="D181" s="23"/>
    </row>
    <row r="182" spans="1:4">
      <c r="A182" s="23"/>
      <c r="B182" s="23"/>
      <c r="C182" s="23"/>
      <c r="D182" s="23"/>
    </row>
    <row r="183" spans="1:4">
      <c r="A183" s="23"/>
      <c r="B183" s="23"/>
      <c r="C183" s="23"/>
      <c r="D183" s="23"/>
    </row>
    <row r="184" spans="1:4">
      <c r="A184" s="23"/>
      <c r="B184" s="23"/>
      <c r="C184" s="23"/>
      <c r="D184" s="23"/>
    </row>
    <row r="185" spans="1:4">
      <c r="A185" s="23"/>
      <c r="B185" s="23"/>
      <c r="C185" s="23"/>
      <c r="D185" s="23"/>
    </row>
    <row r="186" spans="1:4">
      <c r="A186" s="23"/>
      <c r="B186" s="23"/>
      <c r="C186" s="23"/>
      <c r="D186" s="23"/>
    </row>
    <row r="187" spans="1:4">
      <c r="A187" s="23"/>
      <c r="B187" s="23"/>
      <c r="C187" s="23"/>
      <c r="D187" s="23"/>
    </row>
    <row r="188" spans="1:4">
      <c r="A188" s="23"/>
      <c r="B188" s="23"/>
      <c r="C188" s="23"/>
      <c r="D188" s="23"/>
    </row>
    <row r="189" spans="1:4">
      <c r="A189" s="23"/>
      <c r="B189" s="23"/>
      <c r="C189" s="23"/>
      <c r="D189" s="23"/>
    </row>
    <row r="190" spans="1:4">
      <c r="A190" s="23"/>
      <c r="B190" s="23"/>
      <c r="C190" s="23"/>
      <c r="D190" s="23"/>
    </row>
    <row r="191" spans="1:4">
      <c r="A191" s="23"/>
      <c r="B191" s="23"/>
      <c r="C191" s="23"/>
      <c r="D191" s="23"/>
    </row>
    <row r="192" spans="1:4">
      <c r="A192" s="23"/>
      <c r="B192" s="23"/>
      <c r="C192" s="23"/>
      <c r="D192" s="23"/>
    </row>
  </sheetData>
  <mergeCells count="6">
    <mergeCell ref="A1:D1"/>
    <mergeCell ref="A33:D33"/>
    <mergeCell ref="A34:A35"/>
    <mergeCell ref="B34:B35"/>
    <mergeCell ref="C34:C35"/>
    <mergeCell ref="D34:D35"/>
  </mergeCells>
  <phoneticPr fontId="0" type="noConversion"/>
  <pageMargins left="0.59055118110236227" right="0.62992125984251968" top="1.0629921259842521" bottom="0.98425196850393704" header="0.35433070866141736" footer="0.51181102362204722"/>
  <pageSetup paperSize="9" scale="75" orientation="landscape" r:id="rId1"/>
  <headerFooter alignWithMargins="0">
    <oddHeader>&amp;C&amp;"Verdana,Normalny"&amp;8
Urząd Miejski Wrocławia
Sprawozdanie finansowe za rok obrotowy zakończony 31 grudnia 2024 roku
Informacja dodatkowa - noty dotyczące dodatkowych informacji i objaśnień</oddHeader>
  </headerFooter>
</worksheet>
</file>

<file path=xl/worksheets/sheet12.xml><?xml version="1.0" encoding="utf-8"?>
<worksheet xmlns="http://schemas.openxmlformats.org/spreadsheetml/2006/main" xmlns:r="http://schemas.openxmlformats.org/officeDocument/2006/relationships">
  <sheetPr>
    <tabColor rgb="FF92D050"/>
  </sheetPr>
  <dimension ref="A1:H23"/>
  <sheetViews>
    <sheetView view="pageLayout" zoomScale="70" zoomScaleNormal="100" zoomScalePageLayoutView="70" workbookViewId="0">
      <selection activeCell="A4" sqref="A4:A8"/>
    </sheetView>
  </sheetViews>
  <sheetFormatPr defaultRowHeight="12.75"/>
  <cols>
    <col min="1" max="1" width="175.28515625" customWidth="1"/>
    <col min="2" max="2" width="39.5703125" customWidth="1"/>
    <col min="3" max="3" width="129.5703125" style="36" customWidth="1"/>
    <col min="4" max="4" width="28" customWidth="1"/>
    <col min="5" max="5" width="22.42578125" customWidth="1"/>
    <col min="6" max="6" width="19.42578125" customWidth="1"/>
  </cols>
  <sheetData>
    <row r="1" spans="1:8" s="8" customFormat="1" ht="39.75" customHeight="1">
      <c r="A1" s="108" t="s">
        <v>140</v>
      </c>
      <c r="B1" s="3"/>
      <c r="C1" s="3"/>
      <c r="D1" s="3"/>
      <c r="E1" s="3"/>
      <c r="F1" s="3"/>
      <c r="G1" s="3"/>
      <c r="H1" s="3"/>
    </row>
    <row r="2" spans="1:8" s="8" customFormat="1" ht="28.5" customHeight="1">
      <c r="A2" s="204" t="s">
        <v>289</v>
      </c>
      <c r="B2" s="42"/>
      <c r="C2" s="42"/>
      <c r="D2" s="37"/>
      <c r="E2" s="37"/>
    </row>
    <row r="3" spans="1:8" s="8" customFormat="1" ht="28.5" customHeight="1">
      <c r="A3" s="204"/>
      <c r="B3" s="42"/>
      <c r="C3" s="42"/>
      <c r="D3" s="37"/>
      <c r="E3" s="37"/>
    </row>
    <row r="4" spans="1:8" s="8" customFormat="1" ht="147.75" customHeight="1">
      <c r="A4" s="263" t="s">
        <v>290</v>
      </c>
      <c r="B4" s="43"/>
      <c r="C4" s="43"/>
      <c r="D4" s="5"/>
      <c r="E4" s="5"/>
    </row>
    <row r="5" spans="1:8" ht="33.75" customHeight="1">
      <c r="A5" s="381"/>
      <c r="B5" s="382"/>
      <c r="C5" s="35"/>
      <c r="D5" s="5"/>
      <c r="E5" s="5"/>
    </row>
    <row r="6" spans="1:8" ht="123.75" customHeight="1">
      <c r="A6" s="381"/>
      <c r="B6" s="382"/>
      <c r="C6" s="34"/>
      <c r="D6" s="5"/>
      <c r="E6" s="5"/>
    </row>
    <row r="7" spans="1:8" ht="75" customHeight="1">
      <c r="A7" s="381"/>
      <c r="B7" s="382"/>
      <c r="C7" s="35"/>
    </row>
    <row r="8" spans="1:8" ht="78" customHeight="1">
      <c r="A8" s="381"/>
      <c r="B8" s="382"/>
      <c r="C8" s="35"/>
    </row>
    <row r="19" ht="12" customHeight="1"/>
    <row r="20" hidden="1"/>
    <row r="21" hidden="1"/>
    <row r="22" ht="4.5" customHeight="1"/>
    <row r="23" hidden="1"/>
  </sheetData>
  <mergeCells count="2">
    <mergeCell ref="A5:A8"/>
    <mergeCell ref="B5:B8"/>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
Urząd Miejski Wrocławia
Sprawozdanie finansowe za rok obrotowy zakończony 31 grudnia 2024 roku
Informacja dodatkowa - noty dotyczące dodatkowych informacji i objaśnień</oddHeader>
  </headerFooter>
</worksheet>
</file>

<file path=xl/worksheets/sheet13.xml><?xml version="1.0" encoding="utf-8"?>
<worksheet xmlns="http://schemas.openxmlformats.org/spreadsheetml/2006/main" xmlns:r="http://schemas.openxmlformats.org/officeDocument/2006/relationships">
  <sheetPr>
    <tabColor rgb="FF92D050"/>
  </sheetPr>
  <dimension ref="A1:N21"/>
  <sheetViews>
    <sheetView view="pageLayout" zoomScale="90" zoomScaleNormal="100" zoomScalePageLayoutView="90" workbookViewId="0">
      <selection activeCell="B3" sqref="B3"/>
    </sheetView>
  </sheetViews>
  <sheetFormatPr defaultRowHeight="12.75"/>
  <cols>
    <col min="1" max="1" width="4.5703125" customWidth="1"/>
    <col min="2" max="2" width="156.7109375" customWidth="1"/>
    <col min="3" max="3" width="14.5703125" customWidth="1"/>
  </cols>
  <sheetData>
    <row r="1" spans="1:14" ht="26.25" customHeight="1">
      <c r="A1" s="336" t="s">
        <v>141</v>
      </c>
      <c r="B1" s="336"/>
      <c r="C1" s="3"/>
      <c r="D1" s="3"/>
      <c r="E1" s="3"/>
      <c r="F1" s="3"/>
      <c r="G1" s="3"/>
      <c r="H1" s="3"/>
      <c r="I1" s="3"/>
      <c r="J1" s="3"/>
      <c r="K1" s="3"/>
      <c r="L1" s="3"/>
      <c r="M1" s="3"/>
      <c r="N1" s="3"/>
    </row>
    <row r="2" spans="1:14" s="8" customFormat="1" ht="17.100000000000001" customHeight="1">
      <c r="A2" s="110" t="s">
        <v>50</v>
      </c>
      <c r="B2" s="109" t="s">
        <v>289</v>
      </c>
      <c r="C2" s="6"/>
      <c r="D2" s="6"/>
      <c r="E2" s="6"/>
      <c r="F2" s="6"/>
      <c r="G2" s="6"/>
      <c r="H2" s="6"/>
      <c r="I2" s="6"/>
      <c r="J2" s="6"/>
      <c r="K2" s="6"/>
      <c r="L2" s="6"/>
      <c r="M2" s="6"/>
      <c r="N2" s="6"/>
    </row>
    <row r="3" spans="1:14" s="8" customFormat="1" ht="50.25" customHeight="1">
      <c r="A3" s="25" t="s">
        <v>59</v>
      </c>
      <c r="B3" s="301" t="s">
        <v>442</v>
      </c>
      <c r="C3" s="6"/>
      <c r="D3" s="6"/>
      <c r="E3" s="6"/>
      <c r="F3" s="6"/>
      <c r="G3" s="6"/>
      <c r="H3" s="6"/>
      <c r="I3" s="6"/>
      <c r="J3" s="6"/>
      <c r="K3" s="6"/>
      <c r="L3" s="6"/>
      <c r="M3" s="6"/>
      <c r="N3" s="6"/>
    </row>
    <row r="4" spans="1:14" ht="56.25" customHeight="1">
      <c r="A4" s="25" t="s">
        <v>53</v>
      </c>
      <c r="B4" s="301" t="s">
        <v>443</v>
      </c>
      <c r="C4" s="6"/>
      <c r="D4" s="6"/>
      <c r="E4" s="6"/>
      <c r="F4" s="6"/>
      <c r="G4" s="6"/>
      <c r="H4" s="6"/>
      <c r="I4" s="6"/>
      <c r="J4" s="6"/>
      <c r="K4" s="6"/>
      <c r="L4" s="6"/>
      <c r="M4" s="6"/>
      <c r="N4" s="6"/>
    </row>
    <row r="5" spans="1:14" ht="78" customHeight="1">
      <c r="A5" s="25" t="s">
        <v>54</v>
      </c>
      <c r="B5" s="301" t="s">
        <v>444</v>
      </c>
      <c r="C5" s="6"/>
      <c r="D5" s="6"/>
      <c r="E5" s="6"/>
      <c r="F5" s="6"/>
      <c r="G5" s="6"/>
      <c r="H5" s="6"/>
      <c r="I5" s="6"/>
      <c r="J5" s="6"/>
      <c r="K5" s="6"/>
      <c r="L5" s="6"/>
      <c r="M5" s="6"/>
      <c r="N5" s="6"/>
    </row>
    <row r="6" spans="1:14" ht="52.5" customHeight="1">
      <c r="A6" s="25" t="s">
        <v>63</v>
      </c>
      <c r="B6" s="302" t="s">
        <v>446</v>
      </c>
      <c r="C6" s="6"/>
      <c r="D6" s="6"/>
      <c r="E6" s="6"/>
      <c r="F6" s="6"/>
      <c r="G6" s="6"/>
      <c r="H6" s="6"/>
      <c r="I6" s="6"/>
      <c r="J6" s="6"/>
      <c r="K6" s="6"/>
      <c r="L6" s="6"/>
      <c r="M6" s="6"/>
      <c r="N6" s="6"/>
    </row>
    <row r="7" spans="1:14" ht="23.25" customHeight="1">
      <c r="A7" s="65"/>
      <c r="B7" s="111"/>
      <c r="C7" s="6"/>
      <c r="D7" s="6"/>
      <c r="E7" s="6"/>
      <c r="F7" s="6"/>
      <c r="G7" s="6"/>
      <c r="H7" s="6"/>
      <c r="I7" s="6"/>
      <c r="J7" s="6"/>
      <c r="K7" s="6"/>
      <c r="L7" s="6"/>
      <c r="M7" s="6"/>
      <c r="N7" s="6"/>
    </row>
    <row r="8" spans="1:14" ht="17.100000000000001" customHeight="1">
      <c r="A8" s="25"/>
      <c r="B8" s="38"/>
      <c r="C8" s="6"/>
      <c r="D8" s="6"/>
      <c r="E8" s="6"/>
      <c r="F8" s="6"/>
      <c r="G8" s="6"/>
      <c r="H8" s="6"/>
      <c r="I8" s="6"/>
      <c r="J8" s="6"/>
      <c r="K8" s="6"/>
      <c r="L8" s="6"/>
      <c r="M8" s="6"/>
      <c r="N8" s="6"/>
    </row>
    <row r="9" spans="1:14" ht="17.100000000000001" customHeight="1">
      <c r="A9" s="25"/>
      <c r="B9" s="38"/>
      <c r="C9" s="6"/>
      <c r="D9" s="6"/>
      <c r="E9" s="6"/>
      <c r="F9" s="6"/>
      <c r="G9" s="6"/>
      <c r="H9" s="6"/>
      <c r="I9" s="6"/>
      <c r="J9" s="6"/>
      <c r="K9" s="6"/>
      <c r="L9" s="6"/>
      <c r="M9" s="6"/>
      <c r="N9" s="6"/>
    </row>
    <row r="10" spans="1:14" ht="17.100000000000001" customHeight="1">
      <c r="A10" s="25"/>
      <c r="B10" s="6"/>
      <c r="C10" s="6"/>
      <c r="D10" s="6"/>
      <c r="E10" s="6"/>
      <c r="F10" s="6"/>
      <c r="G10" s="6"/>
      <c r="H10" s="6"/>
      <c r="I10" s="6"/>
      <c r="J10" s="6"/>
      <c r="K10" s="6"/>
      <c r="L10" s="6"/>
      <c r="M10" s="6"/>
      <c r="N10" s="6"/>
    </row>
    <row r="11" spans="1:14" ht="17.100000000000001" customHeight="1">
      <c r="A11" s="25"/>
      <c r="B11" s="6"/>
      <c r="C11" s="6"/>
      <c r="D11" s="6"/>
      <c r="E11" s="6"/>
      <c r="F11" s="6"/>
      <c r="G11" s="6"/>
      <c r="H11" s="6"/>
      <c r="I11" s="6"/>
      <c r="J11" s="6"/>
      <c r="K11" s="6"/>
      <c r="L11" s="6"/>
      <c r="M11" s="6"/>
      <c r="N11" s="6"/>
    </row>
    <row r="12" spans="1:14" ht="17.100000000000001" customHeight="1">
      <c r="A12" s="25"/>
      <c r="B12" s="6"/>
      <c r="C12" s="6"/>
      <c r="D12" s="6"/>
      <c r="E12" s="6"/>
      <c r="F12" s="6"/>
      <c r="G12" s="6"/>
      <c r="H12" s="6"/>
      <c r="I12" s="6"/>
      <c r="J12" s="6"/>
      <c r="K12" s="6"/>
      <c r="L12" s="6"/>
      <c r="M12" s="6"/>
      <c r="N12" s="6"/>
    </row>
    <row r="13" spans="1:14" ht="17.100000000000001" customHeight="1">
      <c r="A13" s="25"/>
      <c r="B13" s="6"/>
      <c r="C13" s="6"/>
      <c r="D13" s="6"/>
      <c r="E13" s="6"/>
      <c r="F13" s="6"/>
      <c r="G13" s="6"/>
      <c r="H13" s="6"/>
      <c r="I13" s="6"/>
      <c r="J13" s="6"/>
      <c r="K13" s="6"/>
      <c r="L13" s="6"/>
      <c r="M13" s="6"/>
      <c r="N13" s="6"/>
    </row>
    <row r="14" spans="1:14" ht="17.100000000000001" customHeight="1">
      <c r="A14" s="25"/>
      <c r="B14" s="6"/>
      <c r="C14" s="6"/>
      <c r="D14" s="6"/>
      <c r="E14" s="6"/>
      <c r="F14" s="6"/>
      <c r="G14" s="6"/>
      <c r="H14" s="6"/>
      <c r="I14" s="6"/>
      <c r="J14" s="6"/>
      <c r="K14" s="6"/>
      <c r="L14" s="6"/>
      <c r="M14" s="6"/>
      <c r="N14" s="6"/>
    </row>
    <row r="15" spans="1:14" ht="17.100000000000001" customHeight="1">
      <c r="A15" s="25"/>
      <c r="B15" s="6"/>
      <c r="C15" s="6"/>
      <c r="D15" s="6"/>
      <c r="E15" s="6"/>
      <c r="F15" s="6"/>
      <c r="G15" s="6"/>
      <c r="H15" s="6"/>
      <c r="I15" s="6"/>
      <c r="J15" s="6"/>
      <c r="K15" s="6"/>
      <c r="L15" s="6"/>
      <c r="M15" s="6"/>
      <c r="N15" s="6"/>
    </row>
    <row r="16" spans="1:14" ht="17.100000000000001" customHeight="1">
      <c r="A16" s="25"/>
      <c r="B16" s="6"/>
      <c r="C16" s="6"/>
      <c r="D16" s="6"/>
      <c r="E16" s="6"/>
      <c r="F16" s="6"/>
      <c r="G16" s="6"/>
      <c r="H16" s="6"/>
      <c r="I16" s="6"/>
      <c r="J16" s="6"/>
      <c r="K16" s="6"/>
      <c r="L16" s="6"/>
      <c r="M16" s="6"/>
      <c r="N16" s="6"/>
    </row>
    <row r="17" spans="1:14" ht="17.100000000000001" customHeight="1">
      <c r="A17" s="25"/>
      <c r="B17" s="6"/>
      <c r="C17" s="6"/>
      <c r="D17" s="6"/>
      <c r="E17" s="6"/>
      <c r="F17" s="6"/>
      <c r="G17" s="6"/>
      <c r="H17" s="6"/>
      <c r="I17" s="6"/>
      <c r="J17" s="6"/>
      <c r="K17" s="6"/>
      <c r="L17" s="6"/>
      <c r="M17" s="6"/>
      <c r="N17" s="6"/>
    </row>
    <row r="18" spans="1:14" ht="17.100000000000001" customHeight="1">
      <c r="A18" s="25"/>
      <c r="B18" s="6"/>
      <c r="C18" s="6"/>
      <c r="D18" s="6"/>
      <c r="E18" s="6"/>
      <c r="F18" s="6"/>
      <c r="G18" s="6"/>
      <c r="H18" s="6"/>
      <c r="I18" s="6"/>
      <c r="J18" s="6"/>
      <c r="K18" s="6"/>
      <c r="L18" s="6"/>
      <c r="M18" s="6"/>
      <c r="N18" s="6"/>
    </row>
    <row r="19" spans="1:14" ht="17.100000000000001" customHeight="1">
      <c r="A19" s="25"/>
      <c r="B19" s="6"/>
      <c r="C19" s="6"/>
      <c r="D19" s="6"/>
      <c r="E19" s="6"/>
      <c r="F19" s="6"/>
      <c r="G19" s="6"/>
      <c r="H19" s="6"/>
      <c r="I19" s="6"/>
      <c r="J19" s="6"/>
      <c r="K19" s="6"/>
      <c r="L19" s="6"/>
      <c r="M19" s="6"/>
      <c r="N19" s="6"/>
    </row>
    <row r="20" spans="1:14" s="8" customFormat="1" ht="17.100000000000001" customHeight="1">
      <c r="A20" s="25"/>
      <c r="B20" s="6"/>
    </row>
    <row r="21" spans="1:14" ht="17.100000000000001" customHeight="1"/>
  </sheetData>
  <mergeCells count="1">
    <mergeCell ref="A1:B1"/>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 xml:space="preserve">&amp;C&amp;"Vrerdan,Standardowy"&amp;9
Urząd Miejski Wrocławia
Sprawozdanie finansowe za rok obrotowy zakończony 31 grudnia 2024 roku
Informacja dodatkowa - noty dotyczące informacji i objaśnień </oddHeader>
  </headerFooter>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N32"/>
  <sheetViews>
    <sheetView view="pageLayout" zoomScale="90" zoomScaleNormal="100" zoomScaleSheetLayoutView="100" zoomScalePageLayoutView="90" workbookViewId="0">
      <selection activeCell="C14" sqref="C14"/>
    </sheetView>
  </sheetViews>
  <sheetFormatPr defaultRowHeight="12.75"/>
  <cols>
    <col min="1" max="1" width="4.5703125" customWidth="1"/>
    <col min="2" max="2" width="12.28515625" customWidth="1"/>
    <col min="3" max="3" width="167.42578125" customWidth="1"/>
    <col min="4" max="4" width="17.85546875" customWidth="1"/>
  </cols>
  <sheetData>
    <row r="1" spans="1:14" ht="26.25" customHeight="1">
      <c r="A1" s="336" t="s">
        <v>142</v>
      </c>
      <c r="B1" s="336"/>
      <c r="C1" s="336"/>
      <c r="D1" s="3"/>
      <c r="E1" s="3"/>
      <c r="F1" s="3"/>
      <c r="G1" s="3"/>
      <c r="H1" s="3"/>
      <c r="I1" s="3"/>
      <c r="J1" s="3"/>
      <c r="K1" s="3"/>
      <c r="L1" s="3"/>
      <c r="M1" s="3"/>
      <c r="N1" s="3"/>
    </row>
    <row r="2" spans="1:14" s="121" customFormat="1" ht="17.100000000000001" customHeight="1">
      <c r="A2" s="205" t="s">
        <v>50</v>
      </c>
      <c r="B2" s="205"/>
      <c r="C2" s="205" t="s">
        <v>221</v>
      </c>
      <c r="D2" s="6"/>
      <c r="E2" s="6"/>
      <c r="F2" s="6"/>
      <c r="G2" s="6"/>
      <c r="H2" s="6"/>
      <c r="I2" s="6"/>
      <c r="J2" s="6"/>
      <c r="K2" s="6"/>
      <c r="L2" s="6"/>
      <c r="M2" s="6"/>
      <c r="N2" s="6"/>
    </row>
    <row r="3" spans="1:14" s="209" customFormat="1" ht="17.100000000000001" customHeight="1">
      <c r="A3" s="206">
        <v>1</v>
      </c>
      <c r="B3" s="206" t="s">
        <v>30</v>
      </c>
      <c r="C3" s="207" t="s">
        <v>209</v>
      </c>
      <c r="D3" s="208"/>
      <c r="E3" s="208"/>
      <c r="F3" s="208"/>
      <c r="G3" s="208"/>
      <c r="H3" s="208"/>
      <c r="I3" s="208"/>
      <c r="J3" s="208"/>
      <c r="K3" s="208"/>
      <c r="L3" s="208"/>
      <c r="M3" s="208"/>
      <c r="N3" s="208"/>
    </row>
    <row r="4" spans="1:14" s="209" customFormat="1" ht="17.100000000000001" customHeight="1">
      <c r="A4" s="206">
        <v>2</v>
      </c>
      <c r="B4" s="206" t="s">
        <v>30</v>
      </c>
      <c r="C4" s="207" t="s">
        <v>309</v>
      </c>
      <c r="D4" s="208"/>
      <c r="E4" s="208"/>
      <c r="F4" s="208"/>
      <c r="G4" s="208"/>
      <c r="H4" s="208"/>
      <c r="I4" s="208"/>
      <c r="J4" s="208"/>
      <c r="K4" s="208"/>
      <c r="L4" s="208"/>
      <c r="M4" s="208"/>
      <c r="N4" s="208"/>
    </row>
    <row r="5" spans="1:14" s="209" customFormat="1" ht="17.100000000000001" customHeight="1">
      <c r="A5" s="206">
        <v>3</v>
      </c>
      <c r="B5" s="206" t="s">
        <v>31</v>
      </c>
      <c r="C5" s="207" t="s">
        <v>210</v>
      </c>
      <c r="D5" s="208"/>
      <c r="E5" s="208"/>
      <c r="F5" s="208"/>
      <c r="G5" s="208"/>
      <c r="H5" s="208"/>
      <c r="I5" s="208"/>
      <c r="J5" s="208"/>
      <c r="K5" s="208"/>
      <c r="L5" s="208"/>
      <c r="M5" s="208"/>
      <c r="N5" s="208"/>
    </row>
    <row r="6" spans="1:14" s="209" customFormat="1" ht="25.35" customHeight="1">
      <c r="A6" s="206">
        <v>4</v>
      </c>
      <c r="B6" s="206" t="s">
        <v>32</v>
      </c>
      <c r="C6" s="210" t="s">
        <v>211</v>
      </c>
      <c r="D6" s="208"/>
      <c r="E6" s="208"/>
      <c r="F6" s="208"/>
      <c r="G6" s="208"/>
      <c r="H6" s="208"/>
      <c r="I6" s="208"/>
      <c r="J6" s="208"/>
      <c r="K6" s="208"/>
      <c r="L6" s="208"/>
      <c r="M6" s="208"/>
      <c r="N6" s="208"/>
    </row>
    <row r="7" spans="1:14" s="209" customFormat="1" ht="17.100000000000001" customHeight="1">
      <c r="A7" s="206">
        <v>5</v>
      </c>
      <c r="B7" s="206" t="s">
        <v>33</v>
      </c>
      <c r="C7" s="207" t="s">
        <v>13</v>
      </c>
      <c r="D7" s="208"/>
      <c r="E7" s="208"/>
      <c r="F7" s="208"/>
      <c r="G7" s="208"/>
      <c r="H7" s="208"/>
      <c r="I7" s="208"/>
      <c r="J7" s="208"/>
      <c r="K7" s="208"/>
      <c r="L7" s="208"/>
      <c r="M7" s="208"/>
      <c r="N7" s="208"/>
    </row>
    <row r="8" spans="1:14" s="209" customFormat="1" ht="17.100000000000001" customHeight="1">
      <c r="A8" s="206">
        <v>6</v>
      </c>
      <c r="B8" s="206" t="s">
        <v>33</v>
      </c>
      <c r="C8" s="211" t="s">
        <v>220</v>
      </c>
      <c r="D8" s="208"/>
      <c r="E8" s="208"/>
      <c r="F8" s="208"/>
      <c r="G8" s="208"/>
      <c r="H8" s="208"/>
      <c r="I8" s="208"/>
      <c r="J8" s="208"/>
      <c r="K8" s="208"/>
      <c r="L8" s="208"/>
      <c r="M8" s="208"/>
      <c r="N8" s="208"/>
    </row>
    <row r="9" spans="1:14" s="209" customFormat="1" ht="17.100000000000001" customHeight="1">
      <c r="A9" s="206">
        <v>7</v>
      </c>
      <c r="B9" s="206" t="s">
        <v>33</v>
      </c>
      <c r="C9" s="207" t="s">
        <v>226</v>
      </c>
      <c r="D9" s="208"/>
      <c r="E9" s="208"/>
      <c r="F9" s="208"/>
      <c r="G9" s="208"/>
      <c r="H9" s="208"/>
      <c r="I9" s="208"/>
      <c r="J9" s="208"/>
      <c r="K9" s="208"/>
      <c r="L9" s="208"/>
      <c r="M9" s="208"/>
      <c r="N9" s="208"/>
    </row>
    <row r="10" spans="1:14" s="209" customFormat="1" ht="17.100000000000001" customHeight="1">
      <c r="A10" s="206">
        <v>8</v>
      </c>
      <c r="B10" s="206" t="s">
        <v>34</v>
      </c>
      <c r="C10" s="207" t="s">
        <v>212</v>
      </c>
      <c r="D10" s="208"/>
      <c r="E10" s="208"/>
      <c r="F10" s="208"/>
      <c r="G10" s="208"/>
      <c r="H10" s="208"/>
      <c r="I10" s="208"/>
      <c r="J10" s="208"/>
      <c r="K10" s="208"/>
      <c r="L10" s="208"/>
      <c r="M10" s="208"/>
      <c r="N10" s="208"/>
    </row>
    <row r="11" spans="1:14" s="209" customFormat="1" ht="17.100000000000001" customHeight="1">
      <c r="A11" s="206">
        <v>9</v>
      </c>
      <c r="B11" s="206" t="s">
        <v>35</v>
      </c>
      <c r="C11" s="207" t="s">
        <v>284</v>
      </c>
      <c r="D11" s="208"/>
      <c r="E11" s="208"/>
      <c r="F11" s="208"/>
      <c r="G11" s="208"/>
      <c r="H11" s="208"/>
      <c r="I11" s="208"/>
      <c r="J11" s="208"/>
      <c r="K11" s="208"/>
      <c r="L11" s="208"/>
      <c r="M11" s="208"/>
      <c r="N11" s="208"/>
    </row>
    <row r="12" spans="1:14" s="209" customFormat="1" ht="17.100000000000001" customHeight="1">
      <c r="A12" s="206">
        <v>10</v>
      </c>
      <c r="B12" s="206" t="s">
        <v>36</v>
      </c>
      <c r="C12" s="207" t="s">
        <v>213</v>
      </c>
      <c r="D12" s="208"/>
      <c r="E12" s="208"/>
      <c r="F12" s="208"/>
      <c r="G12" s="208"/>
      <c r="H12" s="208"/>
      <c r="I12" s="208"/>
      <c r="J12" s="208"/>
      <c r="K12" s="208"/>
      <c r="L12" s="208"/>
      <c r="M12" s="208"/>
      <c r="N12" s="208"/>
    </row>
    <row r="13" spans="1:14" s="209" customFormat="1" ht="17.100000000000001" customHeight="1">
      <c r="A13" s="206">
        <v>11</v>
      </c>
      <c r="B13" s="206" t="s">
        <v>36</v>
      </c>
      <c r="C13" s="207" t="s">
        <v>287</v>
      </c>
      <c r="D13" s="208"/>
      <c r="E13" s="208"/>
      <c r="F13" s="208"/>
      <c r="G13" s="208"/>
      <c r="H13" s="208"/>
      <c r="I13" s="208"/>
      <c r="J13" s="208"/>
      <c r="K13" s="208"/>
      <c r="L13" s="208"/>
      <c r="M13" s="208"/>
      <c r="N13" s="208"/>
    </row>
    <row r="14" spans="1:14" s="209" customFormat="1" ht="17.100000000000001" customHeight="1">
      <c r="A14" s="212">
        <v>12</v>
      </c>
      <c r="B14" s="206" t="s">
        <v>37</v>
      </c>
      <c r="C14" s="207" t="s">
        <v>214</v>
      </c>
      <c r="D14" s="208"/>
      <c r="E14" s="208"/>
      <c r="F14" s="208"/>
      <c r="G14" s="208"/>
      <c r="H14" s="208"/>
      <c r="I14" s="208"/>
      <c r="J14" s="208"/>
      <c r="K14" s="208"/>
      <c r="L14" s="208"/>
      <c r="M14" s="208"/>
      <c r="N14" s="208"/>
    </row>
    <row r="15" spans="1:14" s="209" customFormat="1" ht="29.1" customHeight="1">
      <c r="A15" s="206">
        <v>13</v>
      </c>
      <c r="B15" s="206" t="s">
        <v>38</v>
      </c>
      <c r="C15" s="210" t="s">
        <v>12</v>
      </c>
      <c r="D15" s="208"/>
      <c r="E15" s="208"/>
      <c r="F15" s="208"/>
      <c r="G15" s="208"/>
      <c r="H15" s="208"/>
      <c r="I15" s="208"/>
      <c r="J15" s="208"/>
      <c r="K15" s="208"/>
      <c r="L15" s="208"/>
      <c r="M15" s="208"/>
      <c r="N15" s="208"/>
    </row>
    <row r="16" spans="1:14" s="209" customFormat="1" ht="17.100000000000001" customHeight="1">
      <c r="A16" s="206">
        <v>14</v>
      </c>
      <c r="B16" s="206" t="s">
        <v>39</v>
      </c>
      <c r="C16" s="207" t="s">
        <v>216</v>
      </c>
      <c r="D16" s="208"/>
      <c r="E16" s="208"/>
      <c r="F16" s="208"/>
      <c r="G16" s="208"/>
      <c r="H16" s="208"/>
      <c r="I16" s="208"/>
      <c r="J16" s="208"/>
      <c r="K16" s="208"/>
      <c r="L16" s="208"/>
      <c r="M16" s="208"/>
      <c r="N16" s="208"/>
    </row>
    <row r="17" spans="1:4" s="213" customFormat="1" ht="17.100000000000001" customHeight="1">
      <c r="A17" s="206">
        <v>15</v>
      </c>
      <c r="B17" s="206" t="s">
        <v>39</v>
      </c>
      <c r="C17" s="207" t="s">
        <v>215</v>
      </c>
    </row>
    <row r="18" spans="1:4" s="209" customFormat="1" ht="17.100000000000001" customHeight="1">
      <c r="A18" s="206">
        <v>16</v>
      </c>
      <c r="B18" s="206" t="s">
        <v>40</v>
      </c>
      <c r="C18" s="207" t="s">
        <v>310</v>
      </c>
    </row>
    <row r="19" spans="1:4" s="209" customFormat="1" ht="17.100000000000001" customHeight="1">
      <c r="A19" s="206">
        <v>17</v>
      </c>
      <c r="B19" s="206" t="s">
        <v>41</v>
      </c>
      <c r="C19" s="207" t="s">
        <v>217</v>
      </c>
    </row>
    <row r="20" spans="1:4" s="209" customFormat="1" ht="17.100000000000001" customHeight="1">
      <c r="A20" s="206">
        <v>18</v>
      </c>
      <c r="B20" s="206" t="s">
        <v>42</v>
      </c>
      <c r="C20" s="207" t="s">
        <v>285</v>
      </c>
    </row>
    <row r="21" spans="1:4" s="209" customFormat="1" ht="17.100000000000001" customHeight="1">
      <c r="A21" s="206">
        <v>19</v>
      </c>
      <c r="B21" s="206" t="s">
        <v>42</v>
      </c>
      <c r="C21" s="207" t="s">
        <v>218</v>
      </c>
    </row>
    <row r="22" spans="1:4" s="209" customFormat="1" ht="17.100000000000001" customHeight="1">
      <c r="A22" s="206">
        <v>20</v>
      </c>
      <c r="B22" s="206" t="s">
        <v>42</v>
      </c>
      <c r="C22" s="207" t="s">
        <v>291</v>
      </c>
    </row>
    <row r="23" spans="1:4" s="209" customFormat="1" ht="17.100000000000001" customHeight="1">
      <c r="A23" s="206">
        <v>21</v>
      </c>
      <c r="B23" s="214" t="s">
        <v>43</v>
      </c>
      <c r="C23" s="207" t="s">
        <v>292</v>
      </c>
    </row>
    <row r="24" spans="1:4" s="209" customFormat="1" ht="17.100000000000001" customHeight="1">
      <c r="A24" s="215">
        <v>22</v>
      </c>
      <c r="B24" s="216" t="s">
        <v>43</v>
      </c>
      <c r="C24" s="217" t="s">
        <v>219</v>
      </c>
    </row>
    <row r="25" spans="1:4" ht="27" customHeight="1">
      <c r="A25" s="47"/>
    </row>
    <row r="26" spans="1:4" s="209" customFormat="1" ht="12">
      <c r="B26" s="264">
        <v>45744</v>
      </c>
    </row>
    <row r="27" spans="1:4" s="209" customFormat="1" ht="12"/>
    <row r="28" spans="1:4" s="209" customFormat="1" ht="12">
      <c r="B28" s="219" t="s">
        <v>421</v>
      </c>
    </row>
    <row r="29" spans="1:4" s="209" customFormat="1" ht="12">
      <c r="B29" s="219" t="s">
        <v>316</v>
      </c>
      <c r="D29" s="219" t="s">
        <v>318</v>
      </c>
    </row>
    <row r="30" spans="1:4" s="209" customFormat="1" ht="12">
      <c r="B30" s="219" t="s">
        <v>317</v>
      </c>
      <c r="D30" s="219" t="s">
        <v>319</v>
      </c>
    </row>
    <row r="31" spans="1:4" s="209" customFormat="1" ht="12">
      <c r="A31" s="383" t="s">
        <v>314</v>
      </c>
      <c r="B31" s="383"/>
      <c r="C31" s="218"/>
      <c r="D31" s="218" t="s">
        <v>315</v>
      </c>
    </row>
    <row r="32" spans="1:4" s="209" customFormat="1" ht="12">
      <c r="A32" s="383" t="s">
        <v>45</v>
      </c>
      <c r="B32" s="383"/>
      <c r="C32" s="218"/>
      <c r="D32" s="218" t="s">
        <v>44</v>
      </c>
    </row>
  </sheetData>
  <mergeCells count="3">
    <mergeCell ref="A1:C1"/>
    <mergeCell ref="A31:B31"/>
    <mergeCell ref="A32:B32"/>
  </mergeCells>
  <phoneticPr fontId="0" type="noConversion"/>
  <pageMargins left="0.59055118110236227" right="0.62992125984251968" top="1.4173228346456694" bottom="0.39370078740157483" header="0.51181102362204722" footer="0.31496062992125984"/>
  <pageSetup paperSize="9" scale="67" orientation="landscape" r:id="rId1"/>
  <headerFooter alignWithMargins="0">
    <oddHeader xml:space="preserve">&amp;C&amp;"Vrerdan,Standardowy"
 Urząd Miejski Wrocławia
Sprawozdanie finansowe za rok obrotowy zakończony 31 grudnia 2024 roku
Informacja dodatkowa - noty dotyczące informacji i objaśnień </oddHeader>
  </headerFooter>
  <ignoredErrors>
    <ignoredError sqref="B23:B25" numberStoredAsText="1"/>
  </ignoredErrors>
</worksheet>
</file>

<file path=xl/worksheets/sheet2.xml><?xml version="1.0" encoding="utf-8"?>
<worksheet xmlns="http://schemas.openxmlformats.org/spreadsheetml/2006/main" xmlns:r="http://schemas.openxmlformats.org/officeDocument/2006/relationships">
  <sheetPr codeName="Arkusz2">
    <tabColor rgb="FF92D050"/>
    <pageSetUpPr fitToPage="1"/>
  </sheetPr>
  <dimension ref="A1:I35"/>
  <sheetViews>
    <sheetView view="pageLayout" zoomScale="80" zoomScaleNormal="85" zoomScalePageLayoutView="80" workbookViewId="0">
      <selection activeCell="A11" sqref="A11:E11"/>
    </sheetView>
  </sheetViews>
  <sheetFormatPr defaultRowHeight="12.75"/>
  <cols>
    <col min="1" max="1" width="5.5703125" customWidth="1"/>
    <col min="2" max="2" width="58.5703125" customWidth="1"/>
    <col min="3" max="6" width="23.42578125" customWidth="1"/>
  </cols>
  <sheetData>
    <row r="1" spans="1:6" ht="25.5" customHeight="1">
      <c r="A1" s="133" t="s">
        <v>23</v>
      </c>
      <c r="B1" s="133"/>
      <c r="C1" s="133"/>
      <c r="D1" s="133"/>
      <c r="E1" s="133"/>
      <c r="F1" s="133"/>
    </row>
    <row r="2" spans="1:6" ht="48" customHeight="1">
      <c r="A2" s="72" t="s">
        <v>50</v>
      </c>
      <c r="B2" s="72" t="s">
        <v>51</v>
      </c>
      <c r="C2" s="72" t="s">
        <v>304</v>
      </c>
      <c r="D2" s="72" t="s">
        <v>305</v>
      </c>
      <c r="E2" s="72" t="s">
        <v>69</v>
      </c>
      <c r="F2" s="134"/>
    </row>
    <row r="3" spans="1:6" ht="26.25" customHeight="1">
      <c r="A3" s="135" t="s">
        <v>91</v>
      </c>
      <c r="B3" s="136" t="s">
        <v>295</v>
      </c>
      <c r="C3" s="137">
        <v>26838.49</v>
      </c>
      <c r="D3" s="137">
        <v>30069741.949999999</v>
      </c>
      <c r="E3" s="137">
        <f>C3+D3</f>
        <v>30096580.439999998</v>
      </c>
      <c r="F3" s="134"/>
    </row>
    <row r="4" spans="1:6" ht="16.5" customHeight="1">
      <c r="A4" s="104" t="s">
        <v>59</v>
      </c>
      <c r="B4" s="79" t="s">
        <v>296</v>
      </c>
      <c r="C4" s="138">
        <v>-24317</v>
      </c>
      <c r="D4" s="138">
        <v>-5655098.6399999997</v>
      </c>
      <c r="E4" s="137">
        <v>-5679415.6399999997</v>
      </c>
      <c r="F4" s="134"/>
    </row>
    <row r="5" spans="1:6" ht="39" customHeight="1">
      <c r="A5" s="135" t="s">
        <v>297</v>
      </c>
      <c r="B5" s="136" t="s">
        <v>298</v>
      </c>
      <c r="C5" s="137">
        <f>C3+C4</f>
        <v>2521.4900000000016</v>
      </c>
      <c r="D5" s="137">
        <f>D3+D4</f>
        <v>24414643.309999999</v>
      </c>
      <c r="E5" s="137">
        <f t="shared" ref="E5:E10" si="0">C5+D5</f>
        <v>24417164.799999997</v>
      </c>
      <c r="F5" s="134"/>
    </row>
    <row r="6" spans="1:6" ht="19.5" customHeight="1">
      <c r="A6" s="104" t="s">
        <v>96</v>
      </c>
      <c r="B6" s="79" t="s">
        <v>61</v>
      </c>
      <c r="C6" s="137">
        <v>26838.49</v>
      </c>
      <c r="D6" s="138">
        <v>30069741.949999999</v>
      </c>
      <c r="E6" s="137">
        <f t="shared" si="0"/>
        <v>30096580.439999998</v>
      </c>
      <c r="F6" s="134"/>
    </row>
    <row r="7" spans="1:6" ht="16.5" customHeight="1">
      <c r="A7" s="135" t="s">
        <v>53</v>
      </c>
      <c r="B7" s="136" t="s">
        <v>296</v>
      </c>
      <c r="C7" s="137">
        <v>-24317</v>
      </c>
      <c r="D7" s="137">
        <v>-5655098.6399999997</v>
      </c>
      <c r="E7" s="137">
        <f t="shared" si="0"/>
        <v>-5679415.6399999997</v>
      </c>
      <c r="F7" s="134"/>
    </row>
    <row r="8" spans="1:6" ht="25.5" customHeight="1">
      <c r="A8" s="135" t="s">
        <v>97</v>
      </c>
      <c r="B8" s="136" t="s">
        <v>299</v>
      </c>
      <c r="C8" s="137">
        <f>C6+C7</f>
        <v>2521.4900000000016</v>
      </c>
      <c r="D8" s="137">
        <f>D6+D7</f>
        <v>24414643.309999999</v>
      </c>
      <c r="E8" s="137">
        <f t="shared" si="0"/>
        <v>24417164.799999997</v>
      </c>
      <c r="F8" s="134"/>
    </row>
    <row r="9" spans="1:6" ht="45" customHeight="1">
      <c r="A9" s="268" t="s">
        <v>300</v>
      </c>
      <c r="B9" s="269" t="s">
        <v>301</v>
      </c>
      <c r="C9" s="140">
        <f>C3-C6</f>
        <v>0</v>
      </c>
      <c r="D9" s="140">
        <f>D3-D6</f>
        <v>0</v>
      </c>
      <c r="E9" s="140">
        <f t="shared" si="0"/>
        <v>0</v>
      </c>
      <c r="F9" s="134"/>
    </row>
    <row r="10" spans="1:6" ht="49.5" customHeight="1">
      <c r="A10" s="141" t="s">
        <v>302</v>
      </c>
      <c r="B10" s="267" t="s">
        <v>303</v>
      </c>
      <c r="C10" s="142">
        <f>C5-C8</f>
        <v>0</v>
      </c>
      <c r="D10" s="142">
        <f>D5-D8</f>
        <v>0</v>
      </c>
      <c r="E10" s="140">
        <f t="shared" si="0"/>
        <v>0</v>
      </c>
      <c r="F10" s="134"/>
    </row>
    <row r="11" spans="1:6" ht="19.5" customHeight="1">
      <c r="A11" s="331" t="s">
        <v>306</v>
      </c>
      <c r="B11" s="331"/>
      <c r="C11" s="331"/>
      <c r="D11" s="331"/>
      <c r="E11" s="331"/>
      <c r="F11" s="134"/>
    </row>
    <row r="12" spans="1:6" ht="33.75" customHeight="1">
      <c r="A12" s="330" t="s">
        <v>24</v>
      </c>
      <c r="B12" s="330"/>
      <c r="C12" s="330"/>
      <c r="D12" s="330"/>
      <c r="E12" s="330"/>
      <c r="F12" s="330"/>
    </row>
    <row r="13" spans="1:6" ht="34.5" customHeight="1">
      <c r="A13" s="236" t="s">
        <v>50</v>
      </c>
      <c r="B13" s="236" t="s">
        <v>51</v>
      </c>
      <c r="C13" s="72" t="s">
        <v>233</v>
      </c>
      <c r="D13" s="72" t="s">
        <v>62</v>
      </c>
      <c r="E13" s="72" t="s">
        <v>58</v>
      </c>
      <c r="F13" s="72" t="s">
        <v>234</v>
      </c>
    </row>
    <row r="14" spans="1:6" ht="14.85" customHeight="1">
      <c r="A14" s="104" t="s">
        <v>59</v>
      </c>
      <c r="B14" s="79" t="s">
        <v>210</v>
      </c>
      <c r="C14" s="195">
        <v>18835400.039999999</v>
      </c>
      <c r="D14" s="195">
        <v>2279665.2000000002</v>
      </c>
      <c r="E14" s="195">
        <v>6351323.54</v>
      </c>
      <c r="F14" s="195">
        <f>C14+D14-E14</f>
        <v>14763741.699999999</v>
      </c>
    </row>
    <row r="15" spans="1:6" ht="14.85" customHeight="1">
      <c r="A15" s="139"/>
      <c r="B15" s="126" t="s">
        <v>69</v>
      </c>
      <c r="C15" s="143">
        <f>C14</f>
        <v>18835400.039999999</v>
      </c>
      <c r="D15" s="143">
        <f t="shared" ref="D15:E15" si="1">D14</f>
        <v>2279665.2000000002</v>
      </c>
      <c r="E15" s="143">
        <f t="shared" si="1"/>
        <v>6351323.54</v>
      </c>
      <c r="F15" s="143">
        <f>C15+D15-E15</f>
        <v>14763741.699999999</v>
      </c>
    </row>
    <row r="16" spans="1:6" hidden="1">
      <c r="A16" s="39"/>
      <c r="B16" s="39"/>
      <c r="C16" s="39"/>
      <c r="D16" s="39"/>
      <c r="E16" s="39"/>
      <c r="F16" s="39"/>
    </row>
    <row r="17" spans="1:9" ht="46.5" customHeight="1">
      <c r="A17" s="329" t="s">
        <v>25</v>
      </c>
      <c r="B17" s="329"/>
      <c r="C17" s="329"/>
      <c r="D17" s="329"/>
      <c r="E17" s="329"/>
      <c r="F17" s="329"/>
      <c r="I17" s="7"/>
    </row>
    <row r="18" spans="1:9" ht="30.75" customHeight="1">
      <c r="A18" s="50" t="s">
        <v>50</v>
      </c>
      <c r="B18" s="50" t="s">
        <v>51</v>
      </c>
      <c r="C18" s="50" t="s">
        <v>236</v>
      </c>
      <c r="D18" s="50" t="s">
        <v>62</v>
      </c>
      <c r="E18" s="50" t="s">
        <v>58</v>
      </c>
      <c r="F18" s="50" t="s">
        <v>234</v>
      </c>
    </row>
    <row r="19" spans="1:9" ht="14.85" customHeight="1">
      <c r="A19" s="47" t="s">
        <v>59</v>
      </c>
      <c r="B19" s="53" t="s">
        <v>56</v>
      </c>
      <c r="C19" s="292">
        <v>0</v>
      </c>
      <c r="D19" s="292">
        <v>0</v>
      </c>
      <c r="E19" s="292">
        <v>0</v>
      </c>
      <c r="F19" s="292">
        <f>C19+D19-E19</f>
        <v>0</v>
      </c>
    </row>
    <row r="20" spans="1:9" ht="14.85" customHeight="1">
      <c r="A20" s="47" t="s">
        <v>53</v>
      </c>
      <c r="B20" s="53" t="s">
        <v>60</v>
      </c>
      <c r="C20" s="292">
        <v>160136.87</v>
      </c>
      <c r="D20" s="292">
        <v>337500</v>
      </c>
      <c r="E20" s="292">
        <v>5050.26</v>
      </c>
      <c r="F20" s="292">
        <f>C20+D20-E20</f>
        <v>492586.61</v>
      </c>
    </row>
    <row r="21" spans="1:9" ht="14.85" customHeight="1">
      <c r="A21" s="47" t="s">
        <v>54</v>
      </c>
      <c r="B21" s="53" t="s">
        <v>67</v>
      </c>
      <c r="C21" s="292">
        <v>0</v>
      </c>
      <c r="D21" s="292">
        <v>0</v>
      </c>
      <c r="E21" s="292">
        <v>0</v>
      </c>
      <c r="F21" s="292">
        <f>C21+D21-E21</f>
        <v>0</v>
      </c>
    </row>
    <row r="22" spans="1:9" ht="14.85" customHeight="1">
      <c r="A22" s="47" t="s">
        <v>63</v>
      </c>
      <c r="B22" s="53" t="s">
        <v>57</v>
      </c>
      <c r="C22" s="292">
        <v>0</v>
      </c>
      <c r="D22" s="292">
        <v>0</v>
      </c>
      <c r="E22" s="292">
        <v>0</v>
      </c>
      <c r="F22" s="292">
        <f>C22+D22-E22</f>
        <v>0</v>
      </c>
    </row>
    <row r="23" spans="1:9" ht="14.85" customHeight="1">
      <c r="A23" s="47" t="s">
        <v>64</v>
      </c>
      <c r="B23" s="53" t="s">
        <v>88</v>
      </c>
      <c r="C23" s="292">
        <v>0</v>
      </c>
      <c r="D23" s="292">
        <v>0</v>
      </c>
      <c r="E23" s="292">
        <v>0</v>
      </c>
      <c r="F23" s="292">
        <f t="shared" ref="F23:F24" si="2">C23+D23-E23</f>
        <v>0</v>
      </c>
    </row>
    <row r="24" spans="1:9" ht="14.25" customHeight="1">
      <c r="A24" s="47" t="s">
        <v>84</v>
      </c>
      <c r="B24" s="53" t="s">
        <v>68</v>
      </c>
      <c r="C24" s="292">
        <v>0</v>
      </c>
      <c r="D24" s="292">
        <v>0</v>
      </c>
      <c r="E24" s="292">
        <v>0</v>
      </c>
      <c r="F24" s="292">
        <f t="shared" si="2"/>
        <v>0</v>
      </c>
    </row>
    <row r="25" spans="1:9" ht="14.85" customHeight="1">
      <c r="A25" s="54"/>
      <c r="B25" s="54" t="s">
        <v>79</v>
      </c>
      <c r="C25" s="55">
        <f>SUM(C19:C24)</f>
        <v>160136.87</v>
      </c>
      <c r="D25" s="55">
        <f>SUM(D19:D24)</f>
        <v>337500</v>
      </c>
      <c r="E25" s="55">
        <f>SUM(E19:E24)</f>
        <v>5050.26</v>
      </c>
      <c r="F25" s="55">
        <f>SUM(F19:F24)</f>
        <v>492586.61</v>
      </c>
    </row>
    <row r="26" spans="1:9">
      <c r="A26" s="39"/>
      <c r="B26" s="39"/>
      <c r="C26" s="39"/>
      <c r="D26" s="39"/>
      <c r="E26" s="39"/>
      <c r="F26" s="39"/>
    </row>
    <row r="27" spans="1:9">
      <c r="A27" s="39"/>
      <c r="B27" s="39"/>
      <c r="C27" s="39"/>
      <c r="D27" s="39"/>
      <c r="E27" s="39"/>
      <c r="F27" s="39"/>
    </row>
    <row r="28" spans="1:9">
      <c r="A28" s="39"/>
      <c r="B28" s="39"/>
      <c r="C28" s="39"/>
      <c r="D28" s="39"/>
      <c r="E28" s="39"/>
      <c r="F28" s="39"/>
    </row>
    <row r="35" spans="6:6">
      <c r="F35" s="39"/>
    </row>
  </sheetData>
  <mergeCells count="3">
    <mergeCell ref="A17:F17"/>
    <mergeCell ref="A12:F12"/>
    <mergeCell ref="A11:E11"/>
  </mergeCells>
  <phoneticPr fontId="0" type="noConversion"/>
  <pageMargins left="0.59055118110236227" right="0.62992125984251968" top="1.2204724409448819" bottom="0.78740157480314965" header="0.39370078740157483" footer="0.51181102362204722"/>
  <pageSetup paperSize="9" scale="76" orientation="landscape" r:id="rId1"/>
  <headerFooter alignWithMargins="0">
    <oddHeader>&amp;C&amp;"Verdana,Normalny"
Urząd Miejski Wrocławia 
Sprawozdanie finansowe za rok obrotowy zakończony 31 grudnia 2024 roku
Informacja dodatkowa - noty dotyczące dodatkowych informacji i objaśnień</oddHeader>
  </headerFooter>
</worksheet>
</file>

<file path=xl/worksheets/sheet3.xml><?xml version="1.0" encoding="utf-8"?>
<worksheet xmlns="http://schemas.openxmlformats.org/spreadsheetml/2006/main" xmlns:r="http://schemas.openxmlformats.org/officeDocument/2006/relationships">
  <sheetPr>
    <tabColor rgb="FF92D050"/>
  </sheetPr>
  <dimension ref="A1:K31"/>
  <sheetViews>
    <sheetView zoomScaleNormal="100" zoomScalePageLayoutView="90" workbookViewId="0">
      <selection activeCell="E11" sqref="E11"/>
    </sheetView>
  </sheetViews>
  <sheetFormatPr defaultRowHeight="12.75"/>
  <cols>
    <col min="1" max="1" width="44" customWidth="1"/>
    <col min="2" max="2" width="24.7109375" customWidth="1"/>
    <col min="3" max="3" width="27.28515625" customWidth="1"/>
    <col min="4" max="4" width="21.7109375" customWidth="1"/>
    <col min="5" max="5" width="27.7109375" customWidth="1"/>
    <col min="6" max="6" width="20" customWidth="1"/>
  </cols>
  <sheetData>
    <row r="1" spans="1:7" ht="31.5" customHeight="1">
      <c r="A1" s="334" t="s">
        <v>26</v>
      </c>
      <c r="B1" s="334"/>
      <c r="C1" s="334"/>
      <c r="D1" s="334"/>
      <c r="E1" s="334"/>
      <c r="F1" s="334"/>
      <c r="G1" s="240"/>
    </row>
    <row r="2" spans="1:7" ht="14.1" customHeight="1">
      <c r="A2" s="144"/>
      <c r="B2" s="333" t="s">
        <v>233</v>
      </c>
      <c r="C2" s="333"/>
      <c r="D2" s="333" t="s">
        <v>234</v>
      </c>
      <c r="E2" s="333"/>
      <c r="F2" s="145"/>
      <c r="G2" s="146"/>
    </row>
    <row r="3" spans="1:7" ht="14.1" customHeight="1">
      <c r="A3" s="147" t="s">
        <v>239</v>
      </c>
      <c r="B3" s="293" t="s">
        <v>240</v>
      </c>
      <c r="C3" s="293" t="s">
        <v>241</v>
      </c>
      <c r="D3" s="293" t="s">
        <v>240</v>
      </c>
      <c r="E3" s="293" t="s">
        <v>241</v>
      </c>
      <c r="F3" s="148"/>
      <c r="G3" s="146"/>
    </row>
    <row r="4" spans="1:7" s="4" customFormat="1" ht="20.100000000000001" customHeight="1">
      <c r="A4" s="78" t="s">
        <v>242</v>
      </c>
      <c r="B4" s="294">
        <v>157338843</v>
      </c>
      <c r="C4" s="149">
        <v>871530278</v>
      </c>
      <c r="D4" s="294">
        <v>166401343</v>
      </c>
      <c r="E4" s="149">
        <v>916030278</v>
      </c>
      <c r="F4" s="150"/>
      <c r="G4" s="146"/>
    </row>
    <row r="5" spans="1:7" ht="20.100000000000001" customHeight="1">
      <c r="A5" s="78" t="s">
        <v>243</v>
      </c>
      <c r="B5" s="294">
        <v>3041761</v>
      </c>
      <c r="C5" s="149">
        <v>2242840005</v>
      </c>
      <c r="D5" s="294">
        <v>3116381</v>
      </c>
      <c r="E5" s="149">
        <v>2307207505</v>
      </c>
      <c r="F5" s="150"/>
      <c r="G5" s="146"/>
    </row>
    <row r="6" spans="1:7" ht="20.100000000000001" customHeight="1">
      <c r="A6" s="151" t="s">
        <v>69</v>
      </c>
      <c r="B6" s="295">
        <f>SUM(B4:B5)</f>
        <v>160380604</v>
      </c>
      <c r="C6" s="152">
        <f>SUM(C4:C5)</f>
        <v>3114370283</v>
      </c>
      <c r="D6" s="295">
        <f>SUM(D4:D5)</f>
        <v>169517724</v>
      </c>
      <c r="E6" s="152">
        <f>SUM(E4:E5)</f>
        <v>3223237783</v>
      </c>
      <c r="F6" s="153"/>
      <c r="G6" s="146"/>
    </row>
    <row r="7" spans="1:7" ht="33" customHeight="1">
      <c r="A7" s="332" t="s">
        <v>27</v>
      </c>
      <c r="B7" s="332"/>
      <c r="C7" s="332"/>
      <c r="D7" s="332"/>
      <c r="E7" s="332"/>
      <c r="F7" s="154"/>
      <c r="G7" s="146"/>
    </row>
    <row r="8" spans="1:7" ht="18" customHeight="1">
      <c r="A8" s="155" t="s">
        <v>426</v>
      </c>
      <c r="B8" s="156"/>
      <c r="C8" s="156"/>
      <c r="D8" s="156"/>
      <c r="E8" s="134"/>
      <c r="F8" s="134"/>
      <c r="G8" s="146"/>
    </row>
    <row r="9" spans="1:7" ht="27.75" customHeight="1">
      <c r="A9" s="59"/>
      <c r="B9" s="72" t="s">
        <v>244</v>
      </c>
      <c r="C9" s="157" t="s">
        <v>245</v>
      </c>
      <c r="D9" s="157" t="s">
        <v>69</v>
      </c>
      <c r="E9" s="134"/>
      <c r="F9" s="134"/>
      <c r="G9" s="146"/>
    </row>
    <row r="10" spans="1:7" ht="20.100000000000001" customHeight="1">
      <c r="A10" s="54" t="s">
        <v>246</v>
      </c>
      <c r="B10" s="158">
        <v>22200000</v>
      </c>
      <c r="C10" s="158">
        <v>2807193386.54</v>
      </c>
      <c r="D10" s="158">
        <f>B10+C10</f>
        <v>2829393386.54</v>
      </c>
      <c r="E10" s="134"/>
      <c r="F10" s="134"/>
      <c r="G10" s="146"/>
    </row>
    <row r="11" spans="1:7" ht="17.100000000000001" customHeight="1">
      <c r="A11" s="60" t="s">
        <v>247</v>
      </c>
      <c r="B11" s="150">
        <v>-3500000</v>
      </c>
      <c r="C11" s="150">
        <v>3500000</v>
      </c>
      <c r="D11" s="150">
        <f t="shared" ref="D11:D17" si="0">B11+C11</f>
        <v>0</v>
      </c>
      <c r="E11" s="134"/>
      <c r="F11" s="134"/>
      <c r="G11" s="146"/>
    </row>
    <row r="12" spans="1:7" ht="15" customHeight="1">
      <c r="A12" s="60" t="s">
        <v>0</v>
      </c>
      <c r="B12" s="150">
        <v>0</v>
      </c>
      <c r="C12" s="150">
        <v>-113238275</v>
      </c>
      <c r="D12" s="150">
        <f t="shared" si="0"/>
        <v>-113238275</v>
      </c>
      <c r="E12" s="134"/>
      <c r="F12" s="134"/>
      <c r="G12" s="146"/>
    </row>
    <row r="13" spans="1:7" ht="15" customHeight="1">
      <c r="A13" s="60" t="s">
        <v>1</v>
      </c>
      <c r="B13" s="150">
        <v>0</v>
      </c>
      <c r="C13" s="150">
        <v>113238275</v>
      </c>
      <c r="D13" s="150">
        <f t="shared" si="0"/>
        <v>113238275</v>
      </c>
      <c r="E13" s="134"/>
      <c r="F13" s="134"/>
      <c r="G13" s="146"/>
    </row>
    <row r="14" spans="1:7" ht="15" customHeight="1">
      <c r="A14" s="60" t="s">
        <v>248</v>
      </c>
      <c r="B14" s="150">
        <v>16351000</v>
      </c>
      <c r="C14" s="150">
        <v>202326593</v>
      </c>
      <c r="D14" s="150">
        <f t="shared" si="0"/>
        <v>218677593</v>
      </c>
      <c r="E14" s="134"/>
      <c r="F14" s="134"/>
      <c r="G14" s="9"/>
    </row>
    <row r="15" spans="1:7" ht="15" customHeight="1">
      <c r="A15" s="60" t="s">
        <v>249</v>
      </c>
      <c r="B15" s="150">
        <v>0</v>
      </c>
      <c r="C15" s="150">
        <v>-137629711.5</v>
      </c>
      <c r="D15" s="150">
        <f t="shared" si="0"/>
        <v>-137629711.5</v>
      </c>
      <c r="E15" s="134"/>
      <c r="F15" s="134"/>
      <c r="G15" s="9"/>
    </row>
    <row r="16" spans="1:7" ht="15" customHeight="1">
      <c r="A16" s="60" t="s">
        <v>418</v>
      </c>
      <c r="B16" s="150">
        <v>0</v>
      </c>
      <c r="C16" s="150">
        <v>-3000</v>
      </c>
      <c r="D16" s="150">
        <f t="shared" si="0"/>
        <v>-3000</v>
      </c>
      <c r="E16" s="134"/>
      <c r="F16" s="134"/>
      <c r="G16" s="9"/>
    </row>
    <row r="17" spans="1:11" ht="15" customHeight="1">
      <c r="A17" s="54" t="s">
        <v>69</v>
      </c>
      <c r="B17" s="158">
        <f>SUM(B10:B16)</f>
        <v>35051000</v>
      </c>
      <c r="C17" s="158">
        <f>SUM(C10:C16)</f>
        <v>2875387268.04</v>
      </c>
      <c r="D17" s="158">
        <f t="shared" si="0"/>
        <v>2910438268.04</v>
      </c>
      <c r="E17" s="134"/>
      <c r="F17" s="134"/>
      <c r="G17" s="9"/>
    </row>
    <row r="18" spans="1:11" ht="28.5" customHeight="1">
      <c r="A18" s="155" t="s">
        <v>423</v>
      </c>
      <c r="B18" s="156"/>
      <c r="C18" s="156"/>
      <c r="D18" s="156"/>
      <c r="E18" s="134"/>
      <c r="F18" s="134"/>
      <c r="G18" s="9"/>
    </row>
    <row r="19" spans="1:11" ht="25.5">
      <c r="A19" s="59"/>
      <c r="B19" s="72" t="s">
        <v>244</v>
      </c>
      <c r="C19" s="157" t="s">
        <v>245</v>
      </c>
      <c r="D19" s="157" t="s">
        <v>69</v>
      </c>
      <c r="E19" s="134"/>
      <c r="F19" s="134"/>
      <c r="G19" s="9"/>
    </row>
    <row r="20" spans="1:11" ht="27.75" customHeight="1">
      <c r="A20" s="54" t="s">
        <v>246</v>
      </c>
      <c r="B20" s="158">
        <v>35051000</v>
      </c>
      <c r="C20" s="158">
        <v>2875387268.04</v>
      </c>
      <c r="D20" s="158">
        <f>B20+C20</f>
        <v>2910438268.04</v>
      </c>
      <c r="E20" s="134"/>
      <c r="F20" s="134"/>
      <c r="G20" s="9"/>
    </row>
    <row r="21" spans="1:11" ht="18.75" customHeight="1">
      <c r="A21" s="60" t="s">
        <v>247</v>
      </c>
      <c r="B21" s="150">
        <v>-16351000</v>
      </c>
      <c r="C21" s="150">
        <v>16351000</v>
      </c>
      <c r="D21" s="150">
        <f>B21+C21</f>
        <v>0</v>
      </c>
      <c r="E21" s="78"/>
      <c r="F21" s="78"/>
      <c r="G21" s="9"/>
    </row>
    <row r="22" spans="1:11" ht="20.100000000000001" customHeight="1">
      <c r="A22" s="60" t="s">
        <v>0</v>
      </c>
      <c r="B22" s="150">
        <v>0</v>
      </c>
      <c r="C22" s="150">
        <v>-81228825</v>
      </c>
      <c r="D22" s="150">
        <f>B22+C22</f>
        <v>-81228825</v>
      </c>
      <c r="E22" s="159"/>
      <c r="F22" s="78"/>
      <c r="G22" s="9"/>
    </row>
    <row r="23" spans="1:11" ht="20.100000000000001" customHeight="1">
      <c r="A23" s="60" t="s">
        <v>440</v>
      </c>
      <c r="B23" s="150">
        <v>-4700000</v>
      </c>
      <c r="C23" s="150">
        <v>0</v>
      </c>
      <c r="D23" s="150">
        <f>B23+C23</f>
        <v>-4700000</v>
      </c>
      <c r="E23" s="159"/>
      <c r="F23" s="78"/>
      <c r="G23" s="9"/>
    </row>
    <row r="24" spans="1:11" ht="16.350000000000001" customHeight="1">
      <c r="A24" s="60" t="s">
        <v>1</v>
      </c>
      <c r="B24" s="150">
        <v>0</v>
      </c>
      <c r="C24" s="150">
        <v>81228825</v>
      </c>
      <c r="D24" s="150">
        <f t="shared" ref="D24:D27" si="1">B24+C24</f>
        <v>81228825</v>
      </c>
      <c r="E24" s="78"/>
      <c r="F24" s="78"/>
      <c r="G24" s="9"/>
    </row>
    <row r="25" spans="1:11" ht="16.350000000000001" customHeight="1">
      <c r="A25" s="60" t="s">
        <v>248</v>
      </c>
      <c r="B25" s="150">
        <v>15663500</v>
      </c>
      <c r="C25" s="150">
        <v>173746825</v>
      </c>
      <c r="D25" s="150">
        <f t="shared" si="1"/>
        <v>189410325</v>
      </c>
      <c r="E25" s="78"/>
      <c r="F25" s="78"/>
      <c r="G25" s="9"/>
    </row>
    <row r="26" spans="1:11" ht="16.350000000000001" customHeight="1">
      <c r="A26" s="60" t="s">
        <v>249</v>
      </c>
      <c r="B26" s="150">
        <v>0</v>
      </c>
      <c r="C26" s="150">
        <v>-73554709.959999993</v>
      </c>
      <c r="D26" s="150">
        <f t="shared" si="1"/>
        <v>-73554709.959999993</v>
      </c>
      <c r="E26" s="78"/>
      <c r="F26" s="78"/>
      <c r="G26" s="9"/>
    </row>
    <row r="27" spans="1:11" ht="16.350000000000001" customHeight="1">
      <c r="A27" s="60" t="s">
        <v>418</v>
      </c>
      <c r="B27" s="150">
        <v>0</v>
      </c>
      <c r="C27" s="150">
        <v>-1500</v>
      </c>
      <c r="D27" s="150">
        <f t="shared" si="1"/>
        <v>-1500</v>
      </c>
      <c r="E27" s="56"/>
      <c r="F27" s="78"/>
      <c r="G27" s="9"/>
    </row>
    <row r="28" spans="1:11" ht="16.350000000000001" customHeight="1">
      <c r="A28" s="54" t="s">
        <v>281</v>
      </c>
      <c r="B28" s="158">
        <f>SUM(B20:B27)</f>
        <v>29663500</v>
      </c>
      <c r="C28" s="158">
        <f>SUM(C20:C27)</f>
        <v>2991928883.0799999</v>
      </c>
      <c r="D28" s="158">
        <f>B28+C28</f>
        <v>3021592383.0799999</v>
      </c>
      <c r="E28" s="78"/>
      <c r="F28" s="78"/>
      <c r="G28" s="9"/>
    </row>
    <row r="29" spans="1:11" ht="16.350000000000001" customHeight="1">
      <c r="A29" s="60"/>
      <c r="B29" s="150"/>
      <c r="C29" s="150"/>
      <c r="D29" s="150"/>
      <c r="E29" s="160"/>
      <c r="F29" s="160"/>
      <c r="G29" s="9"/>
      <c r="K29" t="s">
        <v>364</v>
      </c>
    </row>
    <row r="30" spans="1:11" ht="16.350000000000001" customHeight="1">
      <c r="A30" s="60"/>
      <c r="B30" s="150"/>
      <c r="C30" s="150"/>
      <c r="D30" s="150"/>
      <c r="E30" s="134"/>
      <c r="F30" s="134"/>
      <c r="G30" s="9"/>
    </row>
    <row r="31" spans="1:11">
      <c r="A31" s="241"/>
      <c r="B31" s="153"/>
      <c r="C31" s="153"/>
      <c r="D31" s="153"/>
      <c r="E31" s="134"/>
      <c r="F31" s="134"/>
      <c r="G31" s="9"/>
    </row>
  </sheetData>
  <mergeCells count="4">
    <mergeCell ref="A7:E7"/>
    <mergeCell ref="B2:C2"/>
    <mergeCell ref="D2:E2"/>
    <mergeCell ref="A1:F1"/>
  </mergeCells>
  <phoneticPr fontId="0" type="noConversion"/>
  <pageMargins left="0.59055118110236227" right="0.62992125984251968" top="1.2204724409448819" bottom="0.78740157480314965" header="0.39370078740157483" footer="0.51181102362204722"/>
  <pageSetup paperSize="9" scale="80" orientation="landscape" r:id="rId1"/>
  <headerFooter alignWithMargins="0">
    <oddHeader>&amp;C&amp;"Verdana,Normalny"&amp;9
Urząd Miejski Wrocławia 
Sprawozdanie finansowe za rok obrotowy zakończony 31 grudnia 2024 roku
Informacja dodatkowa - noty dotyczące dodatkowych informacji i objaśnień</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F43"/>
  <sheetViews>
    <sheetView view="pageLayout" zoomScale="90" zoomScaleNormal="100" zoomScalePageLayoutView="90" workbookViewId="0">
      <selection activeCell="B43" sqref="B43"/>
    </sheetView>
  </sheetViews>
  <sheetFormatPr defaultRowHeight="12.75"/>
  <cols>
    <col min="1" max="1" width="4.5703125" customWidth="1"/>
    <col min="2" max="2" width="62.42578125" customWidth="1"/>
    <col min="3" max="3" width="22.42578125" customWidth="1"/>
    <col min="4" max="4" width="20.7109375" customWidth="1"/>
    <col min="5" max="5" width="25.42578125" customWidth="1"/>
    <col min="6" max="6" width="24.28515625" customWidth="1"/>
    <col min="7" max="8" width="15.5703125" customWidth="1"/>
    <col min="10" max="10" width="21.5703125" customWidth="1"/>
  </cols>
  <sheetData>
    <row r="1" spans="1:6" ht="15.75" customHeight="1">
      <c r="A1" s="336" t="s">
        <v>28</v>
      </c>
      <c r="B1" s="336"/>
      <c r="C1" s="337"/>
      <c r="D1" s="337"/>
      <c r="E1" s="337"/>
      <c r="F1" s="337"/>
    </row>
    <row r="2" spans="1:6" ht="12.75" customHeight="1">
      <c r="A2" s="112"/>
      <c r="B2" s="112"/>
      <c r="C2" s="338" t="s">
        <v>65</v>
      </c>
      <c r="D2" s="338"/>
      <c r="E2" s="338"/>
      <c r="F2" s="338"/>
    </row>
    <row r="3" spans="1:6" ht="39" customHeight="1">
      <c r="A3" s="113" t="s">
        <v>50</v>
      </c>
      <c r="B3" s="114" t="s">
        <v>250</v>
      </c>
      <c r="C3" s="115" t="s">
        <v>20</v>
      </c>
      <c r="D3" s="116" t="s">
        <v>279</v>
      </c>
      <c r="E3" s="116" t="s">
        <v>397</v>
      </c>
      <c r="F3" s="116" t="s">
        <v>398</v>
      </c>
    </row>
    <row r="4" spans="1:6" ht="14.65" customHeight="1">
      <c r="A4" s="117" t="s">
        <v>59</v>
      </c>
      <c r="B4" s="118" t="s">
        <v>251</v>
      </c>
      <c r="C4" s="303">
        <v>1</v>
      </c>
      <c r="D4" s="304">
        <v>1043392319.08</v>
      </c>
      <c r="E4" s="304">
        <v>4567287.3600000003</v>
      </c>
      <c r="F4" s="304">
        <v>1051231649.09</v>
      </c>
    </row>
    <row r="5" spans="1:6" ht="14.65" customHeight="1">
      <c r="A5" s="117" t="s">
        <v>53</v>
      </c>
      <c r="B5" s="118" t="s">
        <v>252</v>
      </c>
      <c r="C5" s="305">
        <v>1</v>
      </c>
      <c r="D5" s="306">
        <v>237013554.47999999</v>
      </c>
      <c r="E5" s="306">
        <v>-81170730.859999999</v>
      </c>
      <c r="F5" s="306">
        <v>237013554.47999999</v>
      </c>
    </row>
    <row r="6" spans="1:6" ht="14.65" customHeight="1">
      <c r="A6" s="117" t="s">
        <v>54</v>
      </c>
      <c r="B6" s="118" t="s">
        <v>253</v>
      </c>
      <c r="C6" s="305">
        <v>1</v>
      </c>
      <c r="D6" s="306">
        <v>345570796.06</v>
      </c>
      <c r="E6" s="306">
        <v>-3189746.63</v>
      </c>
      <c r="F6" s="306">
        <v>341432721.06</v>
      </c>
    </row>
    <row r="7" spans="1:6" ht="14.65" customHeight="1">
      <c r="A7" s="117" t="s">
        <v>63</v>
      </c>
      <c r="B7" s="118" t="s">
        <v>254</v>
      </c>
      <c r="C7" s="305">
        <v>1</v>
      </c>
      <c r="D7" s="306">
        <v>42182602.509999998</v>
      </c>
      <c r="E7" s="306">
        <v>-569101.06000000006</v>
      </c>
      <c r="F7" s="306">
        <v>42182602.509999998</v>
      </c>
    </row>
    <row r="8" spans="1:6" ht="14.65" customHeight="1">
      <c r="A8" s="117" t="s">
        <v>64</v>
      </c>
      <c r="B8" s="118" t="s">
        <v>255</v>
      </c>
      <c r="C8" s="305">
        <v>1</v>
      </c>
      <c r="D8" s="306">
        <v>6785261.9500000002</v>
      </c>
      <c r="E8" s="306">
        <v>45998.95</v>
      </c>
      <c r="F8" s="306">
        <v>6785261.9500000002</v>
      </c>
    </row>
    <row r="9" spans="1:6" ht="14.65" customHeight="1">
      <c r="A9" s="117" t="s">
        <v>84</v>
      </c>
      <c r="B9" s="118" t="s">
        <v>256</v>
      </c>
      <c r="C9" s="305">
        <v>1</v>
      </c>
      <c r="D9" s="306">
        <v>455036193.04000002</v>
      </c>
      <c r="E9" s="306">
        <v>-37909053.329999998</v>
      </c>
      <c r="F9" s="306">
        <v>491517566.69999999</v>
      </c>
    </row>
    <row r="10" spans="1:6" ht="14.65" customHeight="1">
      <c r="A10" s="117" t="s">
        <v>257</v>
      </c>
      <c r="B10" s="118" t="s">
        <v>258</v>
      </c>
      <c r="C10" s="305">
        <v>1</v>
      </c>
      <c r="D10" s="306">
        <v>64003238.909999996</v>
      </c>
      <c r="E10" s="306">
        <v>602097.05000000005</v>
      </c>
      <c r="F10" s="306">
        <v>64003238.909999996</v>
      </c>
    </row>
    <row r="11" spans="1:6" ht="14.65" customHeight="1">
      <c r="A11" s="117" t="s">
        <v>259</v>
      </c>
      <c r="B11" s="118" t="s">
        <v>260</v>
      </c>
      <c r="C11" s="305">
        <v>1</v>
      </c>
      <c r="D11" s="306">
        <v>107401902.19</v>
      </c>
      <c r="E11" s="306">
        <v>12701180.050000001</v>
      </c>
      <c r="F11" s="306">
        <v>107401902.19</v>
      </c>
    </row>
    <row r="12" spans="1:6" ht="14.65" customHeight="1">
      <c r="A12" s="117" t="s">
        <v>261</v>
      </c>
      <c r="B12" s="118" t="s">
        <v>262</v>
      </c>
      <c r="C12" s="305">
        <v>1</v>
      </c>
      <c r="D12" s="306">
        <v>197541293.06999999</v>
      </c>
      <c r="E12" s="306">
        <v>2555097.3199999998</v>
      </c>
      <c r="F12" s="306">
        <v>197541293.06999999</v>
      </c>
    </row>
    <row r="13" spans="1:6" ht="14.65" customHeight="1">
      <c r="A13" s="117" t="s">
        <v>263</v>
      </c>
      <c r="B13" s="118" t="s">
        <v>267</v>
      </c>
      <c r="C13" s="305">
        <v>1</v>
      </c>
      <c r="D13" s="306">
        <v>127048768.03</v>
      </c>
      <c r="E13" s="306">
        <v>-9413603.3300000001</v>
      </c>
      <c r="F13" s="306">
        <v>127048768.03</v>
      </c>
    </row>
    <row r="14" spans="1:6" ht="14.65" customHeight="1">
      <c r="A14" s="117" t="s">
        <v>264</v>
      </c>
      <c r="B14" s="118" t="s">
        <v>275</v>
      </c>
      <c r="C14" s="305">
        <v>0.99609999999999999</v>
      </c>
      <c r="D14" s="306">
        <v>0</v>
      </c>
      <c r="E14" s="306">
        <v>-27033790.370000001</v>
      </c>
      <c r="F14" s="306">
        <v>-8705540.6600000001</v>
      </c>
    </row>
    <row r="15" spans="1:6" ht="14.65" customHeight="1">
      <c r="A15" s="117" t="s">
        <v>265</v>
      </c>
      <c r="B15" s="118" t="s">
        <v>269</v>
      </c>
      <c r="C15" s="305">
        <v>0.99280000000000002</v>
      </c>
      <c r="D15" s="306">
        <v>21526794.969999999</v>
      </c>
      <c r="E15" s="306">
        <v>-6971358.0999999996</v>
      </c>
      <c r="F15" s="306">
        <v>21682911.940000001</v>
      </c>
    </row>
    <row r="16" spans="1:6" ht="14.65" customHeight="1">
      <c r="A16" s="117" t="s">
        <v>266</v>
      </c>
      <c r="B16" s="118" t="s">
        <v>271</v>
      </c>
      <c r="C16" s="305">
        <v>0.97919999999999996</v>
      </c>
      <c r="D16" s="306">
        <v>12309399.029999999</v>
      </c>
      <c r="E16" s="306">
        <v>1390699.46</v>
      </c>
      <c r="F16" s="306">
        <v>12570873.189999999</v>
      </c>
    </row>
    <row r="17" spans="1:6" ht="14.65" customHeight="1">
      <c r="A17" s="117" t="s">
        <v>268</v>
      </c>
      <c r="B17" s="118" t="s">
        <v>273</v>
      </c>
      <c r="C17" s="305">
        <v>0.94779999999999998</v>
      </c>
      <c r="D17" s="306">
        <v>49508684.259999998</v>
      </c>
      <c r="E17" s="306">
        <v>6551220.9000000004</v>
      </c>
      <c r="F17" s="306">
        <v>52235370.609999999</v>
      </c>
    </row>
    <row r="18" spans="1:6" ht="14.65" customHeight="1">
      <c r="A18" s="117" t="s">
        <v>270</v>
      </c>
      <c r="B18" s="118" t="s">
        <v>276</v>
      </c>
      <c r="C18" s="305">
        <v>0.4924</v>
      </c>
      <c r="D18" s="306">
        <v>167254473.77000001</v>
      </c>
      <c r="E18" s="306">
        <v>30718671.5</v>
      </c>
      <c r="F18" s="306">
        <v>339671961.36000001</v>
      </c>
    </row>
    <row r="19" spans="1:6" ht="14.65" customHeight="1">
      <c r="A19" s="117" t="s">
        <v>272</v>
      </c>
      <c r="B19" s="118" t="s">
        <v>417</v>
      </c>
      <c r="C19" s="305">
        <v>0.3967</v>
      </c>
      <c r="D19" s="306">
        <v>30609870.16</v>
      </c>
      <c r="E19" s="306">
        <v>759277.73</v>
      </c>
      <c r="F19" s="306">
        <v>77161255.760000005</v>
      </c>
    </row>
    <row r="20" spans="1:6" ht="14.65" customHeight="1">
      <c r="A20" s="117" t="s">
        <v>274</v>
      </c>
      <c r="B20" s="118" t="s">
        <v>277</v>
      </c>
      <c r="C20" s="305">
        <v>7.3200000000000001E-2</v>
      </c>
      <c r="D20" s="306">
        <v>3253116.53</v>
      </c>
      <c r="E20" s="307">
        <v>-17378.900000000001</v>
      </c>
      <c r="F20" s="307">
        <v>44441482.759999998</v>
      </c>
    </row>
    <row r="21" spans="1:6" s="200" customFormat="1" ht="14.65" customHeight="1">
      <c r="A21" s="339" t="s">
        <v>278</v>
      </c>
      <c r="B21" s="339"/>
      <c r="C21" s="198"/>
      <c r="D21" s="199">
        <f>SUM(D4:D20)</f>
        <v>2910438268.0400004</v>
      </c>
      <c r="E21" s="199">
        <f>SUM(E4:E20)</f>
        <v>-106383232.25999998</v>
      </c>
      <c r="F21" s="199"/>
    </row>
    <row r="22" spans="1:6" ht="24.6" customHeight="1">
      <c r="A22" s="44"/>
      <c r="B22" s="30"/>
      <c r="C22" s="31"/>
      <c r="D22" s="32"/>
      <c r="E22" s="33"/>
      <c r="F22" s="33"/>
    </row>
    <row r="23" spans="1:6" ht="12" customHeight="1">
      <c r="A23" s="112"/>
      <c r="B23" s="112"/>
      <c r="C23" s="338" t="s">
        <v>66</v>
      </c>
      <c r="D23" s="338"/>
      <c r="E23" s="338"/>
      <c r="F23" s="338"/>
    </row>
    <row r="24" spans="1:6" ht="47.65" customHeight="1">
      <c r="A24" s="113" t="s">
        <v>50</v>
      </c>
      <c r="B24" s="114" t="s">
        <v>250</v>
      </c>
      <c r="C24" s="115" t="s">
        <v>20</v>
      </c>
      <c r="D24" s="116" t="s">
        <v>279</v>
      </c>
      <c r="E24" s="116" t="s">
        <v>425</v>
      </c>
      <c r="F24" s="116" t="s">
        <v>424</v>
      </c>
    </row>
    <row r="25" spans="1:6" ht="14.65" customHeight="1">
      <c r="A25" s="117" t="s">
        <v>59</v>
      </c>
      <c r="B25" s="118" t="s">
        <v>251</v>
      </c>
      <c r="C25" s="303">
        <v>1</v>
      </c>
      <c r="D25" s="304">
        <v>1106126028.1600001</v>
      </c>
      <c r="E25" s="304">
        <v>60394524.109999999</v>
      </c>
      <c r="F25" s="304">
        <v>1113965358.1700001</v>
      </c>
    </row>
    <row r="26" spans="1:6" ht="14.65" customHeight="1">
      <c r="A26" s="117" t="s">
        <v>53</v>
      </c>
      <c r="B26" s="118" t="s">
        <v>252</v>
      </c>
      <c r="C26" s="305">
        <v>1</v>
      </c>
      <c r="D26" s="306">
        <v>230194971.56</v>
      </c>
      <c r="E26" s="306">
        <v>-87989590.840000004</v>
      </c>
      <c r="F26" s="306">
        <v>230194971.56</v>
      </c>
    </row>
    <row r="27" spans="1:6" ht="14.65" customHeight="1">
      <c r="A27" s="117" t="s">
        <v>54</v>
      </c>
      <c r="B27" s="118" t="s">
        <v>253</v>
      </c>
      <c r="C27" s="305">
        <v>1</v>
      </c>
      <c r="D27" s="306">
        <v>342407891.00999999</v>
      </c>
      <c r="E27" s="306">
        <v>-3162905.05</v>
      </c>
      <c r="F27" s="306">
        <v>338269816.00999999</v>
      </c>
    </row>
    <row r="28" spans="1:6" ht="14.65" customHeight="1">
      <c r="A28" s="117" t="s">
        <v>63</v>
      </c>
      <c r="B28" s="118" t="s">
        <v>254</v>
      </c>
      <c r="C28" s="305">
        <v>1</v>
      </c>
      <c r="D28" s="306">
        <v>49376862.350000001</v>
      </c>
      <c r="E28" s="306">
        <v>2144259.84</v>
      </c>
      <c r="F28" s="306">
        <v>49376862.350000001</v>
      </c>
    </row>
    <row r="29" spans="1:6" ht="14.65" customHeight="1">
      <c r="A29" s="117" t="s">
        <v>64</v>
      </c>
      <c r="B29" s="118" t="s">
        <v>255</v>
      </c>
      <c r="C29" s="305">
        <v>1</v>
      </c>
      <c r="D29" s="306">
        <v>6871496.4400000004</v>
      </c>
      <c r="E29" s="306">
        <v>86234.49</v>
      </c>
      <c r="F29" s="306">
        <v>6871496.4400000004</v>
      </c>
    </row>
    <row r="30" spans="1:6" ht="14.65" customHeight="1">
      <c r="A30" s="117" t="s">
        <v>84</v>
      </c>
      <c r="B30" s="118" t="s">
        <v>256</v>
      </c>
      <c r="C30" s="305">
        <v>1</v>
      </c>
      <c r="D30" s="306">
        <v>470733924.26999998</v>
      </c>
      <c r="E30" s="306">
        <v>-32734683.239999998</v>
      </c>
      <c r="F30" s="306">
        <v>507215297.93000001</v>
      </c>
    </row>
    <row r="31" spans="1:6" ht="14.65" customHeight="1">
      <c r="A31" s="117" t="s">
        <v>257</v>
      </c>
      <c r="B31" s="118" t="s">
        <v>258</v>
      </c>
      <c r="C31" s="305">
        <v>1</v>
      </c>
      <c r="D31" s="306">
        <v>68115582.879999995</v>
      </c>
      <c r="E31" s="306">
        <v>410133.81</v>
      </c>
      <c r="F31" s="306">
        <v>68115582.879999995</v>
      </c>
    </row>
    <row r="32" spans="1:6" ht="14.65" customHeight="1">
      <c r="A32" s="117" t="s">
        <v>259</v>
      </c>
      <c r="B32" s="118" t="s">
        <v>260</v>
      </c>
      <c r="C32" s="305">
        <v>1</v>
      </c>
      <c r="D32" s="306">
        <v>122332060.28</v>
      </c>
      <c r="E32" s="306">
        <v>11315657.130000001</v>
      </c>
      <c r="F32" s="306">
        <v>122332060.28</v>
      </c>
    </row>
    <row r="33" spans="1:6" ht="14.65" customHeight="1">
      <c r="A33" s="117" t="s">
        <v>261</v>
      </c>
      <c r="B33" s="118" t="s">
        <v>262</v>
      </c>
      <c r="C33" s="305">
        <v>1</v>
      </c>
      <c r="D33" s="306">
        <v>191316772.05000001</v>
      </c>
      <c r="E33" s="306">
        <v>-2977897.25</v>
      </c>
      <c r="F33" s="306">
        <v>191316772.05000001</v>
      </c>
    </row>
    <row r="34" spans="1:6" ht="14.65" customHeight="1">
      <c r="A34" s="117" t="s">
        <v>263</v>
      </c>
      <c r="B34" s="118" t="s">
        <v>267</v>
      </c>
      <c r="C34" s="305">
        <v>1</v>
      </c>
      <c r="D34" s="306">
        <v>126229245.56999999</v>
      </c>
      <c r="E34" s="306">
        <v>-11043260.01</v>
      </c>
      <c r="F34" s="306">
        <v>126229245.56999999</v>
      </c>
    </row>
    <row r="35" spans="1:6" ht="14.65" customHeight="1">
      <c r="A35" s="117" t="s">
        <v>264</v>
      </c>
      <c r="B35" s="118" t="s">
        <v>275</v>
      </c>
      <c r="C35" s="305">
        <v>0.99690000000000001</v>
      </c>
      <c r="D35" s="306">
        <v>3388022.96</v>
      </c>
      <c r="E35" s="306">
        <v>-9087648.3100000005</v>
      </c>
      <c r="F35" s="306">
        <v>3398558.49</v>
      </c>
    </row>
    <row r="36" spans="1:6" ht="14.65" customHeight="1">
      <c r="A36" s="117" t="s">
        <v>265</v>
      </c>
      <c r="B36" s="118" t="s">
        <v>269</v>
      </c>
      <c r="C36" s="305">
        <v>0.99399999999999999</v>
      </c>
      <c r="D36" s="306">
        <v>19922378.219999999</v>
      </c>
      <c r="E36" s="306">
        <v>-5610571.5</v>
      </c>
      <c r="F36" s="306">
        <v>20042634.030000001</v>
      </c>
    </row>
    <row r="37" spans="1:6" ht="14.65" customHeight="1">
      <c r="A37" s="117" t="s">
        <v>266</v>
      </c>
      <c r="B37" s="118" t="s">
        <v>271</v>
      </c>
      <c r="C37" s="305">
        <v>0.97919999999999996</v>
      </c>
      <c r="D37" s="306">
        <v>13305511.58</v>
      </c>
      <c r="E37" s="306">
        <v>1018592.94</v>
      </c>
      <c r="F37" s="306">
        <v>13588145</v>
      </c>
    </row>
    <row r="38" spans="1:6" ht="14.65" customHeight="1">
      <c r="A38" s="117" t="s">
        <v>268</v>
      </c>
      <c r="B38" s="118" t="s">
        <v>273</v>
      </c>
      <c r="C38" s="305">
        <v>0.95340000000000003</v>
      </c>
      <c r="D38" s="306">
        <v>48999414.030000001</v>
      </c>
      <c r="E38" s="306">
        <v>-3090769.24</v>
      </c>
      <c r="F38" s="306">
        <v>51394392.729999997</v>
      </c>
    </row>
    <row r="39" spans="1:6" ht="14.65" customHeight="1">
      <c r="A39" s="117" t="s">
        <v>270</v>
      </c>
      <c r="B39" s="118" t="s">
        <v>276</v>
      </c>
      <c r="C39" s="305">
        <v>0.4924</v>
      </c>
      <c r="D39" s="306">
        <v>188377693.16</v>
      </c>
      <c r="E39" s="306">
        <v>41132827.130000003</v>
      </c>
      <c r="F39" s="306">
        <v>382570457.26999998</v>
      </c>
    </row>
    <row r="40" spans="1:6" ht="14.65" customHeight="1">
      <c r="A40" s="117" t="s">
        <v>272</v>
      </c>
      <c r="B40" s="118" t="s">
        <v>365</v>
      </c>
      <c r="C40" s="305">
        <v>0.3967</v>
      </c>
      <c r="D40" s="306">
        <v>30710213.66</v>
      </c>
      <c r="E40" s="306">
        <v>252945.56</v>
      </c>
      <c r="F40" s="306">
        <v>77414201.319999993</v>
      </c>
    </row>
    <row r="41" spans="1:6" ht="14.65" customHeight="1">
      <c r="A41" s="117" t="s">
        <v>274</v>
      </c>
      <c r="B41" s="118" t="s">
        <v>277</v>
      </c>
      <c r="C41" s="305">
        <v>7.1300000000000002E-2</v>
      </c>
      <c r="D41" s="306">
        <v>3184314.9</v>
      </c>
      <c r="E41" s="307">
        <v>180112.77</v>
      </c>
      <c r="F41" s="307">
        <v>44660798.020000003</v>
      </c>
    </row>
    <row r="42" spans="1:6">
      <c r="A42" s="335" t="s">
        <v>278</v>
      </c>
      <c r="B42" s="335"/>
      <c r="C42" s="196"/>
      <c r="D42" s="197">
        <f>SUM(D25:D41)</f>
        <v>3021592383.0800004</v>
      </c>
      <c r="E42" s="197">
        <f>SUM(E25:E41)</f>
        <v>-38762037.659999982</v>
      </c>
      <c r="F42" s="197"/>
    </row>
    <row r="43" spans="1:6">
      <c r="A43" s="29"/>
      <c r="B43" s="30" t="s">
        <v>280</v>
      </c>
      <c r="C43" s="31"/>
      <c r="D43" s="32"/>
    </row>
  </sheetData>
  <mergeCells count="5">
    <mergeCell ref="A42:B42"/>
    <mergeCell ref="A1:F1"/>
    <mergeCell ref="C2:F2"/>
    <mergeCell ref="A21:B21"/>
    <mergeCell ref="C23:F23"/>
  </mergeCells>
  <phoneticPr fontId="0" type="noConversion"/>
  <pageMargins left="0.59055118110236227" right="0.62992125984251968" top="1.2204724409448819" bottom="0.78740157480314965" header="0.39370078740157483" footer="0.51181102362204722"/>
  <pageSetup paperSize="9" scale="67" orientation="landscape" r:id="rId1"/>
  <headerFooter alignWithMargins="0">
    <oddHeader>&amp;C&amp;"Verdana,Normalny"&amp;11
Urząd Miejski Wrocławia
Sprawozdanie finansowe za rok obrotowy zakończony 31 grudnia 2024 roku
Informacja dodatkowa - noty dotyczące informacji i objaśnień</oddHeader>
  </headerFooter>
</worksheet>
</file>

<file path=xl/worksheets/sheet5.xml><?xml version="1.0" encoding="utf-8"?>
<worksheet xmlns="http://schemas.openxmlformats.org/spreadsheetml/2006/main" xmlns:r="http://schemas.openxmlformats.org/officeDocument/2006/relationships">
  <sheetPr>
    <tabColor rgb="FF92D050"/>
  </sheetPr>
  <dimension ref="A1:J21"/>
  <sheetViews>
    <sheetView view="pageLayout" zoomScale="90" zoomScaleNormal="78" zoomScalePageLayoutView="90" workbookViewId="0">
      <selection activeCell="F23" sqref="F23"/>
    </sheetView>
  </sheetViews>
  <sheetFormatPr defaultRowHeight="12.75"/>
  <cols>
    <col min="1" max="1" width="4.42578125" customWidth="1"/>
    <col min="2" max="2" width="37.140625" customWidth="1"/>
    <col min="3" max="3" width="20.85546875" customWidth="1"/>
    <col min="4" max="4" width="19.42578125" customWidth="1"/>
    <col min="5" max="5" width="18.42578125" customWidth="1"/>
    <col min="6" max="6" width="19" customWidth="1"/>
    <col min="7" max="7" width="19.85546875" customWidth="1"/>
    <col min="8" max="8" width="21.28515625" customWidth="1"/>
    <col min="10" max="10" width="21.5703125" customWidth="1"/>
  </cols>
  <sheetData>
    <row r="1" spans="1:10" ht="24.75" customHeight="1">
      <c r="A1" s="340" t="s">
        <v>29</v>
      </c>
      <c r="B1" s="340"/>
      <c r="C1" s="340"/>
      <c r="D1" s="340"/>
      <c r="E1" s="340"/>
      <c r="F1" s="340"/>
      <c r="G1" s="340"/>
      <c r="H1" s="340"/>
    </row>
    <row r="2" spans="1:10" ht="12.75" customHeight="1">
      <c r="A2" s="88"/>
      <c r="B2" s="88"/>
      <c r="C2" s="89"/>
      <c r="D2" s="90"/>
      <c r="E2" s="91"/>
      <c r="F2" s="92" t="s">
        <v>58</v>
      </c>
      <c r="G2" s="55"/>
      <c r="H2" s="62"/>
    </row>
    <row r="3" spans="1:10" ht="41.1" customHeight="1">
      <c r="A3" s="93" t="s">
        <v>50</v>
      </c>
      <c r="B3" s="94" t="s">
        <v>122</v>
      </c>
      <c r="C3" s="95" t="s">
        <v>233</v>
      </c>
      <c r="D3" s="96" t="s">
        <v>62</v>
      </c>
      <c r="E3" s="92" t="s">
        <v>70</v>
      </c>
      <c r="F3" s="92" t="s">
        <v>71</v>
      </c>
      <c r="G3" s="63" t="s">
        <v>83</v>
      </c>
      <c r="H3" s="95" t="s">
        <v>237</v>
      </c>
    </row>
    <row r="4" spans="1:10" s="27" customFormat="1" ht="12" customHeight="1">
      <c r="A4" s="64">
        <v>1</v>
      </c>
      <c r="B4" s="64">
        <v>2</v>
      </c>
      <c r="C4" s="64">
        <v>3</v>
      </c>
      <c r="D4" s="64">
        <v>4</v>
      </c>
      <c r="E4" s="46">
        <v>5</v>
      </c>
      <c r="F4" s="46">
        <v>6</v>
      </c>
      <c r="G4" s="46">
        <v>7</v>
      </c>
      <c r="H4" s="64">
        <v>8</v>
      </c>
    </row>
    <row r="5" spans="1:10" ht="37.5" customHeight="1">
      <c r="A5" s="47" t="s">
        <v>59</v>
      </c>
      <c r="B5" s="53" t="s">
        <v>9</v>
      </c>
      <c r="C5" s="127">
        <v>61273.03</v>
      </c>
      <c r="D5" s="127">
        <v>88520.48</v>
      </c>
      <c r="E5" s="127">
        <v>0</v>
      </c>
      <c r="F5" s="127">
        <f>9776.32</f>
        <v>9776.32</v>
      </c>
      <c r="G5" s="127">
        <f>E5+F5</f>
        <v>9776.32</v>
      </c>
      <c r="H5" s="127">
        <f>C5+D5-G5</f>
        <v>140017.19</v>
      </c>
    </row>
    <row r="6" spans="1:10" ht="37.5" customHeight="1">
      <c r="A6" s="47" t="s">
        <v>53</v>
      </c>
      <c r="B6" s="53" t="s">
        <v>10</v>
      </c>
      <c r="C6" s="127">
        <v>635779417.55999994</v>
      </c>
      <c r="D6" s="127">
        <f>35566725.53+163306.23+2082166.75</f>
        <v>37812198.509999998</v>
      </c>
      <c r="E6" s="127">
        <f>4479298.12+72483.96</f>
        <v>4551782.08</v>
      </c>
      <c r="F6" s="127">
        <f>10422211.79+65477.28+218626.17</f>
        <v>10706315.239999998</v>
      </c>
      <c r="G6" s="127">
        <f>E6+F6</f>
        <v>15258097.319999998</v>
      </c>
      <c r="H6" s="127">
        <f>C6+D6-G6</f>
        <v>658333518.74999988</v>
      </c>
    </row>
    <row r="7" spans="1:10" ht="37.5" customHeight="1">
      <c r="A7" s="47" t="s">
        <v>54</v>
      </c>
      <c r="B7" s="53" t="s">
        <v>11</v>
      </c>
      <c r="C7" s="127">
        <v>0</v>
      </c>
      <c r="D7" s="127">
        <v>0</v>
      </c>
      <c r="E7" s="127">
        <v>0</v>
      </c>
      <c r="F7" s="127">
        <v>0</v>
      </c>
      <c r="G7" s="127">
        <f>E7+F7</f>
        <v>0</v>
      </c>
      <c r="H7" s="127">
        <f>C7+D7-G7</f>
        <v>0</v>
      </c>
    </row>
    <row r="8" spans="1:10" ht="37.5" customHeight="1">
      <c r="A8" s="58"/>
      <c r="B8" s="58" t="s">
        <v>238</v>
      </c>
      <c r="C8" s="128">
        <f t="shared" ref="C8:H8" si="0">C5+C6+C7</f>
        <v>635840690.58999991</v>
      </c>
      <c r="D8" s="128">
        <f t="shared" si="0"/>
        <v>37900718.989999995</v>
      </c>
      <c r="E8" s="128">
        <f t="shared" si="0"/>
        <v>4551782.08</v>
      </c>
      <c r="F8" s="128">
        <f t="shared" si="0"/>
        <v>10716091.559999999</v>
      </c>
      <c r="G8" s="128">
        <f t="shared" si="0"/>
        <v>15267873.639999999</v>
      </c>
      <c r="H8" s="128">
        <f t="shared" si="0"/>
        <v>658473535.93999994</v>
      </c>
      <c r="J8" s="7"/>
    </row>
    <row r="9" spans="1:10" ht="37.5" customHeight="1">
      <c r="A9" s="64"/>
      <c r="B9" s="70" t="s">
        <v>228</v>
      </c>
      <c r="C9" s="66">
        <v>0</v>
      </c>
      <c r="D9" s="66">
        <v>0</v>
      </c>
      <c r="E9" s="66">
        <v>0</v>
      </c>
      <c r="F9" s="66">
        <f>C9</f>
        <v>0</v>
      </c>
      <c r="G9" s="66">
        <f>E9+F9</f>
        <v>0</v>
      </c>
      <c r="H9" s="66">
        <f>C9+D9-G9</f>
        <v>0</v>
      </c>
    </row>
    <row r="10" spans="1:10" ht="17.100000000000001" customHeight="1">
      <c r="A10" s="61"/>
      <c r="B10" s="97" t="s">
        <v>227</v>
      </c>
      <c r="C10" s="40"/>
      <c r="D10" s="40"/>
      <c r="E10" s="40"/>
      <c r="F10" s="40"/>
      <c r="G10" s="40"/>
      <c r="H10" s="40"/>
      <c r="J10" s="7"/>
    </row>
    <row r="11" spans="1:10" ht="35.25" customHeight="1">
      <c r="A11" s="341" t="s">
        <v>128</v>
      </c>
      <c r="B11" s="341"/>
      <c r="C11" s="341"/>
      <c r="D11" s="341"/>
      <c r="E11" s="342"/>
      <c r="F11" s="342"/>
      <c r="G11" s="342"/>
      <c r="H11" s="341"/>
    </row>
    <row r="12" spans="1:10" ht="12.75" customHeight="1">
      <c r="A12" s="98"/>
      <c r="B12" s="98"/>
      <c r="C12" s="89"/>
      <c r="D12" s="99"/>
      <c r="E12" s="55"/>
      <c r="F12" s="92" t="s">
        <v>58</v>
      </c>
      <c r="G12" s="55"/>
      <c r="H12" s="99"/>
    </row>
    <row r="13" spans="1:10" ht="41.65" customHeight="1">
      <c r="A13" s="94" t="s">
        <v>50</v>
      </c>
      <c r="B13" s="94" t="s">
        <v>288</v>
      </c>
      <c r="C13" s="95" t="s">
        <v>233</v>
      </c>
      <c r="D13" s="96" t="s">
        <v>62</v>
      </c>
      <c r="E13" s="92" t="s">
        <v>70</v>
      </c>
      <c r="F13" s="92" t="s">
        <v>71</v>
      </c>
      <c r="G13" s="63" t="s">
        <v>83</v>
      </c>
      <c r="H13" s="95" t="s">
        <v>237</v>
      </c>
    </row>
    <row r="14" spans="1:10" s="27" customFormat="1">
      <c r="A14" s="64">
        <v>1</v>
      </c>
      <c r="B14" s="64">
        <v>2</v>
      </c>
      <c r="C14" s="64">
        <v>3</v>
      </c>
      <c r="D14" s="64">
        <v>4</v>
      </c>
      <c r="E14" s="46">
        <v>5</v>
      </c>
      <c r="F14" s="46">
        <v>6</v>
      </c>
      <c r="G14" s="46">
        <v>7</v>
      </c>
      <c r="H14" s="64">
        <v>8</v>
      </c>
    </row>
    <row r="15" spans="1:10" ht="55.5" customHeight="1">
      <c r="A15" s="100" t="s">
        <v>59</v>
      </c>
      <c r="B15" s="129" t="s">
        <v>48</v>
      </c>
      <c r="C15" s="130">
        <v>55818210.159999996</v>
      </c>
      <c r="D15" s="130">
        <v>11766711.01</v>
      </c>
      <c r="E15" s="130">
        <v>0</v>
      </c>
      <c r="F15" s="130">
        <v>34721106.189999998</v>
      </c>
      <c r="G15" s="130">
        <f>E15+F15</f>
        <v>34721106.189999998</v>
      </c>
      <c r="H15" s="130">
        <f>C15+D15-G15</f>
        <v>32863814.980000004</v>
      </c>
    </row>
    <row r="16" spans="1:10" ht="44.65" customHeight="1">
      <c r="A16" s="47" t="s">
        <v>53</v>
      </c>
      <c r="B16" s="48" t="s">
        <v>2</v>
      </c>
      <c r="C16" s="127">
        <v>0</v>
      </c>
      <c r="D16" s="127">
        <v>0</v>
      </c>
      <c r="E16" s="127">
        <v>0</v>
      </c>
      <c r="F16" s="296">
        <v>0</v>
      </c>
      <c r="G16" s="127">
        <f>E16+F16</f>
        <v>0</v>
      </c>
      <c r="H16" s="127">
        <f>C16+D16-G16</f>
        <v>0</v>
      </c>
    </row>
    <row r="17" spans="1:8" s="202" customFormat="1" ht="37.5" customHeight="1">
      <c r="A17" s="58"/>
      <c r="B17" s="58" t="s">
        <v>69</v>
      </c>
      <c r="C17" s="128">
        <f t="shared" ref="C17:H17" si="1">C15+C16</f>
        <v>55818210.159999996</v>
      </c>
      <c r="D17" s="128">
        <f t="shared" si="1"/>
        <v>11766711.01</v>
      </c>
      <c r="E17" s="128">
        <f t="shared" si="1"/>
        <v>0</v>
      </c>
      <c r="F17" s="128">
        <f t="shared" si="1"/>
        <v>34721106.189999998</v>
      </c>
      <c r="G17" s="128">
        <f t="shared" si="1"/>
        <v>34721106.189999998</v>
      </c>
      <c r="H17" s="128">
        <f t="shared" si="1"/>
        <v>32863814.980000004</v>
      </c>
    </row>
    <row r="18" spans="1:8">
      <c r="C18" s="9"/>
      <c r="D18" s="9"/>
      <c r="E18" s="9"/>
      <c r="F18" s="9"/>
      <c r="G18" s="9"/>
      <c r="H18" s="9"/>
    </row>
    <row r="19" spans="1:8">
      <c r="C19" s="9"/>
      <c r="D19" s="9"/>
      <c r="E19" s="9"/>
      <c r="F19" s="9"/>
      <c r="G19" s="9"/>
      <c r="H19" s="9"/>
    </row>
    <row r="20" spans="1:8">
      <c r="C20" s="9"/>
      <c r="D20" s="9"/>
      <c r="E20" s="9"/>
      <c r="F20" s="9"/>
      <c r="G20" s="9"/>
      <c r="H20" s="9"/>
    </row>
    <row r="21" spans="1:8">
      <c r="C21" s="9"/>
      <c r="D21" s="9"/>
      <c r="E21" s="9"/>
      <c r="F21" s="9"/>
      <c r="G21" s="9"/>
      <c r="H21" s="9"/>
    </row>
  </sheetData>
  <mergeCells count="2">
    <mergeCell ref="A1:H1"/>
    <mergeCell ref="A11:H11"/>
  </mergeCells>
  <phoneticPr fontId="0" type="noConversion"/>
  <pageMargins left="0.59055118110236227" right="0.62992125984251968" top="1.2204724409448819" bottom="0.78740157480314965" header="0.39370078740157483" footer="0.51181102362204722"/>
  <pageSetup paperSize="9" scale="75" orientation="landscape" r:id="rId1"/>
  <headerFooter alignWithMargins="0">
    <oddHeader>&amp;C&amp;"Verdana,Normalny"&amp;9
Urząd Miejski Wrocławia
Sprawozdanie finansowe za rok obrotowy zakończony 31 grudnia 2024 roku
Informacja dodatkowa - noty dotyczące dodatkowych informacji i objaśnień</oddHeader>
  </headerFooter>
</worksheet>
</file>

<file path=xl/worksheets/sheet6.xml><?xml version="1.0" encoding="utf-8"?>
<worksheet xmlns="http://schemas.openxmlformats.org/spreadsheetml/2006/main" xmlns:r="http://schemas.openxmlformats.org/officeDocument/2006/relationships">
  <sheetPr>
    <tabColor rgb="FF92D050"/>
  </sheetPr>
  <dimension ref="A1:H151"/>
  <sheetViews>
    <sheetView view="pageLayout" zoomScaleNormal="100" workbookViewId="0">
      <selection activeCell="A73" sqref="A73:E145"/>
    </sheetView>
  </sheetViews>
  <sheetFormatPr defaultRowHeight="12.75"/>
  <cols>
    <col min="1" max="1" width="4.5703125" customWidth="1"/>
    <col min="2" max="2" width="65.42578125" customWidth="1"/>
    <col min="3" max="3" width="47.28515625" customWidth="1"/>
    <col min="4" max="4" width="23.5703125" customWidth="1"/>
    <col min="5" max="5" width="25.5703125" customWidth="1"/>
    <col min="7" max="7" width="18.7109375" bestFit="1" customWidth="1"/>
    <col min="8" max="8" width="22.5703125" customWidth="1"/>
    <col min="9" max="10" width="9.42578125" customWidth="1"/>
  </cols>
  <sheetData>
    <row r="1" spans="1:7" s="202" customFormat="1" ht="32.25" customHeight="1">
      <c r="A1" s="203" t="s">
        <v>311</v>
      </c>
    </row>
    <row r="2" spans="1:7" ht="15" customHeight="1">
      <c r="A2" s="345" t="s">
        <v>399</v>
      </c>
      <c r="B2" s="345"/>
      <c r="C2" s="267"/>
      <c r="D2" s="267"/>
      <c r="E2" s="134"/>
    </row>
    <row r="3" spans="1:7" ht="15" customHeight="1">
      <c r="A3" s="162" t="s">
        <v>50</v>
      </c>
      <c r="B3" s="119" t="s">
        <v>198</v>
      </c>
      <c r="C3" s="119" t="s">
        <v>199</v>
      </c>
      <c r="D3" s="119" t="s">
        <v>200</v>
      </c>
      <c r="E3" s="119" t="s">
        <v>400</v>
      </c>
    </row>
    <row r="4" spans="1:7" ht="15" customHeight="1">
      <c r="A4" s="228">
        <v>1</v>
      </c>
      <c r="B4" s="220" t="s">
        <v>222</v>
      </c>
      <c r="C4" s="221" t="s">
        <v>320</v>
      </c>
      <c r="D4" s="226" t="s">
        <v>321</v>
      </c>
      <c r="E4" s="223">
        <v>275373333.67000002</v>
      </c>
    </row>
    <row r="5" spans="1:7" ht="15" customHeight="1">
      <c r="A5" s="228">
        <v>3</v>
      </c>
      <c r="B5" s="224" t="s">
        <v>201</v>
      </c>
      <c r="C5" s="225" t="s">
        <v>324</v>
      </c>
      <c r="D5" s="226" t="s">
        <v>325</v>
      </c>
      <c r="E5" s="223">
        <v>26212270</v>
      </c>
    </row>
    <row r="6" spans="1:7" ht="15" customHeight="1">
      <c r="A6" s="228">
        <v>4</v>
      </c>
      <c r="B6" s="224" t="s">
        <v>201</v>
      </c>
      <c r="C6" s="225" t="s">
        <v>326</v>
      </c>
      <c r="D6" s="226" t="s">
        <v>325</v>
      </c>
      <c r="E6" s="223">
        <v>32406459</v>
      </c>
    </row>
    <row r="7" spans="1:7" ht="15" customHeight="1">
      <c r="A7" s="228">
        <v>5</v>
      </c>
      <c r="B7" s="224" t="s">
        <v>201</v>
      </c>
      <c r="C7" s="225" t="s">
        <v>323</v>
      </c>
      <c r="D7" s="226" t="s">
        <v>327</v>
      </c>
      <c r="E7" s="223">
        <v>30000000</v>
      </c>
    </row>
    <row r="8" spans="1:7" ht="15" customHeight="1">
      <c r="A8" s="228">
        <v>6</v>
      </c>
      <c r="B8" s="224" t="s">
        <v>204</v>
      </c>
      <c r="C8" s="225" t="s">
        <v>328</v>
      </c>
      <c r="D8" s="226" t="s">
        <v>325</v>
      </c>
      <c r="E8" s="223">
        <v>3494000</v>
      </c>
    </row>
    <row r="9" spans="1:7" ht="15" customHeight="1">
      <c r="A9" s="228">
        <v>7</v>
      </c>
      <c r="B9" s="224" t="s">
        <v>203</v>
      </c>
      <c r="C9" s="225" t="s">
        <v>329</v>
      </c>
      <c r="D9" s="226" t="s">
        <v>327</v>
      </c>
      <c r="E9" s="223">
        <v>26711906</v>
      </c>
    </row>
    <row r="10" spans="1:7" ht="15" customHeight="1">
      <c r="A10" s="228">
        <v>8</v>
      </c>
      <c r="B10" s="224" t="s">
        <v>223</v>
      </c>
      <c r="C10" s="250" t="s">
        <v>404</v>
      </c>
      <c r="D10" s="226" t="s">
        <v>330</v>
      </c>
      <c r="E10" s="223">
        <v>283473684.18000001</v>
      </c>
    </row>
    <row r="11" spans="1:7" ht="15.75" customHeight="1">
      <c r="A11" s="228">
        <v>9</v>
      </c>
      <c r="B11" s="224" t="s">
        <v>206</v>
      </c>
      <c r="C11" s="225" t="s">
        <v>331</v>
      </c>
      <c r="D11" s="226" t="s">
        <v>332</v>
      </c>
      <c r="E11" s="223">
        <v>28333360</v>
      </c>
    </row>
    <row r="12" spans="1:7" ht="18.75" customHeight="1">
      <c r="A12" s="228">
        <v>10</v>
      </c>
      <c r="B12" s="224" t="s">
        <v>206</v>
      </c>
      <c r="C12" s="225" t="s">
        <v>331</v>
      </c>
      <c r="D12" s="226" t="s">
        <v>333</v>
      </c>
      <c r="E12" s="223">
        <v>44932802</v>
      </c>
    </row>
    <row r="13" spans="1:7" ht="19.5" customHeight="1">
      <c r="A13" s="228">
        <v>11</v>
      </c>
      <c r="B13" s="224" t="s">
        <v>206</v>
      </c>
      <c r="C13" s="225" t="s">
        <v>331</v>
      </c>
      <c r="D13" s="226" t="s">
        <v>333</v>
      </c>
      <c r="E13" s="223">
        <v>26666720</v>
      </c>
    </row>
    <row r="14" spans="1:7" ht="15" customHeight="1">
      <c r="A14" s="228">
        <v>12</v>
      </c>
      <c r="B14" s="224" t="s">
        <v>206</v>
      </c>
      <c r="C14" s="225" t="s">
        <v>331</v>
      </c>
      <c r="D14" s="226" t="s">
        <v>334</v>
      </c>
      <c r="E14" s="223">
        <v>10000000</v>
      </c>
      <c r="G14" s="229"/>
    </row>
    <row r="15" spans="1:7" ht="15.6" customHeight="1">
      <c r="A15" s="228">
        <v>13</v>
      </c>
      <c r="B15" s="224" t="s">
        <v>201</v>
      </c>
      <c r="C15" s="225" t="s">
        <v>335</v>
      </c>
      <c r="D15" s="226" t="s">
        <v>336</v>
      </c>
      <c r="E15" s="223">
        <v>24000000</v>
      </c>
    </row>
    <row r="16" spans="1:7" ht="15.6" customHeight="1">
      <c r="A16" s="228">
        <v>15</v>
      </c>
      <c r="B16" s="224" t="s">
        <v>207</v>
      </c>
      <c r="C16" s="225" t="s">
        <v>337</v>
      </c>
      <c r="D16" s="226" t="s">
        <v>338</v>
      </c>
      <c r="E16" s="223">
        <v>25000004</v>
      </c>
    </row>
    <row r="17" spans="1:5" ht="15.6" customHeight="1">
      <c r="A17" s="228">
        <v>16</v>
      </c>
      <c r="B17" s="224" t="s">
        <v>207</v>
      </c>
      <c r="C17" s="225" t="s">
        <v>337</v>
      </c>
      <c r="D17" s="226" t="s">
        <v>338</v>
      </c>
      <c r="E17" s="223">
        <v>38010950</v>
      </c>
    </row>
    <row r="18" spans="1:5" ht="15.6" customHeight="1">
      <c r="A18" s="228">
        <v>17</v>
      </c>
      <c r="B18" s="224" t="s">
        <v>207</v>
      </c>
      <c r="C18" s="225" t="s">
        <v>339</v>
      </c>
      <c r="D18" s="226" t="s">
        <v>338</v>
      </c>
      <c r="E18" s="223">
        <v>10000000</v>
      </c>
    </row>
    <row r="19" spans="1:5" ht="15.6" customHeight="1">
      <c r="A19" s="228">
        <v>18</v>
      </c>
      <c r="B19" s="224" t="s">
        <v>207</v>
      </c>
      <c r="C19" s="225" t="s">
        <v>322</v>
      </c>
      <c r="D19" s="226" t="s">
        <v>340</v>
      </c>
      <c r="E19" s="223">
        <v>62208000</v>
      </c>
    </row>
    <row r="20" spans="1:5" ht="15.6" customHeight="1">
      <c r="A20" s="228">
        <v>19</v>
      </c>
      <c r="B20" s="224" t="s">
        <v>204</v>
      </c>
      <c r="C20" s="225" t="s">
        <v>324</v>
      </c>
      <c r="D20" s="226" t="s">
        <v>340</v>
      </c>
      <c r="E20" s="223">
        <v>57776000</v>
      </c>
    </row>
    <row r="21" spans="1:5" ht="15.6" customHeight="1">
      <c r="A21" s="228">
        <v>20</v>
      </c>
      <c r="B21" s="266" t="s">
        <v>202</v>
      </c>
      <c r="C21" s="225" t="s">
        <v>337</v>
      </c>
      <c r="D21" s="226" t="s">
        <v>341</v>
      </c>
      <c r="E21" s="223">
        <v>50000000</v>
      </c>
    </row>
    <row r="22" spans="1:5" ht="15.6" customHeight="1">
      <c r="A22" s="228">
        <v>21</v>
      </c>
      <c r="B22" s="266" t="s">
        <v>202</v>
      </c>
      <c r="C22" s="225" t="s">
        <v>337</v>
      </c>
      <c r="D22" s="226" t="s">
        <v>341</v>
      </c>
      <c r="E22" s="223">
        <v>60000000</v>
      </c>
    </row>
    <row r="23" spans="1:5" ht="15.6" customHeight="1">
      <c r="A23" s="228">
        <v>22</v>
      </c>
      <c r="B23" s="266" t="s">
        <v>204</v>
      </c>
      <c r="C23" s="225" t="s">
        <v>342</v>
      </c>
      <c r="D23" s="226" t="s">
        <v>341</v>
      </c>
      <c r="E23" s="223">
        <v>75000000</v>
      </c>
    </row>
    <row r="24" spans="1:5" ht="15.6" customHeight="1">
      <c r="A24" s="228">
        <v>23</v>
      </c>
      <c r="B24" s="266" t="s">
        <v>201</v>
      </c>
      <c r="C24" s="225" t="s">
        <v>343</v>
      </c>
      <c r="D24" s="226" t="s">
        <v>341</v>
      </c>
      <c r="E24" s="223">
        <v>30000000</v>
      </c>
    </row>
    <row r="25" spans="1:5" ht="15.6" customHeight="1">
      <c r="A25" s="228">
        <v>24</v>
      </c>
      <c r="B25" s="266" t="s">
        <v>201</v>
      </c>
      <c r="C25" s="225" t="s">
        <v>343</v>
      </c>
      <c r="D25" s="226" t="s">
        <v>341</v>
      </c>
      <c r="E25" s="223">
        <v>41723942</v>
      </c>
    </row>
    <row r="26" spans="1:5" ht="15.6" customHeight="1">
      <c r="A26" s="228">
        <v>25</v>
      </c>
      <c r="B26" s="266" t="s">
        <v>224</v>
      </c>
      <c r="C26" s="227" t="s">
        <v>344</v>
      </c>
      <c r="D26" s="226" t="s">
        <v>345</v>
      </c>
      <c r="E26" s="223">
        <v>200000000</v>
      </c>
    </row>
    <row r="27" spans="1:5" ht="15.6" customHeight="1">
      <c r="A27" s="228">
        <v>26</v>
      </c>
      <c r="B27" s="266" t="s">
        <v>224</v>
      </c>
      <c r="C27" s="225" t="s">
        <v>401</v>
      </c>
      <c r="D27" s="226" t="s">
        <v>346</v>
      </c>
      <c r="E27" s="223">
        <v>200000000</v>
      </c>
    </row>
    <row r="28" spans="1:5" ht="15.6" customHeight="1">
      <c r="A28" s="228">
        <v>27</v>
      </c>
      <c r="B28" s="266" t="s">
        <v>3</v>
      </c>
      <c r="C28" s="227" t="s">
        <v>347</v>
      </c>
      <c r="D28" s="226" t="s">
        <v>348</v>
      </c>
      <c r="E28" s="223">
        <v>43333334</v>
      </c>
    </row>
    <row r="29" spans="1:5" ht="15.6" customHeight="1">
      <c r="A29" s="228">
        <v>28</v>
      </c>
      <c r="B29" s="266" t="s">
        <v>205</v>
      </c>
      <c r="C29" s="227" t="s">
        <v>349</v>
      </c>
      <c r="D29" s="226" t="s">
        <v>350</v>
      </c>
      <c r="E29" s="223">
        <v>20725270</v>
      </c>
    </row>
    <row r="30" spans="1:5" ht="15.6" customHeight="1">
      <c r="A30" s="228">
        <v>29</v>
      </c>
      <c r="B30" s="266" t="s">
        <v>224</v>
      </c>
      <c r="C30" s="225" t="s">
        <v>402</v>
      </c>
      <c r="D30" s="226" t="s">
        <v>351</v>
      </c>
      <c r="E30" s="223">
        <v>200000000</v>
      </c>
    </row>
    <row r="31" spans="1:5" ht="15.6" customHeight="1">
      <c r="A31" s="228">
        <v>30</v>
      </c>
      <c r="B31" s="266" t="s">
        <v>367</v>
      </c>
      <c r="C31" s="225" t="s">
        <v>352</v>
      </c>
      <c r="D31" s="226" t="s">
        <v>353</v>
      </c>
      <c r="E31" s="223">
        <v>39999996</v>
      </c>
    </row>
    <row r="32" spans="1:5" ht="15.6" customHeight="1">
      <c r="A32" s="228">
        <v>31</v>
      </c>
      <c r="B32" s="266" t="s">
        <v>367</v>
      </c>
      <c r="C32" s="225" t="s">
        <v>354</v>
      </c>
      <c r="D32" s="226" t="s">
        <v>353</v>
      </c>
      <c r="E32" s="223">
        <v>48401940</v>
      </c>
    </row>
    <row r="33" spans="1:7" ht="15.6" customHeight="1">
      <c r="A33" s="228">
        <v>32</v>
      </c>
      <c r="B33" s="266" t="s">
        <v>46</v>
      </c>
      <c r="C33" s="225" t="s">
        <v>355</v>
      </c>
      <c r="D33" s="226" t="s">
        <v>356</v>
      </c>
      <c r="E33" s="223">
        <v>29333280</v>
      </c>
    </row>
    <row r="34" spans="1:7" ht="15.6" customHeight="1">
      <c r="A34" s="228">
        <v>33</v>
      </c>
      <c r="B34" s="266" t="s">
        <v>46</v>
      </c>
      <c r="C34" s="225" t="s">
        <v>355</v>
      </c>
      <c r="D34" s="226" t="s">
        <v>357</v>
      </c>
      <c r="E34" s="223">
        <v>30666600</v>
      </c>
    </row>
    <row r="35" spans="1:7" ht="15.6" customHeight="1">
      <c r="A35" s="228">
        <v>34</v>
      </c>
      <c r="B35" s="266" t="s">
        <v>224</v>
      </c>
      <c r="C35" s="225" t="s">
        <v>358</v>
      </c>
      <c r="D35" s="226" t="s">
        <v>359</v>
      </c>
      <c r="E35" s="223">
        <v>300000000</v>
      </c>
    </row>
    <row r="36" spans="1:7" ht="15.6" customHeight="1">
      <c r="A36" s="228">
        <v>35</v>
      </c>
      <c r="B36" s="266" t="s">
        <v>202</v>
      </c>
      <c r="C36" s="225" t="s">
        <v>360</v>
      </c>
      <c r="D36" s="226" t="s">
        <v>361</v>
      </c>
      <c r="E36" s="223">
        <v>100000000</v>
      </c>
    </row>
    <row r="37" spans="1:7" ht="15.6" customHeight="1">
      <c r="A37" s="228">
        <v>36</v>
      </c>
      <c r="B37" s="224" t="s">
        <v>363</v>
      </c>
      <c r="C37" s="225" t="s">
        <v>362</v>
      </c>
      <c r="D37" s="298">
        <v>49979</v>
      </c>
      <c r="E37" s="223">
        <v>70000000</v>
      </c>
    </row>
    <row r="38" spans="1:7" ht="15.6" customHeight="1">
      <c r="A38" s="228">
        <v>37</v>
      </c>
      <c r="B38" s="266" t="s">
        <v>222</v>
      </c>
      <c r="C38" s="225" t="s">
        <v>405</v>
      </c>
      <c r="D38" s="226" t="s">
        <v>368</v>
      </c>
      <c r="E38" s="223">
        <v>278479931.66000003</v>
      </c>
    </row>
    <row r="39" spans="1:7" ht="15.6" customHeight="1">
      <c r="A39" s="228">
        <v>38</v>
      </c>
      <c r="B39" s="266" t="s">
        <v>369</v>
      </c>
      <c r="C39" s="225" t="s">
        <v>403</v>
      </c>
      <c r="D39" s="226" t="s">
        <v>370</v>
      </c>
      <c r="E39" s="223">
        <v>85000000</v>
      </c>
    </row>
    <row r="40" spans="1:7" ht="15.6" customHeight="1">
      <c r="A40" s="228">
        <v>39</v>
      </c>
      <c r="B40" s="266" t="s">
        <v>369</v>
      </c>
      <c r="C40" s="225" t="s">
        <v>403</v>
      </c>
      <c r="D40" s="226" t="s">
        <v>370</v>
      </c>
      <c r="E40" s="223">
        <v>20000000</v>
      </c>
      <c r="G40" s="229"/>
    </row>
    <row r="41" spans="1:7">
      <c r="A41" s="228">
        <v>40</v>
      </c>
      <c r="B41" s="266" t="s">
        <v>369</v>
      </c>
      <c r="C41" s="225" t="s">
        <v>403</v>
      </c>
      <c r="D41" s="226" t="s">
        <v>370</v>
      </c>
      <c r="E41" s="223">
        <v>5000000</v>
      </c>
      <c r="G41" s="229"/>
    </row>
    <row r="42" spans="1:7">
      <c r="A42" s="228">
        <v>41</v>
      </c>
      <c r="B42" s="266" t="s">
        <v>369</v>
      </c>
      <c r="C42" s="225" t="s">
        <v>403</v>
      </c>
      <c r="D42" s="226" t="s">
        <v>370</v>
      </c>
      <c r="E42" s="223">
        <v>5000000</v>
      </c>
    </row>
    <row r="43" spans="1:7">
      <c r="A43" s="228">
        <v>42</v>
      </c>
      <c r="B43" s="266" t="s">
        <v>46</v>
      </c>
      <c r="C43" s="225" t="s">
        <v>406</v>
      </c>
      <c r="D43" s="226" t="s">
        <v>407</v>
      </c>
      <c r="E43" s="223">
        <v>100000000</v>
      </c>
    </row>
    <row r="44" spans="1:7" s="209" customFormat="1" ht="12">
      <c r="A44" s="228">
        <v>43</v>
      </c>
      <c r="B44" s="266" t="s">
        <v>46</v>
      </c>
      <c r="C44" s="225" t="s">
        <v>406</v>
      </c>
      <c r="D44" s="226" t="s">
        <v>407</v>
      </c>
      <c r="E44" s="223">
        <v>60000000</v>
      </c>
    </row>
    <row r="45" spans="1:7" ht="15" customHeight="1">
      <c r="A45" s="228">
        <v>44</v>
      </c>
      <c r="B45" s="266" t="s">
        <v>46</v>
      </c>
      <c r="C45" s="225" t="s">
        <v>406</v>
      </c>
      <c r="D45" s="226" t="s">
        <v>407</v>
      </c>
      <c r="E45" s="223">
        <v>60000000</v>
      </c>
    </row>
    <row r="46" spans="1:7" ht="15" customHeight="1">
      <c r="A46" s="228">
        <v>45</v>
      </c>
      <c r="B46" s="266" t="s">
        <v>46</v>
      </c>
      <c r="C46" s="225" t="s">
        <v>406</v>
      </c>
      <c r="D46" s="226" t="s">
        <v>407</v>
      </c>
      <c r="E46" s="223">
        <v>80000000</v>
      </c>
    </row>
    <row r="47" spans="1:7">
      <c r="A47" s="228">
        <v>46</v>
      </c>
      <c r="B47" s="266" t="s">
        <v>222</v>
      </c>
      <c r="C47" s="225" t="s">
        <v>408</v>
      </c>
      <c r="D47" s="226" t="s">
        <v>409</v>
      </c>
      <c r="E47" s="223">
        <v>117545282.48999999</v>
      </c>
    </row>
    <row r="48" spans="1:7">
      <c r="A48" s="228">
        <v>47</v>
      </c>
      <c r="B48" s="266" t="s">
        <v>222</v>
      </c>
      <c r="C48" s="225" t="s">
        <v>410</v>
      </c>
      <c r="D48" s="226" t="s">
        <v>411</v>
      </c>
      <c r="E48" s="223">
        <v>180319332.78999999</v>
      </c>
    </row>
    <row r="49" spans="1:8">
      <c r="A49" s="228">
        <v>48</v>
      </c>
      <c r="B49" s="266" t="s">
        <v>201</v>
      </c>
      <c r="C49" s="225" t="s">
        <v>412</v>
      </c>
      <c r="D49" s="226" t="s">
        <v>413</v>
      </c>
      <c r="E49" s="223">
        <v>156000000</v>
      </c>
    </row>
    <row r="50" spans="1:8">
      <c r="A50" s="228">
        <v>49</v>
      </c>
      <c r="B50" s="266" t="s">
        <v>201</v>
      </c>
      <c r="C50" s="225" t="s">
        <v>412</v>
      </c>
      <c r="D50" s="226" t="s">
        <v>413</v>
      </c>
      <c r="E50" s="223">
        <v>94000000</v>
      </c>
      <c r="H50" s="229"/>
    </row>
    <row r="51" spans="1:8">
      <c r="A51" s="228">
        <v>50</v>
      </c>
      <c r="B51" s="245" t="s">
        <v>415</v>
      </c>
      <c r="C51" s="246"/>
      <c r="D51" s="247"/>
      <c r="E51" s="248">
        <v>11206251.42</v>
      </c>
    </row>
    <row r="52" spans="1:8" ht="12.75" customHeight="1">
      <c r="A52" s="162"/>
      <c r="B52" s="119" t="s">
        <v>4</v>
      </c>
      <c r="C52" s="163"/>
      <c r="D52" s="164"/>
      <c r="E52" s="120">
        <f>SUM(E4:E51)</f>
        <v>3796334649.2099996</v>
      </c>
    </row>
    <row r="53" spans="1:8">
      <c r="B53" s="343" t="s">
        <v>416</v>
      </c>
      <c r="C53" s="343"/>
      <c r="D53" s="343"/>
      <c r="E53" s="9"/>
    </row>
    <row r="54" spans="1:8">
      <c r="B54" s="344"/>
      <c r="C54" s="344"/>
      <c r="D54" s="344"/>
      <c r="E54" s="251"/>
    </row>
    <row r="56" spans="1:8">
      <c r="A56" s="345"/>
      <c r="B56" s="345"/>
      <c r="C56" s="265"/>
      <c r="D56" s="265"/>
      <c r="E56" s="134"/>
    </row>
    <row r="57" spans="1:8">
      <c r="A57" s="162"/>
      <c r="B57" s="119"/>
      <c r="C57" s="119"/>
      <c r="D57" s="119"/>
      <c r="E57" s="119"/>
    </row>
    <row r="58" spans="1:8">
      <c r="A58" s="228"/>
      <c r="B58" s="220"/>
      <c r="C58" s="221"/>
      <c r="D58" s="222"/>
      <c r="E58" s="223"/>
    </row>
    <row r="59" spans="1:8">
      <c r="A59" s="228"/>
      <c r="B59" s="224"/>
      <c r="C59" s="225"/>
      <c r="D59" s="226"/>
      <c r="E59" s="223"/>
    </row>
    <row r="60" spans="1:8">
      <c r="A60" s="228"/>
      <c r="B60" s="224"/>
      <c r="C60" s="225"/>
      <c r="D60" s="226"/>
      <c r="E60" s="223"/>
    </row>
    <row r="61" spans="1:8">
      <c r="A61" s="228"/>
      <c r="B61" s="224"/>
      <c r="C61" s="225"/>
      <c r="D61" s="226"/>
      <c r="E61" s="223"/>
    </row>
    <row r="62" spans="1:8">
      <c r="A62" s="228"/>
      <c r="B62" s="224"/>
      <c r="C62" s="225"/>
      <c r="D62" s="226"/>
      <c r="E62" s="223"/>
    </row>
    <row r="63" spans="1:8">
      <c r="A63" s="228"/>
      <c r="B63" s="224"/>
      <c r="C63" s="225"/>
      <c r="D63" s="226"/>
      <c r="E63" s="223"/>
    </row>
    <row r="64" spans="1:8">
      <c r="A64" s="228"/>
      <c r="B64" s="224"/>
      <c r="C64" s="250"/>
      <c r="D64" s="226"/>
      <c r="E64" s="223"/>
    </row>
    <row r="65" spans="1:5">
      <c r="A65" s="228"/>
      <c r="B65" s="224"/>
      <c r="C65" s="225"/>
      <c r="D65" s="226"/>
      <c r="E65" s="223"/>
    </row>
    <row r="66" spans="1:5">
      <c r="A66" s="228"/>
      <c r="B66" s="224"/>
      <c r="C66" s="225"/>
      <c r="D66" s="226"/>
      <c r="E66" s="223"/>
    </row>
    <row r="67" spans="1:5">
      <c r="A67" s="228"/>
      <c r="B67" s="224"/>
      <c r="C67" s="225"/>
      <c r="D67" s="226"/>
      <c r="E67" s="223"/>
    </row>
    <row r="68" spans="1:5">
      <c r="A68" s="228"/>
      <c r="B68" s="224"/>
      <c r="C68" s="225"/>
      <c r="D68" s="226"/>
      <c r="E68" s="223"/>
    </row>
    <row r="69" spans="1:5">
      <c r="A69" s="228"/>
      <c r="B69" s="224"/>
      <c r="C69" s="225"/>
      <c r="D69" s="226"/>
      <c r="E69" s="223"/>
    </row>
    <row r="70" spans="1:5">
      <c r="A70" s="228"/>
      <c r="B70" s="224"/>
      <c r="C70" s="225"/>
      <c r="D70" s="226"/>
      <c r="E70" s="223"/>
    </row>
    <row r="71" spans="1:5">
      <c r="A71" s="228"/>
      <c r="B71" s="224"/>
      <c r="C71" s="225"/>
      <c r="D71" s="226"/>
      <c r="E71" s="223"/>
    </row>
    <row r="72" spans="1:5">
      <c r="A72" s="228"/>
      <c r="B72" s="224"/>
      <c r="C72" s="225"/>
      <c r="D72" s="226"/>
      <c r="E72" s="223"/>
    </row>
    <row r="73" spans="1:5">
      <c r="A73" s="203" t="s">
        <v>311</v>
      </c>
      <c r="B73" s="202"/>
      <c r="C73" s="202"/>
      <c r="D73" s="202"/>
      <c r="E73" s="202"/>
    </row>
    <row r="74" spans="1:5">
      <c r="A74" s="345" t="s">
        <v>428</v>
      </c>
      <c r="B74" s="345"/>
      <c r="C74" s="270"/>
      <c r="D74" s="270"/>
      <c r="E74" s="134"/>
    </row>
    <row r="75" spans="1:5">
      <c r="A75" s="162" t="s">
        <v>50</v>
      </c>
      <c r="B75" s="119" t="s">
        <v>198</v>
      </c>
      <c r="C75" s="119" t="s">
        <v>199</v>
      </c>
      <c r="D75" s="119" t="s">
        <v>200</v>
      </c>
      <c r="E75" s="119" t="s">
        <v>427</v>
      </c>
    </row>
    <row r="76" spans="1:5">
      <c r="A76" s="228">
        <v>1</v>
      </c>
      <c r="B76" s="220" t="s">
        <v>222</v>
      </c>
      <c r="C76" s="221" t="s">
        <v>434</v>
      </c>
      <c r="D76" s="226" t="s">
        <v>321</v>
      </c>
      <c r="E76" s="248">
        <v>242355795.27000001</v>
      </c>
    </row>
    <row r="77" spans="1:5">
      <c r="A77" s="228">
        <v>3</v>
      </c>
      <c r="B77" s="224" t="s">
        <v>201</v>
      </c>
      <c r="C77" s="225" t="s">
        <v>324</v>
      </c>
      <c r="D77" s="226" t="s">
        <v>325</v>
      </c>
      <c r="E77" s="223">
        <v>19660270</v>
      </c>
    </row>
    <row r="78" spans="1:5">
      <c r="A78" s="228">
        <v>4</v>
      </c>
      <c r="B78" s="224" t="s">
        <v>201</v>
      </c>
      <c r="C78" s="225" t="s">
        <v>326</v>
      </c>
      <c r="D78" s="226" t="s">
        <v>325</v>
      </c>
      <c r="E78" s="223">
        <v>25406459</v>
      </c>
    </row>
    <row r="79" spans="1:5">
      <c r="A79" s="228">
        <v>5</v>
      </c>
      <c r="B79" s="224" t="s">
        <v>201</v>
      </c>
      <c r="C79" s="225" t="s">
        <v>323</v>
      </c>
      <c r="D79" s="226" t="s">
        <v>327</v>
      </c>
      <c r="E79" s="223">
        <v>22500000</v>
      </c>
    </row>
    <row r="80" spans="1:5">
      <c r="A80" s="228">
        <v>6</v>
      </c>
      <c r="B80" s="224" t="s">
        <v>204</v>
      </c>
      <c r="C80" s="225" t="s">
        <v>328</v>
      </c>
      <c r="D80" s="226" t="s">
        <v>325</v>
      </c>
      <c r="E80" s="223">
        <v>1747000</v>
      </c>
    </row>
    <row r="81" spans="1:5">
      <c r="A81" s="228">
        <v>7</v>
      </c>
      <c r="B81" s="224" t="s">
        <v>203</v>
      </c>
      <c r="C81" s="225" t="s">
        <v>329</v>
      </c>
      <c r="D81" s="226" t="s">
        <v>327</v>
      </c>
      <c r="E81" s="223">
        <v>17711906</v>
      </c>
    </row>
    <row r="82" spans="1:5" ht="22.5">
      <c r="A82" s="228">
        <v>8</v>
      </c>
      <c r="B82" s="224" t="s">
        <v>223</v>
      </c>
      <c r="C82" s="250" t="s">
        <v>435</v>
      </c>
      <c r="D82" s="226" t="s">
        <v>330</v>
      </c>
      <c r="E82" s="248">
        <v>242789473.63999999</v>
      </c>
    </row>
    <row r="83" spans="1:5" ht="22.5">
      <c r="A83" s="228">
        <v>9</v>
      </c>
      <c r="B83" s="224" t="s">
        <v>206</v>
      </c>
      <c r="C83" s="225" t="s">
        <v>331</v>
      </c>
      <c r="D83" s="226" t="s">
        <v>332</v>
      </c>
      <c r="E83" s="223">
        <v>5000000</v>
      </c>
    </row>
    <row r="84" spans="1:5" ht="22.5">
      <c r="A84" s="228">
        <v>10</v>
      </c>
      <c r="B84" s="224" t="s">
        <v>206</v>
      </c>
      <c r="C84" s="225" t="s">
        <v>331</v>
      </c>
      <c r="D84" s="226" t="s">
        <v>333</v>
      </c>
      <c r="E84" s="223">
        <v>13333400</v>
      </c>
    </row>
    <row r="85" spans="1:5" ht="22.5">
      <c r="A85" s="228">
        <v>11</v>
      </c>
      <c r="B85" s="224" t="s">
        <v>206</v>
      </c>
      <c r="C85" s="225" t="s">
        <v>331</v>
      </c>
      <c r="D85" s="226" t="s">
        <v>333</v>
      </c>
      <c r="E85" s="223">
        <v>22466398</v>
      </c>
    </row>
    <row r="86" spans="1:5" ht="22.5">
      <c r="A86" s="228">
        <v>12</v>
      </c>
      <c r="B86" s="224" t="s">
        <v>206</v>
      </c>
      <c r="C86" s="225" t="s">
        <v>331</v>
      </c>
      <c r="D86" s="226" t="s">
        <v>334</v>
      </c>
      <c r="E86" s="223">
        <v>14166700</v>
      </c>
    </row>
    <row r="87" spans="1:5">
      <c r="A87" s="228">
        <v>13</v>
      </c>
      <c r="B87" s="224" t="s">
        <v>201</v>
      </c>
      <c r="C87" s="225" t="s">
        <v>335</v>
      </c>
      <c r="D87" s="226" t="s">
        <v>336</v>
      </c>
      <c r="E87" s="223">
        <v>12000000</v>
      </c>
    </row>
    <row r="88" spans="1:5">
      <c r="A88" s="228">
        <v>15</v>
      </c>
      <c r="B88" s="224" t="s">
        <v>207</v>
      </c>
      <c r="C88" s="225" t="s">
        <v>337</v>
      </c>
      <c r="D88" s="226" t="s">
        <v>338</v>
      </c>
      <c r="E88" s="223">
        <v>16666672</v>
      </c>
    </row>
    <row r="89" spans="1:5">
      <c r="A89" s="228">
        <v>16</v>
      </c>
      <c r="B89" s="224" t="s">
        <v>207</v>
      </c>
      <c r="C89" s="225" t="s">
        <v>337</v>
      </c>
      <c r="D89" s="226" t="s">
        <v>338</v>
      </c>
      <c r="E89" s="223">
        <v>25340638</v>
      </c>
    </row>
    <row r="90" spans="1:5">
      <c r="A90" s="228">
        <v>17</v>
      </c>
      <c r="B90" s="224" t="s">
        <v>207</v>
      </c>
      <c r="C90" s="225" t="s">
        <v>339</v>
      </c>
      <c r="D90" s="226" t="s">
        <v>338</v>
      </c>
      <c r="E90" s="223">
        <v>5000000</v>
      </c>
    </row>
    <row r="91" spans="1:5">
      <c r="A91" s="228">
        <v>18</v>
      </c>
      <c r="B91" s="224" t="s">
        <v>207</v>
      </c>
      <c r="C91" s="225" t="s">
        <v>322</v>
      </c>
      <c r="D91" s="226" t="s">
        <v>340</v>
      </c>
      <c r="E91" s="223">
        <v>54432000</v>
      </c>
    </row>
    <row r="92" spans="1:5">
      <c r="A92" s="228">
        <v>19</v>
      </c>
      <c r="B92" s="224" t="s">
        <v>204</v>
      </c>
      <c r="C92" s="225" t="s">
        <v>324</v>
      </c>
      <c r="D92" s="226" t="s">
        <v>340</v>
      </c>
      <c r="E92" s="223">
        <v>50554000</v>
      </c>
    </row>
    <row r="93" spans="1:5">
      <c r="A93" s="228">
        <v>20</v>
      </c>
      <c r="B93" s="271" t="s">
        <v>202</v>
      </c>
      <c r="C93" s="225" t="s">
        <v>337</v>
      </c>
      <c r="D93" s="226" t="s">
        <v>341</v>
      </c>
      <c r="E93" s="223">
        <v>44480000</v>
      </c>
    </row>
    <row r="94" spans="1:5">
      <c r="A94" s="228">
        <v>21</v>
      </c>
      <c r="B94" s="271" t="s">
        <v>202</v>
      </c>
      <c r="C94" s="225" t="s">
        <v>337</v>
      </c>
      <c r="D94" s="226" t="s">
        <v>341</v>
      </c>
      <c r="E94" s="223">
        <v>53440000</v>
      </c>
    </row>
    <row r="95" spans="1:5">
      <c r="A95" s="228">
        <v>22</v>
      </c>
      <c r="B95" s="271" t="s">
        <v>204</v>
      </c>
      <c r="C95" s="225" t="s">
        <v>342</v>
      </c>
      <c r="D95" s="226" t="s">
        <v>341</v>
      </c>
      <c r="E95" s="223">
        <v>66720000</v>
      </c>
    </row>
    <row r="96" spans="1:5">
      <c r="A96" s="228">
        <v>23</v>
      </c>
      <c r="B96" s="271" t="s">
        <v>201</v>
      </c>
      <c r="C96" s="225" t="s">
        <v>343</v>
      </c>
      <c r="D96" s="226" t="s">
        <v>341</v>
      </c>
      <c r="E96" s="223">
        <v>26720000</v>
      </c>
    </row>
    <row r="97" spans="1:5">
      <c r="A97" s="228">
        <v>24</v>
      </c>
      <c r="B97" s="271" t="s">
        <v>201</v>
      </c>
      <c r="C97" s="225" t="s">
        <v>343</v>
      </c>
      <c r="D97" s="226" t="s">
        <v>341</v>
      </c>
      <c r="E97" s="223">
        <v>37120000</v>
      </c>
    </row>
    <row r="98" spans="1:5">
      <c r="A98" s="228">
        <v>25</v>
      </c>
      <c r="B98" s="271" t="s">
        <v>224</v>
      </c>
      <c r="C98" s="227" t="s">
        <v>436</v>
      </c>
      <c r="D98" s="226" t="s">
        <v>345</v>
      </c>
      <c r="E98" s="248">
        <v>180909090.90000001</v>
      </c>
    </row>
    <row r="99" spans="1:5">
      <c r="A99" s="228">
        <v>26</v>
      </c>
      <c r="B99" s="271" t="s">
        <v>224</v>
      </c>
      <c r="C99" s="225" t="s">
        <v>437</v>
      </c>
      <c r="D99" s="226" t="s">
        <v>346</v>
      </c>
      <c r="E99" s="248">
        <v>190909090.90000001</v>
      </c>
    </row>
    <row r="100" spans="1:5">
      <c r="A100" s="228">
        <v>27</v>
      </c>
      <c r="B100" s="271" t="s">
        <v>3</v>
      </c>
      <c r="C100" s="227" t="s">
        <v>347</v>
      </c>
      <c r="D100" s="226" t="s">
        <v>348</v>
      </c>
      <c r="E100" s="223">
        <v>43333334</v>
      </c>
    </row>
    <row r="101" spans="1:5">
      <c r="A101" s="228">
        <v>28</v>
      </c>
      <c r="B101" s="271" t="s">
        <v>205</v>
      </c>
      <c r="C101" s="227" t="s">
        <v>349</v>
      </c>
      <c r="D101" s="226" t="s">
        <v>350</v>
      </c>
      <c r="E101" s="223">
        <v>20725270</v>
      </c>
    </row>
    <row r="102" spans="1:5">
      <c r="A102" s="228">
        <v>29</v>
      </c>
      <c r="B102" s="271" t="s">
        <v>224</v>
      </c>
      <c r="C102" s="225" t="s">
        <v>402</v>
      </c>
      <c r="D102" s="226" t="s">
        <v>351</v>
      </c>
      <c r="E102" s="248">
        <v>200000000</v>
      </c>
    </row>
    <row r="103" spans="1:5">
      <c r="A103" s="228">
        <v>30</v>
      </c>
      <c r="B103" s="271" t="s">
        <v>367</v>
      </c>
      <c r="C103" s="225" t="s">
        <v>352</v>
      </c>
      <c r="D103" s="226" t="s">
        <v>353</v>
      </c>
      <c r="E103" s="223">
        <v>39999996</v>
      </c>
    </row>
    <row r="104" spans="1:5">
      <c r="A104" s="228">
        <v>31</v>
      </c>
      <c r="B104" s="271" t="s">
        <v>367</v>
      </c>
      <c r="C104" s="225" t="s">
        <v>354</v>
      </c>
      <c r="D104" s="226" t="s">
        <v>353</v>
      </c>
      <c r="E104" s="223">
        <v>48401940</v>
      </c>
    </row>
    <row r="105" spans="1:5">
      <c r="A105" s="228">
        <v>32</v>
      </c>
      <c r="B105" s="271" t="s">
        <v>46</v>
      </c>
      <c r="C105" s="225" t="s">
        <v>355</v>
      </c>
      <c r="D105" s="226" t="s">
        <v>356</v>
      </c>
      <c r="E105" s="223">
        <v>24444400</v>
      </c>
    </row>
    <row r="106" spans="1:5">
      <c r="A106" s="228">
        <v>33</v>
      </c>
      <c r="B106" s="271" t="s">
        <v>46</v>
      </c>
      <c r="C106" s="225" t="s">
        <v>355</v>
      </c>
      <c r="D106" s="226" t="s">
        <v>357</v>
      </c>
      <c r="E106" s="223">
        <v>25555500</v>
      </c>
    </row>
    <row r="107" spans="1:5">
      <c r="A107" s="228">
        <v>34</v>
      </c>
      <c r="B107" s="271" t="s">
        <v>224</v>
      </c>
      <c r="C107" s="225" t="s">
        <v>358</v>
      </c>
      <c r="D107" s="226" t="s">
        <v>359</v>
      </c>
      <c r="E107" s="248">
        <v>300000000</v>
      </c>
    </row>
    <row r="108" spans="1:5">
      <c r="A108" s="228">
        <v>35</v>
      </c>
      <c r="B108" s="271" t="s">
        <v>202</v>
      </c>
      <c r="C108" s="225" t="s">
        <v>360</v>
      </c>
      <c r="D108" s="226" t="s">
        <v>361</v>
      </c>
      <c r="E108" s="223">
        <v>100000000</v>
      </c>
    </row>
    <row r="109" spans="1:5" ht="22.5">
      <c r="A109" s="228">
        <v>36</v>
      </c>
      <c r="B109" s="224" t="s">
        <v>363</v>
      </c>
      <c r="C109" s="225" t="s">
        <v>362</v>
      </c>
      <c r="D109" s="298">
        <v>49979</v>
      </c>
      <c r="E109" s="223">
        <v>70000000</v>
      </c>
    </row>
    <row r="110" spans="1:5">
      <c r="A110" s="228">
        <v>37</v>
      </c>
      <c r="B110" s="271" t="s">
        <v>222</v>
      </c>
      <c r="C110" s="225" t="s">
        <v>405</v>
      </c>
      <c r="D110" s="226" t="s">
        <v>368</v>
      </c>
      <c r="E110" s="248">
        <v>273676344.99000001</v>
      </c>
    </row>
    <row r="111" spans="1:5">
      <c r="A111" s="228">
        <v>38</v>
      </c>
      <c r="B111" s="271" t="s">
        <v>369</v>
      </c>
      <c r="C111" s="225" t="s">
        <v>403</v>
      </c>
      <c r="D111" s="226" t="s">
        <v>370</v>
      </c>
      <c r="E111" s="223">
        <v>85000000</v>
      </c>
    </row>
    <row r="112" spans="1:5">
      <c r="A112" s="228">
        <v>39</v>
      </c>
      <c r="B112" s="271" t="s">
        <v>369</v>
      </c>
      <c r="C112" s="225" t="s">
        <v>403</v>
      </c>
      <c r="D112" s="226" t="s">
        <v>370</v>
      </c>
      <c r="E112" s="223">
        <v>20000000</v>
      </c>
    </row>
    <row r="113" spans="1:5">
      <c r="A113" s="228">
        <v>40</v>
      </c>
      <c r="B113" s="271" t="s">
        <v>369</v>
      </c>
      <c r="C113" s="225" t="s">
        <v>403</v>
      </c>
      <c r="D113" s="226" t="s">
        <v>370</v>
      </c>
      <c r="E113" s="223">
        <v>5000000</v>
      </c>
    </row>
    <row r="114" spans="1:5">
      <c r="A114" s="228">
        <v>41</v>
      </c>
      <c r="B114" s="271" t="s">
        <v>369</v>
      </c>
      <c r="C114" s="225" t="s">
        <v>403</v>
      </c>
      <c r="D114" s="226" t="s">
        <v>370</v>
      </c>
      <c r="E114" s="223">
        <v>5000000</v>
      </c>
    </row>
    <row r="115" spans="1:5">
      <c r="A115" s="228">
        <v>42</v>
      </c>
      <c r="B115" s="271" t="s">
        <v>46</v>
      </c>
      <c r="C115" s="225" t="s">
        <v>406</v>
      </c>
      <c r="D115" s="226" t="s">
        <v>407</v>
      </c>
      <c r="E115" s="223">
        <v>72000000</v>
      </c>
    </row>
    <row r="116" spans="1:5">
      <c r="A116" s="228">
        <v>43</v>
      </c>
      <c r="B116" s="271" t="s">
        <v>46</v>
      </c>
      <c r="C116" s="225" t="s">
        <v>406</v>
      </c>
      <c r="D116" s="226" t="s">
        <v>407</v>
      </c>
      <c r="E116" s="223">
        <v>94000000</v>
      </c>
    </row>
    <row r="117" spans="1:5">
      <c r="A117" s="228">
        <v>44</v>
      </c>
      <c r="B117" s="271" t="s">
        <v>46</v>
      </c>
      <c r="C117" s="225" t="s">
        <v>406</v>
      </c>
      <c r="D117" s="226" t="s">
        <v>407</v>
      </c>
      <c r="E117" s="223">
        <v>54000000</v>
      </c>
    </row>
    <row r="118" spans="1:5">
      <c r="A118" s="228">
        <v>45</v>
      </c>
      <c r="B118" s="271" t="s">
        <v>46</v>
      </c>
      <c r="C118" s="225" t="s">
        <v>406</v>
      </c>
      <c r="D118" s="226" t="s">
        <v>407</v>
      </c>
      <c r="E118" s="223">
        <v>50000000</v>
      </c>
    </row>
    <row r="119" spans="1:5">
      <c r="A119" s="228">
        <v>46</v>
      </c>
      <c r="B119" s="271" t="s">
        <v>222</v>
      </c>
      <c r="C119" s="225" t="s">
        <v>408</v>
      </c>
      <c r="D119" s="226" t="s">
        <v>409</v>
      </c>
      <c r="E119" s="248">
        <v>115517707.47</v>
      </c>
    </row>
    <row r="120" spans="1:5">
      <c r="A120" s="228">
        <v>47</v>
      </c>
      <c r="B120" s="271" t="s">
        <v>222</v>
      </c>
      <c r="C120" s="225" t="s">
        <v>410</v>
      </c>
      <c r="D120" s="226" t="s">
        <v>411</v>
      </c>
      <c r="E120" s="248">
        <v>177208948.71000001</v>
      </c>
    </row>
    <row r="121" spans="1:5">
      <c r="A121" s="228">
        <v>48</v>
      </c>
      <c r="B121" s="271" t="s">
        <v>201</v>
      </c>
      <c r="C121" s="225" t="s">
        <v>412</v>
      </c>
      <c r="D121" s="226" t="s">
        <v>413</v>
      </c>
      <c r="E121" s="223">
        <v>137000000</v>
      </c>
    </row>
    <row r="122" spans="1:5">
      <c r="A122" s="228">
        <v>49</v>
      </c>
      <c r="B122" s="271" t="s">
        <v>201</v>
      </c>
      <c r="C122" s="225" t="s">
        <v>412</v>
      </c>
      <c r="D122" s="226" t="s">
        <v>413</v>
      </c>
      <c r="E122" s="223">
        <v>87500000</v>
      </c>
    </row>
    <row r="123" spans="1:5">
      <c r="A123" s="228">
        <v>50</v>
      </c>
      <c r="B123" s="271" t="s">
        <v>201</v>
      </c>
      <c r="C123" s="225" t="s">
        <v>431</v>
      </c>
      <c r="D123" s="298">
        <v>50709</v>
      </c>
      <c r="E123" s="223">
        <v>50000000</v>
      </c>
    </row>
    <row r="124" spans="1:5">
      <c r="A124" s="228">
        <v>51</v>
      </c>
      <c r="B124" s="271" t="s">
        <v>205</v>
      </c>
      <c r="C124" s="225" t="s">
        <v>431</v>
      </c>
      <c r="D124" s="298">
        <v>50709</v>
      </c>
      <c r="E124" s="223">
        <v>100000000</v>
      </c>
    </row>
    <row r="125" spans="1:5">
      <c r="A125" s="228">
        <v>52</v>
      </c>
      <c r="B125" s="271" t="s">
        <v>201</v>
      </c>
      <c r="C125" s="300">
        <v>0</v>
      </c>
      <c r="D125" s="298">
        <v>52946</v>
      </c>
      <c r="E125" s="223">
        <v>2638591.94</v>
      </c>
    </row>
    <row r="126" spans="1:5">
      <c r="A126" s="228">
        <v>53</v>
      </c>
      <c r="B126" s="271" t="s">
        <v>201</v>
      </c>
      <c r="C126" s="300">
        <v>0</v>
      </c>
      <c r="D126" s="298">
        <v>52946</v>
      </c>
      <c r="E126" s="223">
        <v>5783181.8399999999</v>
      </c>
    </row>
    <row r="127" spans="1:5">
      <c r="A127" s="228">
        <v>54</v>
      </c>
      <c r="B127" s="271" t="s">
        <v>201</v>
      </c>
      <c r="C127" s="300">
        <v>0</v>
      </c>
      <c r="D127" s="298">
        <v>52946</v>
      </c>
      <c r="E127" s="223">
        <v>477069.51</v>
      </c>
    </row>
    <row r="128" spans="1:5">
      <c r="A128" s="228">
        <v>55</v>
      </c>
      <c r="B128" s="271" t="s">
        <v>201</v>
      </c>
      <c r="C128" s="300">
        <v>0</v>
      </c>
      <c r="D128" s="298">
        <v>52946</v>
      </c>
      <c r="E128" s="223">
        <v>13095624.1</v>
      </c>
    </row>
    <row r="129" spans="1:5">
      <c r="A129" s="228">
        <v>56</v>
      </c>
      <c r="B129" s="271" t="s">
        <v>201</v>
      </c>
      <c r="C129" s="300">
        <v>0</v>
      </c>
      <c r="D129" s="298">
        <v>52946</v>
      </c>
      <c r="E129" s="223">
        <v>15334425.08</v>
      </c>
    </row>
    <row r="130" spans="1:5">
      <c r="A130" s="228">
        <v>57</v>
      </c>
      <c r="B130" s="271" t="s">
        <v>201</v>
      </c>
      <c r="C130" s="300">
        <v>0</v>
      </c>
      <c r="D130" s="298">
        <v>52946</v>
      </c>
      <c r="E130" s="223">
        <v>3808292.88</v>
      </c>
    </row>
    <row r="131" spans="1:5">
      <c r="A131" s="228">
        <v>58</v>
      </c>
      <c r="B131" s="271" t="s">
        <v>201</v>
      </c>
      <c r="C131" s="300">
        <v>0</v>
      </c>
      <c r="D131" s="298">
        <v>52946</v>
      </c>
      <c r="E131" s="223">
        <v>14262168.73</v>
      </c>
    </row>
    <row r="132" spans="1:5">
      <c r="A132" s="228">
        <v>59</v>
      </c>
      <c r="B132" s="271" t="s">
        <v>201</v>
      </c>
      <c r="C132" s="300">
        <v>0</v>
      </c>
      <c r="D132" s="298">
        <v>52946</v>
      </c>
      <c r="E132" s="223">
        <v>4763856.9800000004</v>
      </c>
    </row>
    <row r="133" spans="1:5">
      <c r="A133" s="228">
        <v>60</v>
      </c>
      <c r="B133" s="271" t="s">
        <v>201</v>
      </c>
      <c r="C133" s="300">
        <v>0</v>
      </c>
      <c r="D133" s="298">
        <v>52946</v>
      </c>
      <c r="E133" s="223">
        <v>8625098.3800000008</v>
      </c>
    </row>
    <row r="134" spans="1:5">
      <c r="A134" s="228">
        <v>61</v>
      </c>
      <c r="B134" s="271" t="s">
        <v>201</v>
      </c>
      <c r="C134" s="300">
        <v>0</v>
      </c>
      <c r="D134" s="298">
        <v>52946</v>
      </c>
      <c r="E134" s="223">
        <v>3385959.82</v>
      </c>
    </row>
    <row r="135" spans="1:5">
      <c r="A135" s="228">
        <v>62</v>
      </c>
      <c r="B135" s="271" t="s">
        <v>201</v>
      </c>
      <c r="C135" s="300">
        <v>0</v>
      </c>
      <c r="D135" s="298">
        <v>52946</v>
      </c>
      <c r="E135" s="223">
        <v>10866488.43</v>
      </c>
    </row>
    <row r="136" spans="1:5">
      <c r="A136" s="228">
        <v>63</v>
      </c>
      <c r="B136" s="271" t="s">
        <v>201</v>
      </c>
      <c r="C136" s="300">
        <v>0</v>
      </c>
      <c r="D136" s="298">
        <v>52946</v>
      </c>
      <c r="E136" s="223">
        <v>1453444.4</v>
      </c>
    </row>
    <row r="137" spans="1:5">
      <c r="A137" s="228">
        <v>64</v>
      </c>
      <c r="B137" s="271" t="s">
        <v>201</v>
      </c>
      <c r="C137" s="300">
        <v>0</v>
      </c>
      <c r="D137" s="298">
        <v>52946</v>
      </c>
      <c r="E137" s="223">
        <v>135056.82</v>
      </c>
    </row>
    <row r="138" spans="1:5">
      <c r="A138" s="228">
        <v>65</v>
      </c>
      <c r="B138" s="271" t="s">
        <v>201</v>
      </c>
      <c r="C138" s="225" t="s">
        <v>432</v>
      </c>
      <c r="D138" s="298">
        <v>49248</v>
      </c>
      <c r="E138" s="223">
        <v>100000000</v>
      </c>
    </row>
    <row r="139" spans="1:5">
      <c r="A139" s="228">
        <v>66</v>
      </c>
      <c r="B139" s="271" t="s">
        <v>201</v>
      </c>
      <c r="C139" s="225" t="s">
        <v>433</v>
      </c>
      <c r="D139" s="298">
        <v>49248</v>
      </c>
      <c r="E139" s="223">
        <v>50000000</v>
      </c>
    </row>
    <row r="140" spans="1:5">
      <c r="A140" s="228">
        <v>67</v>
      </c>
      <c r="B140" s="271" t="s">
        <v>201</v>
      </c>
      <c r="C140" s="225" t="s">
        <v>433</v>
      </c>
      <c r="D140" s="298">
        <v>49248</v>
      </c>
      <c r="E140" s="223">
        <v>50000000</v>
      </c>
    </row>
    <row r="141" spans="1:5">
      <c r="A141" s="228">
        <v>68</v>
      </c>
      <c r="B141" s="271" t="s">
        <v>201</v>
      </c>
      <c r="C141" s="225" t="s">
        <v>433</v>
      </c>
      <c r="D141" s="298">
        <v>49248</v>
      </c>
      <c r="E141" s="223">
        <v>50000000</v>
      </c>
    </row>
    <row r="142" spans="1:5">
      <c r="A142" s="228">
        <v>69</v>
      </c>
      <c r="B142" s="245" t="s">
        <v>429</v>
      </c>
      <c r="C142" s="246"/>
      <c r="D142" s="247"/>
      <c r="E142" s="223">
        <v>11361701.640000001</v>
      </c>
    </row>
    <row r="143" spans="1:5">
      <c r="A143" s="162"/>
      <c r="B143" s="119" t="s">
        <v>4</v>
      </c>
      <c r="C143" s="163"/>
      <c r="D143" s="164"/>
      <c r="E143" s="120">
        <f>SUM(E76:E142)</f>
        <v>3935783295.4300003</v>
      </c>
    </row>
    <row r="144" spans="1:5">
      <c r="B144" s="343" t="s">
        <v>430</v>
      </c>
      <c r="C144" s="343"/>
      <c r="D144" s="343"/>
      <c r="E144" s="223"/>
    </row>
    <row r="145" spans="1:5">
      <c r="B145" s="344"/>
      <c r="C145" s="344"/>
      <c r="D145" s="344"/>
      <c r="E145" s="251"/>
    </row>
    <row r="147" spans="1:5">
      <c r="A147" s="345"/>
      <c r="B147" s="345"/>
      <c r="C147" s="270"/>
      <c r="D147" s="270"/>
      <c r="E147" s="134"/>
    </row>
    <row r="148" spans="1:5">
      <c r="A148" s="162"/>
      <c r="B148" s="119"/>
      <c r="C148" s="119"/>
      <c r="D148" s="119"/>
      <c r="E148" s="119"/>
    </row>
    <row r="151" spans="1:5" ht="30">
      <c r="B151" s="299"/>
    </row>
  </sheetData>
  <mergeCells count="6">
    <mergeCell ref="B144:D145"/>
    <mergeCell ref="A147:B147"/>
    <mergeCell ref="A56:B56"/>
    <mergeCell ref="A2:B2"/>
    <mergeCell ref="B53:D54"/>
    <mergeCell ref="A74:B74"/>
  </mergeCells>
  <phoneticPr fontId="0" type="noConversion"/>
  <pageMargins left="0.59055118110236227" right="0.62992125984251968" top="1.4173228346456694" bottom="0.6692913385826772" header="0.51181102362204722" footer="0.51181102362204722"/>
  <pageSetup paperSize="9" scale="74" fitToHeight="2" orientation="landscape" r:id="rId1"/>
  <headerFooter scaleWithDoc="0" alignWithMargins="0">
    <oddHeader>&amp;C&amp;"Verdana,Normalny"&amp;7
Urząd Miejski Wrocławia
Sprawozdanie finansowe za rok obrotowy zakończony 31 grudnia 2024 roku
Informacja dodatkowa - noty dotyczące informacji i objaśnień</oddHeader>
  </headerFooter>
  <rowBreaks count="1" manualBreakCount="1">
    <brk id="27" max="16383" man="1"/>
  </rowBreaks>
</worksheet>
</file>

<file path=xl/worksheets/sheet7.xml><?xml version="1.0" encoding="utf-8"?>
<worksheet xmlns="http://schemas.openxmlformats.org/spreadsheetml/2006/main" xmlns:r="http://schemas.openxmlformats.org/officeDocument/2006/relationships">
  <sheetPr>
    <tabColor rgb="FF92D050"/>
    <pageSetUpPr fitToPage="1"/>
  </sheetPr>
  <dimension ref="A1:N25"/>
  <sheetViews>
    <sheetView view="pageLayout" zoomScale="70" zoomScaleNormal="100" zoomScalePageLayoutView="70" workbookViewId="0">
      <selection activeCell="C7" sqref="C7"/>
    </sheetView>
  </sheetViews>
  <sheetFormatPr defaultRowHeight="12.75"/>
  <cols>
    <col min="1" max="1" width="5.5703125" customWidth="1"/>
    <col min="2" max="2" width="20.7109375" customWidth="1"/>
    <col min="3" max="3" width="18.42578125" customWidth="1"/>
    <col min="4" max="4" width="19.7109375" customWidth="1"/>
    <col min="5" max="5" width="18.42578125" customWidth="1"/>
    <col min="6" max="6" width="18.7109375" customWidth="1"/>
    <col min="7" max="7" width="19.42578125" customWidth="1"/>
    <col min="8" max="8" width="20.5703125" customWidth="1"/>
    <col min="9" max="9" width="20.140625" customWidth="1"/>
    <col min="10" max="10" width="19.5703125" customWidth="1"/>
    <col min="11" max="11" width="15" customWidth="1"/>
    <col min="12" max="12" width="12.85546875" customWidth="1"/>
    <col min="13" max="13" width="12.42578125" customWidth="1"/>
    <col min="14" max="14" width="9.28515625" customWidth="1"/>
  </cols>
  <sheetData>
    <row r="1" spans="1:14" ht="44.25" customHeight="1">
      <c r="A1" s="346" t="s">
        <v>131</v>
      </c>
      <c r="B1" s="346"/>
      <c r="C1" s="346"/>
      <c r="D1" s="346"/>
      <c r="E1" s="346"/>
      <c r="F1" s="347"/>
      <c r="G1" s="347"/>
      <c r="H1" s="346"/>
      <c r="I1" s="346"/>
      <c r="J1" s="346"/>
      <c r="K1" s="9"/>
      <c r="L1" s="9"/>
      <c r="M1" s="9"/>
      <c r="N1" s="9"/>
    </row>
    <row r="2" spans="1:14" ht="35.25" customHeight="1">
      <c r="A2" s="166"/>
      <c r="B2" s="166"/>
      <c r="C2" s="165"/>
      <c r="D2" s="167"/>
      <c r="E2" s="167"/>
      <c r="F2" s="369" t="s">
        <v>161</v>
      </c>
      <c r="G2" s="369"/>
      <c r="H2" s="167"/>
      <c r="I2" s="167"/>
      <c r="J2" s="168"/>
      <c r="K2" s="20"/>
      <c r="L2" s="20"/>
      <c r="M2" s="365"/>
      <c r="N2" s="365"/>
    </row>
    <row r="3" spans="1:14" ht="20.25" customHeight="1">
      <c r="A3" s="169" t="s">
        <v>50</v>
      </c>
      <c r="B3" s="169" t="s">
        <v>51</v>
      </c>
      <c r="C3" s="366" t="s">
        <v>72</v>
      </c>
      <c r="D3" s="367"/>
      <c r="E3" s="367" t="s">
        <v>73</v>
      </c>
      <c r="F3" s="368"/>
      <c r="G3" s="368" t="s">
        <v>74</v>
      </c>
      <c r="H3" s="367"/>
      <c r="I3" s="367" t="s">
        <v>123</v>
      </c>
      <c r="J3" s="367"/>
      <c r="K3" s="23"/>
      <c r="L3" s="23"/>
      <c r="M3" s="365"/>
      <c r="N3" s="365"/>
    </row>
    <row r="4" spans="1:14" ht="57" customHeight="1">
      <c r="A4" s="170"/>
      <c r="B4" s="170"/>
      <c r="C4" s="171" t="s">
        <v>235</v>
      </c>
      <c r="D4" s="172" t="s">
        <v>286</v>
      </c>
      <c r="E4" s="172" t="s">
        <v>235</v>
      </c>
      <c r="F4" s="172" t="s">
        <v>286</v>
      </c>
      <c r="G4" s="172" t="s">
        <v>21</v>
      </c>
      <c r="H4" s="172" t="s">
        <v>286</v>
      </c>
      <c r="I4" s="172" t="s">
        <v>293</v>
      </c>
      <c r="J4" s="172" t="s">
        <v>294</v>
      </c>
      <c r="K4" s="23"/>
      <c r="L4" s="23"/>
      <c r="M4" s="173"/>
      <c r="N4" s="173"/>
    </row>
    <row r="5" spans="1:14" s="26" customFormat="1">
      <c r="A5" s="131">
        <v>1</v>
      </c>
      <c r="B5" s="105">
        <v>2</v>
      </c>
      <c r="C5" s="131">
        <v>3</v>
      </c>
      <c r="D5" s="131">
        <v>4</v>
      </c>
      <c r="E5" s="131">
        <v>5</v>
      </c>
      <c r="F5" s="131">
        <v>6</v>
      </c>
      <c r="G5" s="131">
        <v>7</v>
      </c>
      <c r="H5" s="131">
        <v>8</v>
      </c>
      <c r="I5" s="131">
        <v>9</v>
      </c>
      <c r="J5" s="131">
        <v>10</v>
      </c>
      <c r="K5" s="174"/>
      <c r="L5" s="174"/>
      <c r="M5" s="175"/>
      <c r="N5" s="175"/>
    </row>
    <row r="6" spans="1:14" ht="78.75" customHeight="1">
      <c r="A6" s="242" t="s">
        <v>59</v>
      </c>
      <c r="B6" s="132" t="s">
        <v>162</v>
      </c>
      <c r="C6" s="297">
        <v>521731112.95999998</v>
      </c>
      <c r="D6" s="252">
        <v>480382347.95999992</v>
      </c>
      <c r="E6" s="252">
        <v>482274942.60000002</v>
      </c>
      <c r="F6" s="253">
        <v>605982621.51044214</v>
      </c>
      <c r="G6" s="252">
        <v>2449981671.25</v>
      </c>
      <c r="H6" s="252">
        <v>2402854694.89323</v>
      </c>
      <c r="I6" s="252">
        <f>C6+E6+G6</f>
        <v>3453987726.8099999</v>
      </c>
      <c r="J6" s="252">
        <f>D6+F6+H6</f>
        <v>3489219664.3636723</v>
      </c>
      <c r="K6" s="23"/>
      <c r="L6" s="232"/>
      <c r="M6" s="176"/>
      <c r="N6" s="176"/>
    </row>
    <row r="7" spans="1:14" ht="16.5" customHeight="1">
      <c r="A7" s="177"/>
      <c r="B7" s="178" t="s">
        <v>69</v>
      </c>
      <c r="C7" s="179">
        <f>C6</f>
        <v>521731112.95999998</v>
      </c>
      <c r="D7" s="179">
        <f t="shared" ref="D7:J7" si="0">D6</f>
        <v>480382347.95999992</v>
      </c>
      <c r="E7" s="179">
        <f t="shared" si="0"/>
        <v>482274942.60000002</v>
      </c>
      <c r="F7" s="179">
        <f t="shared" si="0"/>
        <v>605982621.51044214</v>
      </c>
      <c r="G7" s="179">
        <f t="shared" si="0"/>
        <v>2449981671.25</v>
      </c>
      <c r="H7" s="179">
        <f t="shared" si="0"/>
        <v>2402854694.89323</v>
      </c>
      <c r="I7" s="179">
        <f t="shared" si="0"/>
        <v>3453987726.8099999</v>
      </c>
      <c r="J7" s="179">
        <f t="shared" si="0"/>
        <v>3489219664.3636723</v>
      </c>
      <c r="K7" s="23"/>
      <c r="L7" s="23"/>
      <c r="M7" s="180"/>
      <c r="N7" s="180"/>
    </row>
    <row r="8" spans="1:14" ht="16.5" customHeight="1">
      <c r="A8" s="134" t="s">
        <v>372</v>
      </c>
      <c r="B8" s="134"/>
      <c r="C8" s="134"/>
      <c r="D8" s="134"/>
      <c r="E8" s="134"/>
      <c r="F8" s="134"/>
      <c r="G8" s="134"/>
      <c r="H8" s="134"/>
      <c r="I8" s="134"/>
      <c r="J8" s="134"/>
      <c r="K8" s="181"/>
      <c r="L8" s="181"/>
      <c r="M8" s="181"/>
      <c r="N8" s="181"/>
    </row>
    <row r="9" spans="1:14" ht="57.75" customHeight="1">
      <c r="A9" s="346" t="s">
        <v>132</v>
      </c>
      <c r="B9" s="346"/>
      <c r="C9" s="346"/>
      <c r="D9" s="346"/>
      <c r="E9" s="347"/>
      <c r="F9" s="347"/>
      <c r="G9" s="346"/>
      <c r="H9" s="346"/>
      <c r="I9" s="346"/>
      <c r="J9" s="346"/>
      <c r="K9" s="9"/>
      <c r="L9" s="9"/>
      <c r="M9" s="9"/>
      <c r="N9" s="9"/>
    </row>
    <row r="10" spans="1:14" ht="22.35" customHeight="1">
      <c r="A10" s="356" t="s">
        <v>50</v>
      </c>
      <c r="B10" s="361" t="s">
        <v>75</v>
      </c>
      <c r="C10" s="182"/>
      <c r="D10" s="167"/>
      <c r="E10" s="363" t="s">
        <v>233</v>
      </c>
      <c r="F10" s="363"/>
      <c r="G10" s="167"/>
      <c r="H10" s="168"/>
      <c r="I10" s="165"/>
      <c r="J10" s="234"/>
      <c r="K10" s="363" t="s">
        <v>234</v>
      </c>
      <c r="L10" s="363"/>
      <c r="M10" s="183"/>
      <c r="N10" s="184"/>
    </row>
    <row r="11" spans="1:14" ht="50.25" customHeight="1">
      <c r="A11" s="357"/>
      <c r="B11" s="362"/>
      <c r="C11" s="351" t="s">
        <v>76</v>
      </c>
      <c r="D11" s="351"/>
      <c r="E11" s="352" t="s">
        <v>89</v>
      </c>
      <c r="F11" s="352"/>
      <c r="G11" s="352" t="s">
        <v>77</v>
      </c>
      <c r="H11" s="352"/>
      <c r="I11" s="352" t="s">
        <v>76</v>
      </c>
      <c r="J11" s="352"/>
      <c r="K11" s="370" t="s">
        <v>89</v>
      </c>
      <c r="L11" s="370"/>
      <c r="M11" s="352" t="s">
        <v>77</v>
      </c>
      <c r="N11" s="352"/>
    </row>
    <row r="12" spans="1:14" ht="54.75" customHeight="1">
      <c r="A12" s="231" t="s">
        <v>59</v>
      </c>
      <c r="B12" s="233" t="s">
        <v>82</v>
      </c>
      <c r="C12" s="354">
        <v>1725936833</v>
      </c>
      <c r="D12" s="355"/>
      <c r="E12" s="353" t="s">
        <v>414</v>
      </c>
      <c r="F12" s="353"/>
      <c r="G12" s="360">
        <f>C12</f>
        <v>1725936833</v>
      </c>
      <c r="H12" s="360"/>
      <c r="I12" s="360">
        <v>1989055141.9100001</v>
      </c>
      <c r="J12" s="360"/>
      <c r="K12" s="353" t="s">
        <v>414</v>
      </c>
      <c r="L12" s="353"/>
      <c r="M12" s="360">
        <f>I12</f>
        <v>1989055141.9100001</v>
      </c>
      <c r="N12" s="360"/>
    </row>
    <row r="13" spans="1:14" ht="15" customHeight="1">
      <c r="A13" s="348" t="s">
        <v>79</v>
      </c>
      <c r="B13" s="349"/>
      <c r="C13" s="350">
        <f>SUM(C12:D12)</f>
        <v>1725936833</v>
      </c>
      <c r="D13" s="350"/>
      <c r="E13" s="350"/>
      <c r="F13" s="350"/>
      <c r="G13" s="359">
        <f>SUM(G12:G12)</f>
        <v>1725936833</v>
      </c>
      <c r="H13" s="364"/>
      <c r="I13" s="358">
        <f>SUM(I12:J12)</f>
        <v>1989055141.9100001</v>
      </c>
      <c r="J13" s="359"/>
      <c r="K13" s="358"/>
      <c r="L13" s="359"/>
      <c r="M13" s="350">
        <f>SUM(M12:N12)</f>
        <v>1989055141.9100001</v>
      </c>
      <c r="N13" s="350"/>
    </row>
    <row r="14" spans="1:14">
      <c r="A14" s="27"/>
      <c r="B14" s="27"/>
      <c r="C14" s="27"/>
      <c r="D14" s="27"/>
      <c r="E14" s="27"/>
      <c r="F14" s="27"/>
      <c r="G14" s="27"/>
      <c r="H14" s="27"/>
      <c r="I14" s="27"/>
      <c r="J14" s="27"/>
    </row>
    <row r="15" spans="1:14">
      <c r="A15" s="27"/>
      <c r="B15" s="27"/>
      <c r="C15" s="27"/>
      <c r="D15" s="27"/>
      <c r="E15" s="27"/>
      <c r="F15" s="27"/>
      <c r="G15" s="27"/>
      <c r="H15" s="27"/>
      <c r="I15" s="27"/>
      <c r="J15" s="27"/>
    </row>
    <row r="17" spans="4:12">
      <c r="D17" s="230"/>
    </row>
    <row r="18" spans="4:12">
      <c r="D18" s="230"/>
      <c r="L18" s="7"/>
    </row>
    <row r="19" spans="4:12">
      <c r="I19" s="230"/>
      <c r="L19" s="7"/>
    </row>
    <row r="20" spans="4:12">
      <c r="L20" s="7"/>
    </row>
    <row r="21" spans="4:12">
      <c r="L21" s="7"/>
    </row>
    <row r="22" spans="4:12">
      <c r="L22" s="7"/>
    </row>
    <row r="23" spans="4:12">
      <c r="L23" s="7"/>
    </row>
    <row r="24" spans="4:12">
      <c r="L24" s="7"/>
    </row>
    <row r="25" spans="4:12">
      <c r="L25" s="7"/>
    </row>
  </sheetData>
  <mergeCells count="31">
    <mergeCell ref="E13:F13"/>
    <mergeCell ref="M2:N3"/>
    <mergeCell ref="C3:D3"/>
    <mergeCell ref="E3:F3"/>
    <mergeCell ref="G3:H3"/>
    <mergeCell ref="I3:J3"/>
    <mergeCell ref="F2:G2"/>
    <mergeCell ref="M11:N11"/>
    <mergeCell ref="G12:H12"/>
    <mergeCell ref="K11:L11"/>
    <mergeCell ref="K10:L10"/>
    <mergeCell ref="K13:L13"/>
    <mergeCell ref="M13:N13"/>
    <mergeCell ref="M12:N12"/>
    <mergeCell ref="K12:L12"/>
    <mergeCell ref="A1:J1"/>
    <mergeCell ref="A13:B13"/>
    <mergeCell ref="C13:D13"/>
    <mergeCell ref="C11:D11"/>
    <mergeCell ref="E11:F11"/>
    <mergeCell ref="E12:F12"/>
    <mergeCell ref="C12:D12"/>
    <mergeCell ref="A10:A11"/>
    <mergeCell ref="A9:J9"/>
    <mergeCell ref="G11:H11"/>
    <mergeCell ref="I11:J11"/>
    <mergeCell ref="I13:J13"/>
    <mergeCell ref="I12:J12"/>
    <mergeCell ref="B10:B11"/>
    <mergeCell ref="E10:F10"/>
    <mergeCell ref="G13:H13"/>
  </mergeCells>
  <phoneticPr fontId="0" type="noConversion"/>
  <pageMargins left="0.59055118110236227" right="0.62992125984251968" top="1.4173228346456694" bottom="0.78740157480314965" header="0.51181102362204722" footer="0.51181102362204722"/>
  <pageSetup paperSize="9" scale="59" orientation="landscape" r:id="rId1"/>
  <headerFooter>
    <oddHeader>&amp;C&amp;"Verdana,Normalny"&amp;11
Urząd Miejski Wrocławia
Sprawozdanie finansowe za rok obrotowy zakończony 31 grudnia 2024 roku
Informacja dodatkowa - noty dotyczące dodatkowych informacji i objaśnień</oddHeader>
  </headerFooter>
</worksheet>
</file>

<file path=xl/worksheets/sheet8.xml><?xml version="1.0" encoding="utf-8"?>
<worksheet xmlns="http://schemas.openxmlformats.org/spreadsheetml/2006/main" xmlns:r="http://schemas.openxmlformats.org/officeDocument/2006/relationships">
  <sheetPr>
    <tabColor rgb="FF92D050"/>
    <pageSetUpPr fitToPage="1"/>
  </sheetPr>
  <dimension ref="A1:G21"/>
  <sheetViews>
    <sheetView view="pageLayout" zoomScale="80" zoomScaleNormal="100" zoomScalePageLayoutView="80" workbookViewId="0">
      <selection activeCell="C4" sqref="C4"/>
    </sheetView>
  </sheetViews>
  <sheetFormatPr defaultRowHeight="12.75"/>
  <cols>
    <col min="1" max="1" width="5" customWidth="1"/>
    <col min="2" max="2" width="43" customWidth="1"/>
    <col min="3" max="3" width="24.5703125" customWidth="1"/>
    <col min="4" max="4" width="72.42578125" customWidth="1"/>
    <col min="5" max="5" width="23.7109375" customWidth="1"/>
  </cols>
  <sheetData>
    <row r="1" spans="1:7" ht="44.25" customHeight="1">
      <c r="A1" s="337" t="s">
        <v>133</v>
      </c>
      <c r="B1" s="337"/>
      <c r="C1" s="337"/>
      <c r="D1" s="337"/>
      <c r="E1" s="337"/>
      <c r="F1" s="2"/>
      <c r="G1" s="2"/>
    </row>
    <row r="2" spans="1:7" ht="30.75" customHeight="1">
      <c r="A2" s="50" t="s">
        <v>50</v>
      </c>
      <c r="B2" s="50" t="s">
        <v>5</v>
      </c>
      <c r="C2" s="62" t="s">
        <v>6</v>
      </c>
      <c r="D2" s="62" t="s">
        <v>7</v>
      </c>
      <c r="E2" s="63" t="s">
        <v>77</v>
      </c>
    </row>
    <row r="3" spans="1:7" ht="296.25" customHeight="1">
      <c r="A3" s="47" t="s">
        <v>59</v>
      </c>
      <c r="B3" s="125" t="s">
        <v>8</v>
      </c>
      <c r="C3" s="238">
        <v>292808267.87</v>
      </c>
      <c r="D3" s="244" t="s">
        <v>422</v>
      </c>
      <c r="E3" s="239">
        <v>0</v>
      </c>
    </row>
    <row r="4" spans="1:7" s="1" customFormat="1" ht="28.35" customHeight="1">
      <c r="A4" s="58"/>
      <c r="B4" s="58" t="s">
        <v>69</v>
      </c>
      <c r="C4" s="237">
        <f>SUM(C3:C3)</f>
        <v>292808267.87</v>
      </c>
      <c r="D4" s="55"/>
      <c r="E4" s="92">
        <f>SUM(E3:E3)</f>
        <v>0</v>
      </c>
      <c r="G4" s="41"/>
    </row>
    <row r="5" spans="1:7" ht="14.1" customHeight="1"/>
    <row r="6" spans="1:7" ht="15.75" customHeight="1"/>
    <row r="7" spans="1:7">
      <c r="B7" s="371"/>
      <c r="C7" s="371"/>
      <c r="D7" s="371"/>
      <c r="E7" s="371"/>
    </row>
    <row r="8" spans="1:7">
      <c r="B8" s="371"/>
      <c r="C8" s="371"/>
      <c r="D8" s="371"/>
      <c r="E8" s="371"/>
    </row>
    <row r="9" spans="1:7">
      <c r="B9" s="371"/>
      <c r="C9" s="371"/>
      <c r="D9" s="371"/>
      <c r="E9" s="371"/>
    </row>
    <row r="10" spans="1:7">
      <c r="B10" s="371"/>
      <c r="C10" s="371"/>
      <c r="D10" s="371"/>
      <c r="E10" s="371"/>
    </row>
    <row r="11" spans="1:7">
      <c r="B11" s="371"/>
      <c r="C11" s="371"/>
      <c r="D11" s="371"/>
      <c r="E11" s="371"/>
    </row>
    <row r="12" spans="1:7">
      <c r="B12" s="371"/>
      <c r="C12" s="371"/>
      <c r="D12" s="371"/>
      <c r="E12" s="371"/>
    </row>
    <row r="13" spans="1:7">
      <c r="B13" s="371"/>
      <c r="C13" s="371"/>
      <c r="D13" s="371"/>
      <c r="E13" s="371"/>
    </row>
    <row r="14" spans="1:7">
      <c r="B14" s="371"/>
      <c r="C14" s="371"/>
      <c r="D14" s="371"/>
      <c r="E14" s="371"/>
    </row>
    <row r="15" spans="1:7">
      <c r="B15" s="371"/>
      <c r="C15" s="371"/>
      <c r="D15" s="371"/>
      <c r="E15" s="371"/>
    </row>
    <row r="17" ht="12" customHeight="1"/>
    <row r="18" hidden="1"/>
    <row r="19" hidden="1"/>
    <row r="20" ht="4.5" customHeight="1"/>
    <row r="21" hidden="1"/>
  </sheetData>
  <mergeCells count="2">
    <mergeCell ref="B7:E15"/>
    <mergeCell ref="A1:E1"/>
  </mergeCells>
  <phoneticPr fontId="0" type="noConversion"/>
  <pageMargins left="0.59055118110236227" right="0.62992125984251968" top="1.4173228346456694" bottom="0.39370078740157483" header="0.51181102362204722" footer="0.31496062992125984"/>
  <pageSetup paperSize="9" scale="80" orientation="landscape" r:id="rId1"/>
  <headerFooter alignWithMargins="0">
    <oddHeader>&amp;C&amp;"Verdana,Normalny"&amp;9
Urząd Miejski Wrocławia
Sprawozdanie finansowe za rok obrotowy zakończony 31 grudnia 2024 roku
Informacja dodatkowa - noty dotyczące informacje i objaśnień</oddHeader>
  </headerFooter>
</worksheet>
</file>

<file path=xl/worksheets/sheet9.xml><?xml version="1.0" encoding="utf-8"?>
<worksheet xmlns="http://schemas.openxmlformats.org/spreadsheetml/2006/main" xmlns:r="http://schemas.openxmlformats.org/officeDocument/2006/relationships">
  <sheetPr codeName="Arkusz9">
    <tabColor rgb="FF92D050"/>
  </sheetPr>
  <dimension ref="A1:E30"/>
  <sheetViews>
    <sheetView view="pageLayout" zoomScale="90" zoomScaleNormal="100" zoomScalePageLayoutView="90" workbookViewId="0">
      <selection activeCell="D26" sqref="D26"/>
    </sheetView>
  </sheetViews>
  <sheetFormatPr defaultRowHeight="12.75"/>
  <cols>
    <col min="1" max="1" width="5.28515625" customWidth="1"/>
    <col min="2" max="2" width="72.42578125" customWidth="1"/>
    <col min="3" max="4" width="29.5703125" customWidth="1"/>
  </cols>
  <sheetData>
    <row r="1" spans="1:5" ht="21" customHeight="1">
      <c r="A1" s="336" t="s">
        <v>134</v>
      </c>
      <c r="B1" s="336"/>
      <c r="C1" s="336"/>
      <c r="D1" s="336"/>
    </row>
    <row r="2" spans="1:5" ht="17.100000000000001" customHeight="1">
      <c r="A2" s="45" t="s">
        <v>50</v>
      </c>
      <c r="B2" s="45" t="s">
        <v>78</v>
      </c>
      <c r="C2" s="62" t="s">
        <v>233</v>
      </c>
      <c r="D2" s="62" t="s">
        <v>234</v>
      </c>
    </row>
    <row r="3" spans="1:5" ht="18" customHeight="1">
      <c r="A3" s="372" t="s">
        <v>86</v>
      </c>
      <c r="B3" s="372"/>
      <c r="C3" s="67">
        <v>0</v>
      </c>
      <c r="D3" s="67">
        <v>0</v>
      </c>
    </row>
    <row r="4" spans="1:5" ht="18" customHeight="1">
      <c r="A4" s="372" t="s">
        <v>87</v>
      </c>
      <c r="B4" s="372"/>
      <c r="C4" s="67">
        <f>C5+C9</f>
        <v>21905618.100000001</v>
      </c>
      <c r="D4" s="67">
        <f>D5+D9</f>
        <v>15115914.58</v>
      </c>
    </row>
    <row r="5" spans="1:5" ht="18" customHeight="1">
      <c r="A5" s="47" t="s">
        <v>59</v>
      </c>
      <c r="B5" s="48" t="s">
        <v>90</v>
      </c>
      <c r="C5" s="68">
        <v>20649247.77</v>
      </c>
      <c r="D5" s="68">
        <v>13859544.25</v>
      </c>
    </row>
    <row r="6" spans="1:5" ht="19.5" customHeight="1">
      <c r="A6" s="47" t="s">
        <v>14</v>
      </c>
      <c r="B6" s="69" t="s">
        <v>225</v>
      </c>
      <c r="C6" s="68">
        <v>14345844.01</v>
      </c>
      <c r="D6" s="68">
        <v>13859544.25</v>
      </c>
    </row>
    <row r="7" spans="1:5" ht="19.5" customHeight="1">
      <c r="A7" s="47" t="s">
        <v>14</v>
      </c>
      <c r="B7" s="69" t="s">
        <v>49</v>
      </c>
      <c r="C7" s="68">
        <v>6303403.7599999998</v>
      </c>
      <c r="D7" s="68">
        <v>0</v>
      </c>
    </row>
    <row r="8" spans="1:5" ht="18" customHeight="1">
      <c r="A8" s="47" t="s">
        <v>14</v>
      </c>
      <c r="B8" s="69" t="s">
        <v>283</v>
      </c>
      <c r="C8" s="68">
        <v>0</v>
      </c>
      <c r="D8" s="68">
        <v>0</v>
      </c>
    </row>
    <row r="9" spans="1:5" ht="18" customHeight="1">
      <c r="A9" s="47" t="s">
        <v>53</v>
      </c>
      <c r="B9" s="48" t="s">
        <v>208</v>
      </c>
      <c r="C9" s="68">
        <v>1256370.33</v>
      </c>
      <c r="D9" s="68">
        <v>1256370.33</v>
      </c>
      <c r="E9" s="68"/>
    </row>
    <row r="10" spans="1:5" ht="18" customHeight="1">
      <c r="A10" s="64" t="s">
        <v>14</v>
      </c>
      <c r="B10" s="70" t="s">
        <v>283</v>
      </c>
      <c r="C10" s="71">
        <v>1256370.33</v>
      </c>
      <c r="D10" s="71">
        <v>1256370.33</v>
      </c>
    </row>
    <row r="11" spans="1:5" ht="34.5" customHeight="1">
      <c r="A11" s="374" t="s">
        <v>135</v>
      </c>
      <c r="B11" s="374"/>
      <c r="C11" s="374"/>
      <c r="D11" s="374"/>
    </row>
    <row r="12" spans="1:5" ht="18" customHeight="1">
      <c r="A12" s="72" t="s">
        <v>50</v>
      </c>
      <c r="B12" s="72" t="s">
        <v>78</v>
      </c>
      <c r="C12" s="73" t="s">
        <v>233</v>
      </c>
      <c r="D12" s="73" t="s">
        <v>234</v>
      </c>
    </row>
    <row r="13" spans="1:5" ht="18" customHeight="1">
      <c r="A13" s="375" t="s">
        <v>229</v>
      </c>
      <c r="B13" s="375"/>
      <c r="C13" s="74">
        <f>C14</f>
        <v>11206251.42</v>
      </c>
      <c r="D13" s="74">
        <f>D14</f>
        <v>11361701.640000001</v>
      </c>
    </row>
    <row r="14" spans="1:5" s="27" customFormat="1" ht="18" customHeight="1">
      <c r="A14" s="75" t="s">
        <v>59</v>
      </c>
      <c r="B14" s="75" t="s">
        <v>232</v>
      </c>
      <c r="C14" s="76">
        <v>11206251.42</v>
      </c>
      <c r="D14" s="76">
        <v>11361701.640000001</v>
      </c>
    </row>
    <row r="15" spans="1:5" ht="18" customHeight="1">
      <c r="A15" s="373" t="s">
        <v>230</v>
      </c>
      <c r="B15" s="373"/>
      <c r="C15" s="77">
        <f>SUM(C16:C20)</f>
        <v>96724102.950000003</v>
      </c>
      <c r="D15" s="77">
        <f>SUM(D16:D20)</f>
        <v>317495804</v>
      </c>
    </row>
    <row r="16" spans="1:5" ht="18" customHeight="1">
      <c r="A16" s="78" t="s">
        <v>59</v>
      </c>
      <c r="B16" s="79" t="s">
        <v>194</v>
      </c>
      <c r="C16" s="80">
        <v>46532337</v>
      </c>
      <c r="D16" s="80">
        <v>0</v>
      </c>
    </row>
    <row r="17" spans="1:4" ht="18" customHeight="1">
      <c r="A17" s="78" t="s">
        <v>53</v>
      </c>
      <c r="B17" s="79" t="s">
        <v>195</v>
      </c>
      <c r="C17" s="80">
        <v>47110036</v>
      </c>
      <c r="D17" s="80">
        <v>0</v>
      </c>
    </row>
    <row r="18" spans="1:4" ht="18" customHeight="1">
      <c r="A18" s="78" t="s">
        <v>54</v>
      </c>
      <c r="B18" s="79" t="s">
        <v>438</v>
      </c>
      <c r="C18" s="80">
        <v>0</v>
      </c>
      <c r="D18" s="80">
        <v>314195804</v>
      </c>
    </row>
    <row r="19" spans="1:4" ht="18" customHeight="1">
      <c r="A19" s="78" t="s">
        <v>63</v>
      </c>
      <c r="B19" s="79" t="s">
        <v>196</v>
      </c>
      <c r="C19" s="80">
        <v>3006000</v>
      </c>
      <c r="D19" s="80">
        <v>3300000</v>
      </c>
    </row>
    <row r="20" spans="1:4" ht="18" customHeight="1">
      <c r="A20" s="81" t="s">
        <v>64</v>
      </c>
      <c r="B20" s="82" t="s">
        <v>197</v>
      </c>
      <c r="C20" s="83">
        <v>75729.95</v>
      </c>
      <c r="D20" s="83">
        <v>0</v>
      </c>
    </row>
    <row r="21" spans="1:4" ht="42" customHeight="1">
      <c r="A21" s="376" t="s">
        <v>136</v>
      </c>
      <c r="B21" s="376"/>
      <c r="C21" s="376"/>
      <c r="D21" s="376"/>
    </row>
    <row r="22" spans="1:4" ht="27.75" customHeight="1">
      <c r="A22" s="72" t="s">
        <v>50</v>
      </c>
      <c r="B22" s="72" t="s">
        <v>78</v>
      </c>
      <c r="C22" s="73" t="s">
        <v>233</v>
      </c>
      <c r="D22" s="73" t="s">
        <v>234</v>
      </c>
    </row>
    <row r="23" spans="1:4" ht="32.1" customHeight="1">
      <c r="A23" s="57" t="s">
        <v>59</v>
      </c>
      <c r="B23" s="57" t="s">
        <v>307</v>
      </c>
      <c r="C23" s="84">
        <v>44025855.130000003</v>
      </c>
      <c r="D23" s="84">
        <v>21527289.780000001</v>
      </c>
    </row>
    <row r="24" spans="1:4" ht="30" customHeight="1">
      <c r="A24" s="85" t="s">
        <v>53</v>
      </c>
      <c r="B24" s="48" t="s">
        <v>308</v>
      </c>
      <c r="C24" s="49">
        <v>0</v>
      </c>
      <c r="D24" s="49">
        <v>0</v>
      </c>
    </row>
    <row r="25" spans="1:4" ht="24" customHeight="1">
      <c r="A25" s="85" t="s">
        <v>54</v>
      </c>
      <c r="B25" s="48" t="s">
        <v>47</v>
      </c>
      <c r="C25" s="49">
        <v>187851</v>
      </c>
      <c r="D25" s="49">
        <v>171526.44</v>
      </c>
    </row>
    <row r="26" spans="1:4" ht="18" customHeight="1">
      <c r="A26" s="86"/>
      <c r="B26" s="51" t="s">
        <v>69</v>
      </c>
      <c r="C26" s="52">
        <f>C23+C24+C25</f>
        <v>44213706.130000003</v>
      </c>
      <c r="D26" s="52">
        <f>D23+D24+D25</f>
        <v>21698816.220000003</v>
      </c>
    </row>
    <row r="27" spans="1:4" ht="39.75" customHeight="1">
      <c r="A27" s="374" t="s">
        <v>137</v>
      </c>
      <c r="B27" s="374"/>
      <c r="C27" s="374"/>
      <c r="D27" s="374"/>
    </row>
    <row r="28" spans="1:4">
      <c r="A28" s="86"/>
      <c r="B28" s="86"/>
      <c r="C28" s="63" t="s">
        <v>124</v>
      </c>
      <c r="D28" s="63" t="s">
        <v>125</v>
      </c>
    </row>
    <row r="29" spans="1:4" ht="21" customHeight="1">
      <c r="A29" s="87" t="s">
        <v>231</v>
      </c>
      <c r="B29" s="87"/>
      <c r="C29" s="67">
        <v>9555753.9299999997</v>
      </c>
      <c r="D29" s="67">
        <v>8409141.0199999996</v>
      </c>
    </row>
    <row r="30" spans="1:4">
      <c r="A30" s="8"/>
      <c r="B30" s="8"/>
      <c r="C30" s="8"/>
      <c r="D30" s="8"/>
    </row>
  </sheetData>
  <mergeCells count="8">
    <mergeCell ref="A1:D1"/>
    <mergeCell ref="A3:B3"/>
    <mergeCell ref="A15:B15"/>
    <mergeCell ref="A27:D27"/>
    <mergeCell ref="A11:D11"/>
    <mergeCell ref="A13:B13"/>
    <mergeCell ref="A21:D21"/>
    <mergeCell ref="A4:B4"/>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&amp;C&amp;"Verdana,Normalny"&amp;9
Urząd Miejski Wrocławia
Sprawozdanie finansowe za rok obrotowy zakończony 31 grudnia 2024
 roku
Informacja dodatkowa - noty dotyczące dodatkowych informacji i objaśnień</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55</vt:i4>
      </vt:variant>
    </vt:vector>
  </HeadingPairs>
  <TitlesOfParts>
    <vt:vector size="69" baseType="lpstr">
      <vt:lpstr>Nota 1</vt:lpstr>
      <vt:lpstr>Nota 2, 3, 4</vt:lpstr>
      <vt:lpstr>Nota 5, 6</vt:lpstr>
      <vt:lpstr>Nota 7</vt:lpstr>
      <vt:lpstr>Nota 8, 9</vt:lpstr>
      <vt:lpstr>Nota 10</vt:lpstr>
      <vt:lpstr>Nota 11 12</vt:lpstr>
      <vt:lpstr>Nota 13</vt:lpstr>
      <vt:lpstr>Nota14, 15, 16, 17</vt:lpstr>
      <vt:lpstr>Nota 18</vt:lpstr>
      <vt:lpstr>Nota 19</vt:lpstr>
      <vt:lpstr>Nota 20</vt:lpstr>
      <vt:lpstr>Nota 21</vt:lpstr>
      <vt:lpstr>Nota 22</vt:lpstr>
      <vt:lpstr>'Nota 20'!ColumnTitle</vt:lpstr>
      <vt:lpstr>'Nota 21'!ColumnTitle</vt:lpstr>
      <vt:lpstr>'Nota 22'!ColumnTitle</vt:lpstr>
      <vt:lpstr>ColumnTitle</vt:lpstr>
      <vt:lpstr>'Nota 8, 9'!ColumnTitle_9fea9f41749c4dd2a2f8e174ea47200d</vt:lpstr>
      <vt:lpstr>'Nota 18'!Obszar_wydruku</vt:lpstr>
      <vt:lpstr>'Nota 19'!Obszar_wydruku</vt:lpstr>
      <vt:lpstr>'Nota 20'!Obszar_wydruku</vt:lpstr>
      <vt:lpstr>'Nota 22'!Obszar_wydruku</vt:lpstr>
      <vt:lpstr>'Nota 5, 6'!Obszar_wydruku</vt:lpstr>
      <vt:lpstr>TitleRegion1.A2.D33.12</vt:lpstr>
      <vt:lpstr>'Nota 18'!TitleRegion1.A2.D34.11</vt:lpstr>
      <vt:lpstr>TitleRegion1.A2.D34.12</vt:lpstr>
      <vt:lpstr>TitleRegion1.A2.D9.10</vt:lpstr>
      <vt:lpstr>'Nota14, 15, 16, 17'!TitleRegion1.A2.D9.19</vt:lpstr>
      <vt:lpstr>'Nota 2, 3, 4'!TitleRegion1.A2.E10.2</vt:lpstr>
      <vt:lpstr>TitleRegion1.A2.E10.3</vt:lpstr>
      <vt:lpstr>'Nota 13'!TitleRegion1.A2.E5.8</vt:lpstr>
      <vt:lpstr>TitleRegion1.A2.E5.9</vt:lpstr>
      <vt:lpstr>'Nota 2, 3, 4'!TitleRegion1.A2.E6.3</vt:lpstr>
      <vt:lpstr>'Nota 5, 6'!TitleRegion1.A2.E6.3</vt:lpstr>
      <vt:lpstr>TitleRegion1.A2.E6.4</vt:lpstr>
      <vt:lpstr>'Nota 2, 3, 4'!TitleRegion1.A2.F23.4</vt:lpstr>
      <vt:lpstr>'Nota 7'!TitleRegion1.A2.F23.4</vt:lpstr>
      <vt:lpstr>TitleRegion1.A2.F23.5</vt:lpstr>
      <vt:lpstr>'Nota 2, 3, 4'!TitleRegion1.A2.H10.5</vt:lpstr>
      <vt:lpstr>'Nota 8, 9'!TitleRegion1.A2.H10.5</vt:lpstr>
      <vt:lpstr>TitleRegion1.A2.H10.6</vt:lpstr>
      <vt:lpstr>TitleRegion2.A11.D18.10</vt:lpstr>
      <vt:lpstr>'Nota14, 15, 16, 17'!TitleRegion2.A11.D18.9</vt:lpstr>
      <vt:lpstr>'Nota 2, 3, 4'!TitleRegion2.A12.H17.5</vt:lpstr>
      <vt:lpstr>'Nota 8, 9'!TitleRegion2.A12.H17.5</vt:lpstr>
      <vt:lpstr>TitleRegion2.A12.H17.6</vt:lpstr>
      <vt:lpstr>'Nota 2, 3, 4'!TitleRegion2.A13.F15.2</vt:lpstr>
      <vt:lpstr>TitleRegion2.A13.F15.3</vt:lpstr>
      <vt:lpstr>'Nota 2, 3, 4'!TitleRegion2.A25.F46.4</vt:lpstr>
      <vt:lpstr>'Nota 7'!TitleRegion2.A25.F46.4</vt:lpstr>
      <vt:lpstr>TitleRegion2.A25.F46.5</vt:lpstr>
      <vt:lpstr>'Nota 10'!TitleRegion2.A71.E138.6</vt:lpstr>
      <vt:lpstr>TitleRegion2.A71.E138.7</vt:lpstr>
      <vt:lpstr>'Nota 11 12'!TitleRegion2.A8.J15.7</vt:lpstr>
      <vt:lpstr>TitleRegion2.A8.J15.8</vt:lpstr>
      <vt:lpstr>'Nota 2, 3, 4'!TitleRegion2.A9.D19.3</vt:lpstr>
      <vt:lpstr>'Nota 5, 6'!TitleRegion2.A9.D19.3</vt:lpstr>
      <vt:lpstr>TitleRegion2.A9.D19.4</vt:lpstr>
      <vt:lpstr>'Nota 2, 3, 4'!TitleRegion3.A18.F25.2</vt:lpstr>
      <vt:lpstr>TitleRegion3.A18.F25.3</vt:lpstr>
      <vt:lpstr>'Nota 11 12'!TitleRegion3.A18.N22.7</vt:lpstr>
      <vt:lpstr>TitleRegion3.A18.N22.8</vt:lpstr>
      <vt:lpstr>TitleRegion3.A20.D24.10</vt:lpstr>
      <vt:lpstr>'Nota 2, 3, 4'!TitleRegion3.A21.D31.3</vt:lpstr>
      <vt:lpstr>'Nota 5, 6'!TitleRegion3.A21.D31.3</vt:lpstr>
      <vt:lpstr>TitleRegion3.A21.D31.4</vt:lpstr>
      <vt:lpstr>TitleRegion4.A26.D27.10</vt:lpstr>
      <vt:lpstr>'Nota14, 15, 16, 17'!TitleRegion4.A26.D27.9</vt:lpstr>
    </vt:vector>
  </TitlesOfParts>
  <Company>UMW</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umjoja04</dc:creator>
  <cp:lastModifiedBy>ummabu07</cp:lastModifiedBy>
  <cp:lastPrinted>2025-04-07T11:30:17Z</cp:lastPrinted>
  <dcterms:created xsi:type="dcterms:W3CDTF">2018-04-03T08:58:47Z</dcterms:created>
  <dcterms:modified xsi:type="dcterms:W3CDTF">2025-05-08T11:42:04Z</dcterms:modified>
</cp:coreProperties>
</file>