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ZR\WKE\Energia\DZIAŁ ZARZĄDZANIA ENERGIĄ\PALIWA GAZOWE\5. GRUPA ZAKUPOWA PG 2025\PYTANIA PGNIG 15.07\`Załączniki do pisma gotowe\"/>
    </mc:Choice>
  </mc:AlternateContent>
  <bookViews>
    <workbookView xWindow="0" yWindow="0" windowWidth="28800" windowHeight="12180"/>
  </bookViews>
  <sheets>
    <sheet name="Wykaz ppg - kalkulator " sheetId="2" r:id="rId1"/>
    <sheet name="Ceny" sheetId="3" r:id="rId2"/>
    <sheet name="wykaz nabywców" sheetId="4" r:id="rId3"/>
  </sheets>
  <definedNames>
    <definedName name="_xlnm._FilterDatabase" localSheetId="0" hidden="1">'Wykaz ppg - kalkulator '!$A$14:$CA$453</definedName>
    <definedName name="_xlnm.Print_Area" localSheetId="0">'Wykaz ppg - kalkulator '!$A$1:$BY$452</definedName>
  </definedNames>
  <calcPr calcId="162913"/>
</workbook>
</file>

<file path=xl/calcChain.xml><?xml version="1.0" encoding="utf-8"?>
<calcChain xmlns="http://schemas.openxmlformats.org/spreadsheetml/2006/main">
  <c r="BY452" i="2" l="1"/>
  <c r="BE17" i="2" l="1"/>
  <c r="BE19" i="2"/>
  <c r="BE22" i="2"/>
  <c r="BE30" i="2"/>
  <c r="BE40" i="2"/>
  <c r="BE43" i="2"/>
  <c r="BE58" i="2"/>
  <c r="BE59" i="2"/>
  <c r="BE75" i="2"/>
  <c r="BE85" i="2"/>
  <c r="BE87" i="2"/>
  <c r="BE100" i="2"/>
  <c r="BE101" i="2"/>
  <c r="BE114" i="2"/>
  <c r="BE117" i="2"/>
  <c r="BE121" i="2"/>
  <c r="BE158" i="2"/>
  <c r="BE166" i="2"/>
  <c r="BE179" i="2"/>
  <c r="BE187" i="2"/>
  <c r="BE191" i="2"/>
  <c r="BE220" i="2"/>
  <c r="BE226" i="2"/>
  <c r="BE233" i="2"/>
  <c r="BE236" i="2"/>
  <c r="BE241" i="2"/>
  <c r="BE242" i="2"/>
  <c r="BE253" i="2"/>
  <c r="BE266" i="2"/>
  <c r="BE267" i="2"/>
  <c r="BE268" i="2"/>
  <c r="BE269" i="2"/>
  <c r="BE275" i="2"/>
  <c r="BE279" i="2"/>
  <c r="BE291" i="2"/>
  <c r="BE298" i="2"/>
  <c r="BE299" i="2"/>
  <c r="BE308" i="2"/>
  <c r="BE351" i="2"/>
  <c r="BE353" i="2"/>
  <c r="BE365" i="2"/>
  <c r="BE371" i="2"/>
  <c r="BE376" i="2"/>
  <c r="BE378" i="2"/>
  <c r="BE381" i="2"/>
  <c r="BE386" i="2"/>
  <c r="BE387" i="2"/>
  <c r="BE391" i="2"/>
  <c r="BE392" i="2"/>
  <c r="BE398" i="2"/>
  <c r="BE407" i="2"/>
  <c r="BE408" i="2"/>
  <c r="BE15" i="2"/>
  <c r="BM15" i="2"/>
  <c r="BB389" i="2" l="1"/>
  <c r="BO15" i="2"/>
  <c r="BP15" i="2" s="1"/>
  <c r="BV16" i="2"/>
  <c r="BV17" i="2"/>
  <c r="BV18" i="2"/>
  <c r="BV20" i="2"/>
  <c r="BV21" i="2"/>
  <c r="BV22" i="2"/>
  <c r="BV24" i="2"/>
  <c r="BV25" i="2"/>
  <c r="BV26" i="2"/>
  <c r="BV27" i="2"/>
  <c r="BV29" i="2"/>
  <c r="BV30" i="2"/>
  <c r="BV31" i="2"/>
  <c r="BV32" i="2"/>
  <c r="BV34" i="2"/>
  <c r="BV40" i="2"/>
  <c r="BV44" i="2"/>
  <c r="BV45" i="2"/>
  <c r="BV46" i="2"/>
  <c r="BV47" i="2"/>
  <c r="BV48" i="2"/>
  <c r="BV49" i="2"/>
  <c r="BV50" i="2"/>
  <c r="BV51" i="2"/>
  <c r="BV52" i="2"/>
  <c r="BV53" i="2"/>
  <c r="BV54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2" i="2"/>
  <c r="BV93" i="2"/>
  <c r="BV95" i="2"/>
  <c r="BV96" i="2"/>
  <c r="BV97" i="2"/>
  <c r="BV98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4" i="2"/>
  <c r="BV115" i="2"/>
  <c r="BV116" i="2"/>
  <c r="BV117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61" i="2"/>
  <c r="BV163" i="2"/>
  <c r="BV165" i="2"/>
  <c r="BV166" i="2"/>
  <c r="BV167" i="2"/>
  <c r="BV168" i="2"/>
  <c r="BV169" i="2"/>
  <c r="BV170" i="2"/>
  <c r="BV172" i="2"/>
  <c r="BV173" i="2"/>
  <c r="BV174" i="2"/>
  <c r="BV176" i="2"/>
  <c r="BV179" i="2"/>
  <c r="BV181" i="2"/>
  <c r="BV183" i="2"/>
  <c r="BV184" i="2"/>
  <c r="BV185" i="2"/>
  <c r="BV186" i="2"/>
  <c r="BV187" i="2"/>
  <c r="BV188" i="2"/>
  <c r="BV191" i="2"/>
  <c r="BV194" i="2"/>
  <c r="BV195" i="2"/>
  <c r="BV196" i="2"/>
  <c r="BV198" i="2"/>
  <c r="BV199" i="2"/>
  <c r="BV201" i="2"/>
  <c r="BV202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9" i="2"/>
  <c r="BV230" i="2"/>
  <c r="BV231" i="2"/>
  <c r="BV232" i="2"/>
  <c r="BV233" i="2"/>
  <c r="BV234" i="2"/>
  <c r="BV235" i="2"/>
  <c r="BV236" i="2"/>
  <c r="BV237" i="2"/>
  <c r="BV241" i="2"/>
  <c r="BV242" i="2"/>
  <c r="BV244" i="2"/>
  <c r="BV246" i="2"/>
  <c r="BV253" i="2"/>
  <c r="BV254" i="2"/>
  <c r="BV255" i="2"/>
  <c r="BV257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4" i="2"/>
  <c r="BV295" i="2"/>
  <c r="BV296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37" i="2"/>
  <c r="BV338" i="2"/>
  <c r="BV339" i="2"/>
  <c r="BV340" i="2"/>
  <c r="BV341" i="2"/>
  <c r="BV342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71" i="2"/>
  <c r="BV373" i="2"/>
  <c r="BV374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7" i="2"/>
  <c r="BV398" i="2"/>
  <c r="BV401" i="2"/>
  <c r="BV406" i="2"/>
  <c r="BV407" i="2"/>
  <c r="BV408" i="2"/>
  <c r="BV409" i="2"/>
  <c r="BV410" i="2"/>
  <c r="BV411" i="2"/>
  <c r="BV414" i="2"/>
  <c r="BV416" i="2"/>
  <c r="BV417" i="2"/>
  <c r="BV418" i="2"/>
  <c r="BV419" i="2"/>
  <c r="BV420" i="2"/>
  <c r="BV423" i="2"/>
  <c r="BV424" i="2"/>
  <c r="BV425" i="2"/>
  <c r="BV426" i="2"/>
  <c r="BV427" i="2"/>
  <c r="BV428" i="2"/>
  <c r="BV429" i="2"/>
  <c r="BV430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15" i="2"/>
  <c r="BS17" i="2" l="1"/>
  <c r="BT17" i="2" s="1"/>
  <c r="BS19" i="2"/>
  <c r="BS22" i="2"/>
  <c r="BT22" i="2" s="1"/>
  <c r="BS30" i="2"/>
  <c r="BT30" i="2" s="1"/>
  <c r="BS43" i="2"/>
  <c r="BS386" i="2"/>
  <c r="BT386" i="2" s="1"/>
  <c r="BS15" i="2"/>
  <c r="BT15" i="2" s="1"/>
  <c r="BQ22" i="2"/>
  <c r="BR22" i="2" s="1"/>
  <c r="BQ30" i="2"/>
  <c r="BR30" i="2" s="1"/>
  <c r="BQ43" i="2"/>
  <c r="BQ386" i="2"/>
  <c r="BR386" i="2" s="1"/>
  <c r="BQ17" i="2"/>
  <c r="BR17" i="2" s="1"/>
  <c r="BQ19" i="2"/>
  <c r="BQ15" i="2"/>
  <c r="BR15" i="2" s="1"/>
  <c r="BO30" i="2"/>
  <c r="BP30" i="2" s="1"/>
  <c r="BO43" i="2"/>
  <c r="BP43" i="2" s="1"/>
  <c r="BO386" i="2"/>
  <c r="BP386" i="2" s="1"/>
  <c r="BO22" i="2"/>
  <c r="BP22" i="2" s="1"/>
  <c r="BO17" i="2"/>
  <c r="BP17" i="2" s="1"/>
  <c r="BO19" i="2"/>
  <c r="BP19" i="2" s="1"/>
  <c r="BN15" i="2"/>
  <c r="BM17" i="2"/>
  <c r="BN17" i="2" s="1"/>
  <c r="BM19" i="2"/>
  <c r="BN19" i="2" s="1"/>
  <c r="BM22" i="2"/>
  <c r="BN22" i="2" s="1"/>
  <c r="BM30" i="2"/>
  <c r="BN30" i="2" s="1"/>
  <c r="BM43" i="2"/>
  <c r="BN43" i="2" s="1"/>
  <c r="BM386" i="2"/>
  <c r="BN386" i="2" s="1"/>
  <c r="BK17" i="2"/>
  <c r="BL17" i="2" s="1"/>
  <c r="BK19" i="2"/>
  <c r="BL19" i="2" s="1"/>
  <c r="BK22" i="2"/>
  <c r="BL22" i="2" s="1"/>
  <c r="BK30" i="2"/>
  <c r="BL30" i="2" s="1"/>
  <c r="BK43" i="2"/>
  <c r="BL43" i="2" s="1"/>
  <c r="BK386" i="2"/>
  <c r="BL386" i="2" s="1"/>
  <c r="BK15" i="2"/>
  <c r="BL15" i="2" s="1"/>
  <c r="BI15" i="2"/>
  <c r="BJ15" i="2" s="1"/>
  <c r="BI17" i="2"/>
  <c r="BJ17" i="2" s="1"/>
  <c r="BI19" i="2"/>
  <c r="BJ19" i="2" s="1"/>
  <c r="BI22" i="2"/>
  <c r="BJ22" i="2" s="1"/>
  <c r="BI30" i="2"/>
  <c r="BJ30" i="2" s="1"/>
  <c r="BI43" i="2"/>
  <c r="BJ43" i="2" s="1"/>
  <c r="BI386" i="2"/>
  <c r="BJ386" i="2" s="1"/>
  <c r="BD15" i="2"/>
  <c r="BD451" i="2" l="1"/>
  <c r="BD450" i="2"/>
  <c r="BD449" i="2"/>
  <c r="BD448" i="2"/>
  <c r="BD447" i="2"/>
  <c r="BD446" i="2"/>
  <c r="BD445" i="2"/>
  <c r="BD444" i="2"/>
  <c r="BD443" i="2"/>
  <c r="BD442" i="2"/>
  <c r="BD441" i="2"/>
  <c r="BD440" i="2"/>
  <c r="BD439" i="2"/>
  <c r="BD438" i="2"/>
  <c r="BD437" i="2"/>
  <c r="BD436" i="2"/>
  <c r="BD435" i="2"/>
  <c r="BD434" i="2"/>
  <c r="BD433" i="2"/>
  <c r="BD432" i="2"/>
  <c r="BD431" i="2"/>
  <c r="BD430" i="2"/>
  <c r="BD429" i="2"/>
  <c r="BD428" i="2"/>
  <c r="BD427" i="2"/>
  <c r="BD426" i="2"/>
  <c r="BD425" i="2"/>
  <c r="BD424" i="2"/>
  <c r="BD423" i="2"/>
  <c r="BD422" i="2"/>
  <c r="BD421" i="2"/>
  <c r="BD420" i="2"/>
  <c r="BD419" i="2"/>
  <c r="BD418" i="2"/>
  <c r="BD417" i="2"/>
  <c r="BD416" i="2"/>
  <c r="BD415" i="2"/>
  <c r="BD414" i="2"/>
  <c r="BD413" i="2"/>
  <c r="BD412" i="2"/>
  <c r="BD411" i="2"/>
  <c r="BD410" i="2"/>
  <c r="BD409" i="2"/>
  <c r="BD408" i="2"/>
  <c r="BD407" i="2"/>
  <c r="BD406" i="2"/>
  <c r="BD405" i="2"/>
  <c r="BD404" i="2"/>
  <c r="BD403" i="2"/>
  <c r="BD402" i="2"/>
  <c r="BD401" i="2"/>
  <c r="BD400" i="2"/>
  <c r="BD399" i="2"/>
  <c r="BD398" i="2"/>
  <c r="BD397" i="2"/>
  <c r="BD396" i="2"/>
  <c r="BD395" i="2"/>
  <c r="BD394" i="2"/>
  <c r="BD393" i="2"/>
  <c r="BD392" i="2"/>
  <c r="BD391" i="2"/>
  <c r="BD390" i="2"/>
  <c r="BD389" i="2"/>
  <c r="BF389" i="2" s="1"/>
  <c r="BD388" i="2"/>
  <c r="BD387" i="2"/>
  <c r="BD386" i="2"/>
  <c r="BD385" i="2"/>
  <c r="BD384" i="2"/>
  <c r="BD383" i="2"/>
  <c r="BD382" i="2"/>
  <c r="BD381" i="2"/>
  <c r="BD380" i="2"/>
  <c r="BD379" i="2"/>
  <c r="BD378" i="2"/>
  <c r="BD377" i="2"/>
  <c r="BD376" i="2"/>
  <c r="BD375" i="2"/>
  <c r="BD374" i="2"/>
  <c r="BD373" i="2"/>
  <c r="BD372" i="2"/>
  <c r="BD371" i="2"/>
  <c r="BD370" i="2"/>
  <c r="BD369" i="2"/>
  <c r="BD368" i="2"/>
  <c r="BD367" i="2"/>
  <c r="BD366" i="2"/>
  <c r="BD365" i="2"/>
  <c r="BD364" i="2"/>
  <c r="BD363" i="2"/>
  <c r="BD362" i="2"/>
  <c r="BD361" i="2"/>
  <c r="BD360" i="2"/>
  <c r="BD359" i="2"/>
  <c r="BD358" i="2"/>
  <c r="BD357" i="2"/>
  <c r="BD356" i="2"/>
  <c r="BD355" i="2"/>
  <c r="BD354" i="2"/>
  <c r="BD353" i="2"/>
  <c r="BD352" i="2"/>
  <c r="BD351" i="2"/>
  <c r="BD350" i="2"/>
  <c r="BD349" i="2"/>
  <c r="BD348" i="2"/>
  <c r="BD347" i="2"/>
  <c r="BD346" i="2"/>
  <c r="BD345" i="2"/>
  <c r="BD344" i="2"/>
  <c r="BD343" i="2"/>
  <c r="BD342" i="2"/>
  <c r="BD341" i="2"/>
  <c r="BD340" i="2"/>
  <c r="BD339" i="2"/>
  <c r="BD338" i="2"/>
  <c r="BD337" i="2"/>
  <c r="BD336" i="2"/>
  <c r="BD335" i="2"/>
  <c r="BD334" i="2"/>
  <c r="BD333" i="2"/>
  <c r="BD332" i="2"/>
  <c r="BD331" i="2"/>
  <c r="BD330" i="2"/>
  <c r="BD329" i="2"/>
  <c r="BD328" i="2"/>
  <c r="BD327" i="2"/>
  <c r="BD326" i="2"/>
  <c r="BD325" i="2"/>
  <c r="BD324" i="2"/>
  <c r="BD323" i="2"/>
  <c r="BD322" i="2"/>
  <c r="BD321" i="2"/>
  <c r="BD320" i="2"/>
  <c r="BD319" i="2"/>
  <c r="BD318" i="2"/>
  <c r="BD317" i="2"/>
  <c r="BD316" i="2"/>
  <c r="BD315" i="2"/>
  <c r="BD314" i="2"/>
  <c r="BD313" i="2"/>
  <c r="BD312" i="2"/>
  <c r="BD311" i="2"/>
  <c r="BD310" i="2"/>
  <c r="BD309" i="2"/>
  <c r="BD308" i="2"/>
  <c r="BD307" i="2"/>
  <c r="BD306" i="2"/>
  <c r="BD305" i="2"/>
  <c r="BD304" i="2"/>
  <c r="BD303" i="2"/>
  <c r="BD302" i="2"/>
  <c r="BD301" i="2"/>
  <c r="BD300" i="2"/>
  <c r="BD299" i="2"/>
  <c r="BD298" i="2"/>
  <c r="BD297" i="2"/>
  <c r="BD296" i="2"/>
  <c r="BD295" i="2"/>
  <c r="BD294" i="2"/>
  <c r="BD293" i="2"/>
  <c r="BD292" i="2"/>
  <c r="BD291" i="2"/>
  <c r="BD290" i="2"/>
  <c r="BD289" i="2"/>
  <c r="BD288" i="2"/>
  <c r="BD287" i="2"/>
  <c r="BD286" i="2"/>
  <c r="BD285" i="2"/>
  <c r="BD284" i="2"/>
  <c r="BD283" i="2"/>
  <c r="BD282" i="2"/>
  <c r="BD281" i="2"/>
  <c r="BD280" i="2"/>
  <c r="BD279" i="2"/>
  <c r="BD278" i="2"/>
  <c r="BD277" i="2"/>
  <c r="BD276" i="2"/>
  <c r="BD275" i="2"/>
  <c r="BD274" i="2"/>
  <c r="BD273" i="2"/>
  <c r="BD272" i="2"/>
  <c r="BD271" i="2"/>
  <c r="BD270" i="2"/>
  <c r="BD269" i="2"/>
  <c r="BD268" i="2"/>
  <c r="BD267" i="2"/>
  <c r="BD266" i="2"/>
  <c r="BD265" i="2"/>
  <c r="BD264" i="2"/>
  <c r="BD263" i="2"/>
  <c r="BD262" i="2"/>
  <c r="BD261" i="2"/>
  <c r="BD260" i="2"/>
  <c r="BD259" i="2"/>
  <c r="BD258" i="2"/>
  <c r="BD257" i="2"/>
  <c r="BD256" i="2"/>
  <c r="BD255" i="2"/>
  <c r="BD254" i="2"/>
  <c r="BD253" i="2"/>
  <c r="BD252" i="2"/>
  <c r="BD251" i="2"/>
  <c r="BD250" i="2"/>
  <c r="BD249" i="2"/>
  <c r="BD248" i="2"/>
  <c r="BD247" i="2"/>
  <c r="BD246" i="2"/>
  <c r="BD245" i="2"/>
  <c r="BD244" i="2"/>
  <c r="BD243" i="2"/>
  <c r="BD242" i="2"/>
  <c r="BD241" i="2"/>
  <c r="BD240" i="2"/>
  <c r="BD239" i="2"/>
  <c r="BD238" i="2"/>
  <c r="BD237" i="2"/>
  <c r="BD236" i="2"/>
  <c r="BD235" i="2"/>
  <c r="BD234" i="2"/>
  <c r="BD233" i="2"/>
  <c r="BD232" i="2"/>
  <c r="BD231" i="2"/>
  <c r="BD230" i="2"/>
  <c r="BD229" i="2"/>
  <c r="BD228" i="2"/>
  <c r="BD227" i="2"/>
  <c r="BD226" i="2"/>
  <c r="BD225" i="2"/>
  <c r="BD224" i="2"/>
  <c r="BD223" i="2"/>
  <c r="BD222" i="2"/>
  <c r="BD221" i="2"/>
  <c r="BD220" i="2"/>
  <c r="BD219" i="2"/>
  <c r="BD218" i="2"/>
  <c r="BD217" i="2"/>
  <c r="BD216" i="2"/>
  <c r="BD215" i="2"/>
  <c r="BD214" i="2"/>
  <c r="BD213" i="2"/>
  <c r="BD212" i="2"/>
  <c r="BD211" i="2"/>
  <c r="BD210" i="2"/>
  <c r="BD209" i="2"/>
  <c r="BD208" i="2"/>
  <c r="BD207" i="2"/>
  <c r="BD206" i="2"/>
  <c r="BD205" i="2"/>
  <c r="BD204" i="2"/>
  <c r="BD203" i="2"/>
  <c r="BD202" i="2"/>
  <c r="BD201" i="2"/>
  <c r="BD200" i="2"/>
  <c r="BD199" i="2"/>
  <c r="BD198" i="2"/>
  <c r="BD197" i="2"/>
  <c r="BD196" i="2"/>
  <c r="BD195" i="2"/>
  <c r="BD194" i="2"/>
  <c r="BD193" i="2"/>
  <c r="BD192" i="2"/>
  <c r="BD191" i="2"/>
  <c r="BD190" i="2"/>
  <c r="BD189" i="2"/>
  <c r="BD188" i="2"/>
  <c r="BD187" i="2"/>
  <c r="BD186" i="2"/>
  <c r="BD185" i="2"/>
  <c r="BD184" i="2"/>
  <c r="BD183" i="2"/>
  <c r="BD182" i="2"/>
  <c r="BD181" i="2"/>
  <c r="BD180" i="2"/>
  <c r="BD179" i="2"/>
  <c r="BD178" i="2"/>
  <c r="BD177" i="2"/>
  <c r="BD176" i="2"/>
  <c r="BD175" i="2"/>
  <c r="BD174" i="2"/>
  <c r="BD173" i="2"/>
  <c r="BD172" i="2"/>
  <c r="BD171" i="2"/>
  <c r="BD170" i="2"/>
  <c r="BD169" i="2"/>
  <c r="BD168" i="2"/>
  <c r="BD167" i="2"/>
  <c r="BD166" i="2"/>
  <c r="BD165" i="2"/>
  <c r="BD164" i="2"/>
  <c r="BD163" i="2"/>
  <c r="BD162" i="2"/>
  <c r="BD161" i="2"/>
  <c r="BD160" i="2"/>
  <c r="BD159" i="2"/>
  <c r="BD158" i="2"/>
  <c r="BD157" i="2"/>
  <c r="BD156" i="2"/>
  <c r="BD155" i="2"/>
  <c r="BD154" i="2"/>
  <c r="BD153" i="2"/>
  <c r="BD152" i="2"/>
  <c r="BD151" i="2"/>
  <c r="BD150" i="2"/>
  <c r="BD149" i="2"/>
  <c r="BD148" i="2"/>
  <c r="BD147" i="2"/>
  <c r="BD146" i="2"/>
  <c r="BD145" i="2"/>
  <c r="BD144" i="2"/>
  <c r="BD143" i="2"/>
  <c r="BD142" i="2"/>
  <c r="BD141" i="2"/>
  <c r="BD140" i="2"/>
  <c r="BD139" i="2"/>
  <c r="BD138" i="2"/>
  <c r="BD137" i="2"/>
  <c r="BD136" i="2"/>
  <c r="BD135" i="2"/>
  <c r="BD134" i="2"/>
  <c r="BD133" i="2"/>
  <c r="BD132" i="2"/>
  <c r="BD131" i="2"/>
  <c r="BD130" i="2"/>
  <c r="BD129" i="2"/>
  <c r="BD128" i="2"/>
  <c r="BD127" i="2"/>
  <c r="BD126" i="2"/>
  <c r="BD125" i="2"/>
  <c r="BD124" i="2"/>
  <c r="BD123" i="2"/>
  <c r="BD122" i="2"/>
  <c r="BD121" i="2"/>
  <c r="BD120" i="2"/>
  <c r="BD119" i="2"/>
  <c r="BD118" i="2"/>
  <c r="BD117" i="2"/>
  <c r="BD116" i="2"/>
  <c r="BD115" i="2"/>
  <c r="BD114" i="2"/>
  <c r="BD113" i="2"/>
  <c r="BD112" i="2"/>
  <c r="BD111" i="2"/>
  <c r="BD110" i="2"/>
  <c r="BD109" i="2"/>
  <c r="BD108" i="2"/>
  <c r="BD107" i="2"/>
  <c r="BD106" i="2"/>
  <c r="BD105" i="2"/>
  <c r="BD104" i="2"/>
  <c r="BD103" i="2"/>
  <c r="BD102" i="2"/>
  <c r="BD101" i="2"/>
  <c r="BD100" i="2"/>
  <c r="BD99" i="2"/>
  <c r="BD98" i="2"/>
  <c r="BD97" i="2"/>
  <c r="BD96" i="2"/>
  <c r="BD95" i="2"/>
  <c r="BD94" i="2"/>
  <c r="BD93" i="2"/>
  <c r="BD92" i="2"/>
  <c r="BD91" i="2"/>
  <c r="BD90" i="2"/>
  <c r="BD89" i="2"/>
  <c r="BD88" i="2"/>
  <c r="BD87" i="2"/>
  <c r="BD86" i="2"/>
  <c r="BD85" i="2"/>
  <c r="BD84" i="2"/>
  <c r="BD83" i="2"/>
  <c r="BD82" i="2"/>
  <c r="BD81" i="2"/>
  <c r="BD80" i="2"/>
  <c r="BD79" i="2"/>
  <c r="BD78" i="2"/>
  <c r="BD77" i="2"/>
  <c r="BD76" i="2"/>
  <c r="BD75" i="2"/>
  <c r="BD74" i="2"/>
  <c r="BD73" i="2"/>
  <c r="BD72" i="2"/>
  <c r="BD71" i="2"/>
  <c r="BD70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D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D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8" i="2"/>
  <c r="BD17" i="2"/>
  <c r="BD16" i="2"/>
  <c r="BC451" i="2"/>
  <c r="BB451" i="2"/>
  <c r="BF451" i="2" s="1"/>
  <c r="BC450" i="2"/>
  <c r="BB450" i="2"/>
  <c r="BF450" i="2" s="1"/>
  <c r="BC449" i="2"/>
  <c r="BB449" i="2"/>
  <c r="BC448" i="2"/>
  <c r="BB448" i="2"/>
  <c r="BC447" i="2"/>
  <c r="BB447" i="2"/>
  <c r="BC446" i="2"/>
  <c r="BB446" i="2"/>
  <c r="BC445" i="2"/>
  <c r="BB445" i="2"/>
  <c r="BF445" i="2" s="1"/>
  <c r="BC444" i="2"/>
  <c r="BB444" i="2"/>
  <c r="BF444" i="2" s="1"/>
  <c r="BC443" i="2"/>
  <c r="BB443" i="2"/>
  <c r="BC442" i="2"/>
  <c r="BB442" i="2"/>
  <c r="BC441" i="2"/>
  <c r="BB441" i="2"/>
  <c r="BC440" i="2"/>
  <c r="BB440" i="2"/>
  <c r="BC439" i="2"/>
  <c r="BB439" i="2"/>
  <c r="BF439" i="2" s="1"/>
  <c r="BC438" i="2"/>
  <c r="BB438" i="2"/>
  <c r="BF438" i="2" s="1"/>
  <c r="BC437" i="2"/>
  <c r="BB437" i="2"/>
  <c r="BC436" i="2"/>
  <c r="BB436" i="2"/>
  <c r="BC435" i="2"/>
  <c r="BB435" i="2"/>
  <c r="BC434" i="2"/>
  <c r="BB434" i="2"/>
  <c r="BC433" i="2"/>
  <c r="BB433" i="2"/>
  <c r="BF433" i="2" s="1"/>
  <c r="BC430" i="2"/>
  <c r="BB430" i="2"/>
  <c r="BC429" i="2"/>
  <c r="BB429" i="2"/>
  <c r="BC428" i="2"/>
  <c r="BB428" i="2"/>
  <c r="BC427" i="2"/>
  <c r="BB427" i="2"/>
  <c r="BF427" i="2" s="1"/>
  <c r="BC426" i="2"/>
  <c r="BB426" i="2"/>
  <c r="BF426" i="2" s="1"/>
  <c r="BC425" i="2"/>
  <c r="BB425" i="2"/>
  <c r="BC424" i="2"/>
  <c r="BB424" i="2"/>
  <c r="BC423" i="2"/>
  <c r="BB423" i="2"/>
  <c r="BC420" i="2"/>
  <c r="BB420" i="2"/>
  <c r="BF420" i="2" s="1"/>
  <c r="BC419" i="2"/>
  <c r="BB419" i="2"/>
  <c r="BC418" i="2"/>
  <c r="BB418" i="2"/>
  <c r="BC417" i="2"/>
  <c r="BB417" i="2"/>
  <c r="BC416" i="2"/>
  <c r="BB416" i="2"/>
  <c r="BC414" i="2"/>
  <c r="BB414" i="2"/>
  <c r="BF414" i="2" s="1"/>
  <c r="BC411" i="2"/>
  <c r="BB411" i="2"/>
  <c r="BC410" i="2"/>
  <c r="BB410" i="2"/>
  <c r="BC409" i="2"/>
  <c r="BB409" i="2"/>
  <c r="BF409" i="2" s="1"/>
  <c r="BC408" i="2"/>
  <c r="BB408" i="2"/>
  <c r="BC407" i="2"/>
  <c r="BG407" i="2" s="1"/>
  <c r="BB407" i="2"/>
  <c r="BC406" i="2"/>
  <c r="BB406" i="2"/>
  <c r="BC401" i="2"/>
  <c r="BB401" i="2"/>
  <c r="BC398" i="2"/>
  <c r="BB398" i="2"/>
  <c r="BC397" i="2"/>
  <c r="BB397" i="2"/>
  <c r="BC392" i="2"/>
  <c r="BB392" i="2"/>
  <c r="BC391" i="2"/>
  <c r="BG391" i="2" s="1"/>
  <c r="BB391" i="2"/>
  <c r="BF391" i="2" s="1"/>
  <c r="BC390" i="2"/>
  <c r="BB390" i="2"/>
  <c r="BF390" i="2" s="1"/>
  <c r="BC389" i="2"/>
  <c r="BC388" i="2"/>
  <c r="BB388" i="2"/>
  <c r="BC387" i="2"/>
  <c r="BB387" i="2"/>
  <c r="BC386" i="2"/>
  <c r="BB386" i="2"/>
  <c r="BC385" i="2"/>
  <c r="BB385" i="2"/>
  <c r="BF385" i="2" s="1"/>
  <c r="BC384" i="2"/>
  <c r="BB384" i="2"/>
  <c r="BC383" i="2"/>
  <c r="BB383" i="2"/>
  <c r="BC382" i="2"/>
  <c r="BB382" i="2"/>
  <c r="BC381" i="2"/>
  <c r="BB381" i="2"/>
  <c r="BC380" i="2"/>
  <c r="BB380" i="2"/>
  <c r="BC379" i="2"/>
  <c r="BB379" i="2"/>
  <c r="BF379" i="2" s="1"/>
  <c r="BC378" i="2"/>
  <c r="BG378" i="2" s="1"/>
  <c r="BB378" i="2"/>
  <c r="BF378" i="2" s="1"/>
  <c r="BC377" i="2"/>
  <c r="BB377" i="2"/>
  <c r="BC376" i="2"/>
  <c r="BB376" i="2"/>
  <c r="BC374" i="2"/>
  <c r="BB374" i="2"/>
  <c r="BC373" i="2"/>
  <c r="BB373" i="2"/>
  <c r="BC371" i="2"/>
  <c r="BB371" i="2"/>
  <c r="BF371" i="2" s="1"/>
  <c r="BC367" i="2"/>
  <c r="BB367" i="2"/>
  <c r="BF367" i="2" s="1"/>
  <c r="BC366" i="2"/>
  <c r="BB366" i="2"/>
  <c r="BF366" i="2" s="1"/>
  <c r="BC365" i="2"/>
  <c r="BG365" i="2" s="1"/>
  <c r="BB365" i="2"/>
  <c r="BC364" i="2"/>
  <c r="BB364" i="2"/>
  <c r="BC363" i="2"/>
  <c r="BB363" i="2"/>
  <c r="BC362" i="2"/>
  <c r="BB362" i="2"/>
  <c r="BC361" i="2"/>
  <c r="BB361" i="2"/>
  <c r="BC360" i="2"/>
  <c r="BB360" i="2"/>
  <c r="BC359" i="2"/>
  <c r="BB359" i="2"/>
  <c r="BC358" i="2"/>
  <c r="BB358" i="2"/>
  <c r="BC357" i="2"/>
  <c r="BB357" i="2"/>
  <c r="BC356" i="2"/>
  <c r="BB356" i="2"/>
  <c r="BC355" i="2"/>
  <c r="BB355" i="2"/>
  <c r="BF355" i="2" s="1"/>
  <c r="BC354" i="2"/>
  <c r="BB354" i="2"/>
  <c r="BF354" i="2" s="1"/>
  <c r="BC353" i="2"/>
  <c r="BG353" i="2" s="1"/>
  <c r="BB353" i="2"/>
  <c r="BC352" i="2"/>
  <c r="BB352" i="2"/>
  <c r="BC351" i="2"/>
  <c r="BB351" i="2"/>
  <c r="BC350" i="2"/>
  <c r="BB350" i="2"/>
  <c r="BC349" i="2"/>
  <c r="BB349" i="2"/>
  <c r="BC348" i="2"/>
  <c r="BB348" i="2"/>
  <c r="BC347" i="2"/>
  <c r="BB347" i="2"/>
  <c r="BC346" i="2"/>
  <c r="BB346" i="2"/>
  <c r="BC345" i="2"/>
  <c r="BB345" i="2"/>
  <c r="BC342" i="2"/>
  <c r="BB342" i="2"/>
  <c r="BF342" i="2" s="1"/>
  <c r="BC341" i="2"/>
  <c r="BB341" i="2"/>
  <c r="BC340" i="2"/>
  <c r="BB340" i="2"/>
  <c r="BC339" i="2"/>
  <c r="BB339" i="2"/>
  <c r="BC338" i="2"/>
  <c r="BB338" i="2"/>
  <c r="BC337" i="2"/>
  <c r="BB337" i="2"/>
  <c r="BF337" i="2" s="1"/>
  <c r="BC328" i="2"/>
  <c r="BB328" i="2"/>
  <c r="BC327" i="2"/>
  <c r="BB327" i="2"/>
  <c r="BC326" i="2"/>
  <c r="BB326" i="2"/>
  <c r="BC325" i="2"/>
  <c r="BB325" i="2"/>
  <c r="BC324" i="2"/>
  <c r="BB324" i="2"/>
  <c r="BC323" i="2"/>
  <c r="BB323" i="2"/>
  <c r="BC322" i="2"/>
  <c r="BB322" i="2"/>
  <c r="BC321" i="2"/>
  <c r="BB321" i="2"/>
  <c r="BC320" i="2"/>
  <c r="BB320" i="2"/>
  <c r="BC319" i="2"/>
  <c r="BB319" i="2"/>
  <c r="BF319" i="2" s="1"/>
  <c r="BC318" i="2"/>
  <c r="BB318" i="2"/>
  <c r="BC317" i="2"/>
  <c r="BB317" i="2"/>
  <c r="BC315" i="2"/>
  <c r="BB315" i="2"/>
  <c r="BC314" i="2"/>
  <c r="BB314" i="2"/>
  <c r="BC313" i="2"/>
  <c r="BB313" i="2"/>
  <c r="BC312" i="2"/>
  <c r="BB312" i="2"/>
  <c r="BC311" i="2"/>
  <c r="BB311" i="2"/>
  <c r="BC310" i="2"/>
  <c r="BB310" i="2"/>
  <c r="BC309" i="2"/>
  <c r="BB309" i="2"/>
  <c r="BC308" i="2"/>
  <c r="BB308" i="2"/>
  <c r="BC307" i="2"/>
  <c r="BB307" i="2"/>
  <c r="BF307" i="2" s="1"/>
  <c r="BC306" i="2"/>
  <c r="BB306" i="2"/>
  <c r="BC305" i="2"/>
  <c r="BB305" i="2"/>
  <c r="BC304" i="2"/>
  <c r="BB304" i="2"/>
  <c r="BC303" i="2"/>
  <c r="BB303" i="2"/>
  <c r="BC302" i="2"/>
  <c r="BB302" i="2"/>
  <c r="BC301" i="2"/>
  <c r="BB301" i="2"/>
  <c r="BC300" i="2"/>
  <c r="BB300" i="2"/>
  <c r="BC299" i="2"/>
  <c r="BB299" i="2"/>
  <c r="BC298" i="2"/>
  <c r="BB298" i="2"/>
  <c r="BC296" i="2"/>
  <c r="BB296" i="2"/>
  <c r="BC295" i="2"/>
  <c r="BB295" i="2"/>
  <c r="BF295" i="2" s="1"/>
  <c r="BC294" i="2"/>
  <c r="BB294" i="2"/>
  <c r="BC292" i="2"/>
  <c r="BB292" i="2"/>
  <c r="BC291" i="2"/>
  <c r="BB291" i="2"/>
  <c r="BC290" i="2"/>
  <c r="BB290" i="2"/>
  <c r="BC289" i="2"/>
  <c r="BB289" i="2"/>
  <c r="BC288" i="2"/>
  <c r="BB288" i="2"/>
  <c r="BF288" i="2" s="1"/>
  <c r="BC287" i="2"/>
  <c r="BB287" i="2"/>
  <c r="BC286" i="2"/>
  <c r="BB286" i="2"/>
  <c r="BC285" i="2"/>
  <c r="BB285" i="2"/>
  <c r="BC284" i="2"/>
  <c r="BB284" i="2"/>
  <c r="BC283" i="2"/>
  <c r="BB283" i="2"/>
  <c r="BF283" i="2" s="1"/>
  <c r="BC282" i="2"/>
  <c r="BB282" i="2"/>
  <c r="BF282" i="2" s="1"/>
  <c r="BC281" i="2"/>
  <c r="BB281" i="2"/>
  <c r="BC280" i="2"/>
  <c r="BB280" i="2"/>
  <c r="BC279" i="2"/>
  <c r="BB279" i="2"/>
  <c r="BC278" i="2"/>
  <c r="BB278" i="2"/>
  <c r="BC276" i="2"/>
  <c r="BB276" i="2"/>
  <c r="BF276" i="2" s="1"/>
  <c r="BC275" i="2"/>
  <c r="BB275" i="2"/>
  <c r="BC274" i="2"/>
  <c r="BB274" i="2"/>
  <c r="BC273" i="2"/>
  <c r="BB273" i="2"/>
  <c r="BC272" i="2"/>
  <c r="BB272" i="2"/>
  <c r="BC271" i="2"/>
  <c r="BB271" i="2"/>
  <c r="BF271" i="2" s="1"/>
  <c r="BC270" i="2"/>
  <c r="BB270" i="2"/>
  <c r="BF270" i="2" s="1"/>
  <c r="BC269" i="2"/>
  <c r="BB269" i="2"/>
  <c r="BC268" i="2"/>
  <c r="BB268" i="2"/>
  <c r="BC267" i="2"/>
  <c r="BB267" i="2"/>
  <c r="BC266" i="2"/>
  <c r="BB266" i="2"/>
  <c r="BC265" i="2"/>
  <c r="BB265" i="2"/>
  <c r="BF265" i="2" s="1"/>
  <c r="BC264" i="2"/>
  <c r="BB264" i="2"/>
  <c r="BC263" i="2"/>
  <c r="BB263" i="2"/>
  <c r="BC262" i="2"/>
  <c r="BB262" i="2"/>
  <c r="BC261" i="2"/>
  <c r="BB261" i="2"/>
  <c r="BC257" i="2"/>
  <c r="BB257" i="2"/>
  <c r="BC255" i="2"/>
  <c r="BB255" i="2"/>
  <c r="BF255" i="2" s="1"/>
  <c r="BC254" i="2"/>
  <c r="BB254" i="2"/>
  <c r="BC253" i="2"/>
  <c r="BG253" i="2" s="1"/>
  <c r="BB253" i="2"/>
  <c r="BC246" i="2"/>
  <c r="BB246" i="2"/>
  <c r="BC244" i="2"/>
  <c r="BB244" i="2"/>
  <c r="BC242" i="2"/>
  <c r="BB242" i="2"/>
  <c r="BC241" i="2"/>
  <c r="BB241" i="2"/>
  <c r="BF241" i="2" s="1"/>
  <c r="BC237" i="2"/>
  <c r="BB237" i="2"/>
  <c r="BF237" i="2" s="1"/>
  <c r="BC236" i="2"/>
  <c r="BB236" i="2"/>
  <c r="BC235" i="2"/>
  <c r="BB235" i="2"/>
  <c r="BC234" i="2"/>
  <c r="BB234" i="2"/>
  <c r="BC233" i="2"/>
  <c r="BB233" i="2"/>
  <c r="BC232" i="2"/>
  <c r="BB232" i="2"/>
  <c r="BC231" i="2"/>
  <c r="BB231" i="2"/>
  <c r="BF231" i="2" s="1"/>
  <c r="BC230" i="2"/>
  <c r="BB230" i="2"/>
  <c r="BC229" i="2"/>
  <c r="BB229" i="2"/>
  <c r="BC226" i="2"/>
  <c r="BB226" i="2"/>
  <c r="BC225" i="2"/>
  <c r="BB225" i="2"/>
  <c r="BF225" i="2" s="1"/>
  <c r="BC224" i="2"/>
  <c r="BB224" i="2"/>
  <c r="BC223" i="2"/>
  <c r="BB223" i="2"/>
  <c r="BC222" i="2"/>
  <c r="BB222" i="2"/>
  <c r="BC221" i="2"/>
  <c r="BB221" i="2"/>
  <c r="BC220" i="2"/>
  <c r="BB220" i="2"/>
  <c r="BC219" i="2"/>
  <c r="BB219" i="2"/>
  <c r="BC218" i="2"/>
  <c r="BB218" i="2"/>
  <c r="BC217" i="2"/>
  <c r="BB217" i="2"/>
  <c r="BF217" i="2" s="1"/>
  <c r="BC216" i="2"/>
  <c r="BB216" i="2"/>
  <c r="BC215" i="2"/>
  <c r="BB215" i="2"/>
  <c r="BC214" i="2"/>
  <c r="BB214" i="2"/>
  <c r="BC213" i="2"/>
  <c r="BB213" i="2"/>
  <c r="BF213" i="2" s="1"/>
  <c r="BC212" i="2"/>
  <c r="BB212" i="2"/>
  <c r="BC211" i="2"/>
  <c r="BB211" i="2"/>
  <c r="BC210" i="2"/>
  <c r="BB210" i="2"/>
  <c r="BC209" i="2"/>
  <c r="BB209" i="2"/>
  <c r="BC208" i="2"/>
  <c r="BB208" i="2"/>
  <c r="BC207" i="2"/>
  <c r="BB207" i="2"/>
  <c r="BC206" i="2"/>
  <c r="BB206" i="2"/>
  <c r="BC205" i="2"/>
  <c r="BB205" i="2"/>
  <c r="BF205" i="2" s="1"/>
  <c r="BC204" i="2"/>
  <c r="BB204" i="2"/>
  <c r="BC202" i="2"/>
  <c r="BB202" i="2"/>
  <c r="BC201" i="2"/>
  <c r="BB201" i="2"/>
  <c r="BC199" i="2"/>
  <c r="BB199" i="2"/>
  <c r="BC198" i="2"/>
  <c r="BB198" i="2"/>
  <c r="BC196" i="2"/>
  <c r="BB196" i="2"/>
  <c r="BC195" i="2"/>
  <c r="BB195" i="2"/>
  <c r="BC194" i="2"/>
  <c r="BB194" i="2"/>
  <c r="BC191" i="2"/>
  <c r="BB191" i="2"/>
  <c r="BC188" i="2"/>
  <c r="BB188" i="2"/>
  <c r="BC187" i="2"/>
  <c r="BB187" i="2"/>
  <c r="BF187" i="2" s="1"/>
  <c r="BC186" i="2"/>
  <c r="BB186" i="2"/>
  <c r="BC185" i="2"/>
  <c r="BB185" i="2"/>
  <c r="BC184" i="2"/>
  <c r="BB184" i="2"/>
  <c r="BC183" i="2"/>
  <c r="BB183" i="2"/>
  <c r="BC181" i="2"/>
  <c r="BB181" i="2"/>
  <c r="BC179" i="2"/>
  <c r="BB179" i="2"/>
  <c r="BC176" i="2"/>
  <c r="BB176" i="2"/>
  <c r="BC174" i="2"/>
  <c r="BB174" i="2"/>
  <c r="BC173" i="2"/>
  <c r="BB173" i="2"/>
  <c r="BC172" i="2"/>
  <c r="BB172" i="2"/>
  <c r="BC170" i="2"/>
  <c r="BB170" i="2"/>
  <c r="BC169" i="2"/>
  <c r="BB169" i="2"/>
  <c r="BF169" i="2" s="1"/>
  <c r="BC168" i="2"/>
  <c r="BB168" i="2"/>
  <c r="BC167" i="2"/>
  <c r="BB167" i="2"/>
  <c r="BC166" i="2"/>
  <c r="BB166" i="2"/>
  <c r="BC165" i="2"/>
  <c r="BB165" i="2"/>
  <c r="BC163" i="2"/>
  <c r="BB163" i="2"/>
  <c r="BC161" i="2"/>
  <c r="BB161" i="2"/>
  <c r="BC158" i="2"/>
  <c r="BB158" i="2"/>
  <c r="BC157" i="2"/>
  <c r="BB157" i="2"/>
  <c r="BC156" i="2"/>
  <c r="BB156" i="2"/>
  <c r="BC155" i="2"/>
  <c r="BB155" i="2"/>
  <c r="BC154" i="2"/>
  <c r="BB154" i="2"/>
  <c r="BC153" i="2"/>
  <c r="BB153" i="2"/>
  <c r="BF153" i="2" s="1"/>
  <c r="BC152" i="2"/>
  <c r="BB152" i="2"/>
  <c r="BC151" i="2"/>
  <c r="BB151" i="2"/>
  <c r="BC150" i="2"/>
  <c r="BB150" i="2"/>
  <c r="BC149" i="2"/>
  <c r="BB149" i="2"/>
  <c r="BC148" i="2"/>
  <c r="BB148" i="2"/>
  <c r="BC147" i="2"/>
  <c r="BB147" i="2"/>
  <c r="BF147" i="2" s="1"/>
  <c r="BC145" i="2"/>
  <c r="BB145" i="2"/>
  <c r="BF145" i="2" s="1"/>
  <c r="BC144" i="2"/>
  <c r="BB144" i="2"/>
  <c r="BC143" i="2"/>
  <c r="BB143" i="2"/>
  <c r="BC142" i="2"/>
  <c r="BB142" i="2"/>
  <c r="BC141" i="2"/>
  <c r="BB141" i="2"/>
  <c r="BF141" i="2" s="1"/>
  <c r="BC140" i="2"/>
  <c r="BB140" i="2"/>
  <c r="BC139" i="2"/>
  <c r="BB139" i="2"/>
  <c r="BC138" i="2"/>
  <c r="BB138" i="2"/>
  <c r="BC137" i="2"/>
  <c r="BB137" i="2"/>
  <c r="BC136" i="2"/>
  <c r="BB136" i="2"/>
  <c r="BC135" i="2"/>
  <c r="BB135" i="2"/>
  <c r="BC134" i="2"/>
  <c r="BB134" i="2"/>
  <c r="BC133" i="2"/>
  <c r="BB133" i="2"/>
  <c r="BC132" i="2"/>
  <c r="BB132" i="2"/>
  <c r="BC131" i="2"/>
  <c r="BB131" i="2"/>
  <c r="BC130" i="2"/>
  <c r="BB130" i="2"/>
  <c r="BC129" i="2"/>
  <c r="BB129" i="2"/>
  <c r="BF129" i="2" s="1"/>
  <c r="BC128" i="2"/>
  <c r="BB128" i="2"/>
  <c r="BC127" i="2"/>
  <c r="BB127" i="2"/>
  <c r="BC126" i="2"/>
  <c r="BB126" i="2"/>
  <c r="BC125" i="2"/>
  <c r="BB125" i="2"/>
  <c r="BC124" i="2"/>
  <c r="BB124" i="2"/>
  <c r="BC123" i="2"/>
  <c r="BB123" i="2"/>
  <c r="BC122" i="2"/>
  <c r="BB122" i="2"/>
  <c r="BC121" i="2"/>
  <c r="BB121" i="2"/>
  <c r="BC120" i="2"/>
  <c r="BB120" i="2"/>
  <c r="BC117" i="2"/>
  <c r="BB117" i="2"/>
  <c r="BC116" i="2"/>
  <c r="BB116" i="2"/>
  <c r="BC115" i="2"/>
  <c r="BB115" i="2"/>
  <c r="BC114" i="2"/>
  <c r="BB114" i="2"/>
  <c r="BC112" i="2"/>
  <c r="BB112" i="2"/>
  <c r="BC111" i="2"/>
  <c r="BB111" i="2"/>
  <c r="BC110" i="2"/>
  <c r="BB110" i="2"/>
  <c r="BC109" i="2"/>
  <c r="BB109" i="2"/>
  <c r="BC108" i="2"/>
  <c r="BB108" i="2"/>
  <c r="BC107" i="2"/>
  <c r="BB107" i="2"/>
  <c r="BC106" i="2"/>
  <c r="BB106" i="2"/>
  <c r="BC105" i="2"/>
  <c r="BB105" i="2"/>
  <c r="BC104" i="2"/>
  <c r="BB104" i="2"/>
  <c r="BC103" i="2"/>
  <c r="BB103" i="2"/>
  <c r="BC102" i="2"/>
  <c r="BB102" i="2"/>
  <c r="BC101" i="2"/>
  <c r="BB101" i="2"/>
  <c r="BC100" i="2"/>
  <c r="BB100" i="2"/>
  <c r="BC98" i="2"/>
  <c r="BB98" i="2"/>
  <c r="BC97" i="2"/>
  <c r="BB97" i="2"/>
  <c r="BC96" i="2"/>
  <c r="BB96" i="2"/>
  <c r="BC95" i="2"/>
  <c r="BB95" i="2"/>
  <c r="BC93" i="2"/>
  <c r="BB93" i="2"/>
  <c r="BF93" i="2" s="1"/>
  <c r="BC92" i="2"/>
  <c r="BB92" i="2"/>
  <c r="BC90" i="2"/>
  <c r="BB90" i="2"/>
  <c r="BC89" i="2"/>
  <c r="BB89" i="2"/>
  <c r="BC88" i="2"/>
  <c r="BB88" i="2"/>
  <c r="BC87" i="2"/>
  <c r="BB87" i="2"/>
  <c r="BC86" i="2"/>
  <c r="BB86" i="2"/>
  <c r="BC85" i="2"/>
  <c r="BB85" i="2"/>
  <c r="BC84" i="2"/>
  <c r="BB84" i="2"/>
  <c r="BC83" i="2"/>
  <c r="BB83" i="2"/>
  <c r="BC82" i="2"/>
  <c r="BB82" i="2"/>
  <c r="BC81" i="2"/>
  <c r="BB81" i="2"/>
  <c r="BF81" i="2" s="1"/>
  <c r="BC80" i="2"/>
  <c r="BB80" i="2"/>
  <c r="BC79" i="2"/>
  <c r="BB79" i="2"/>
  <c r="BC78" i="2"/>
  <c r="BB78" i="2"/>
  <c r="BC77" i="2"/>
  <c r="BB77" i="2"/>
  <c r="BC76" i="2"/>
  <c r="BB76" i="2"/>
  <c r="BC75" i="2"/>
  <c r="BB75" i="2"/>
  <c r="BC74" i="2"/>
  <c r="BB74" i="2"/>
  <c r="BC73" i="2"/>
  <c r="BB73" i="2"/>
  <c r="BC72" i="2"/>
  <c r="BB72" i="2"/>
  <c r="BC71" i="2"/>
  <c r="BB71" i="2"/>
  <c r="BC70" i="2"/>
  <c r="BB70" i="2"/>
  <c r="BC69" i="2"/>
  <c r="BB69" i="2"/>
  <c r="BF69" i="2" s="1"/>
  <c r="BC68" i="2"/>
  <c r="BB68" i="2"/>
  <c r="BC67" i="2"/>
  <c r="BB67" i="2"/>
  <c r="BC66" i="2"/>
  <c r="BB66" i="2"/>
  <c r="BC65" i="2"/>
  <c r="BB65" i="2"/>
  <c r="BC64" i="2"/>
  <c r="BB64" i="2"/>
  <c r="BC63" i="2"/>
  <c r="BB63" i="2"/>
  <c r="BC62" i="2"/>
  <c r="BB62" i="2"/>
  <c r="BC61" i="2"/>
  <c r="BB61" i="2"/>
  <c r="BC60" i="2"/>
  <c r="BB60" i="2"/>
  <c r="BC59" i="2"/>
  <c r="BB59" i="2"/>
  <c r="BC58" i="2"/>
  <c r="BB58" i="2"/>
  <c r="BC57" i="2"/>
  <c r="BB57" i="2"/>
  <c r="BF57" i="2" s="1"/>
  <c r="BC56" i="2"/>
  <c r="BB56" i="2"/>
  <c r="BC54" i="2"/>
  <c r="BB54" i="2"/>
  <c r="BC53" i="2"/>
  <c r="BB53" i="2"/>
  <c r="BC52" i="2"/>
  <c r="BB52" i="2"/>
  <c r="BC51" i="2"/>
  <c r="BB51" i="2"/>
  <c r="BC50" i="2"/>
  <c r="BB50" i="2"/>
  <c r="BC49" i="2"/>
  <c r="BB49" i="2"/>
  <c r="BC48" i="2"/>
  <c r="BB48" i="2"/>
  <c r="BC47" i="2"/>
  <c r="BB47" i="2"/>
  <c r="BC46" i="2"/>
  <c r="BB46" i="2"/>
  <c r="BC45" i="2"/>
  <c r="BB45" i="2"/>
  <c r="BC44" i="2"/>
  <c r="BB44" i="2"/>
  <c r="BC40" i="2"/>
  <c r="BB40" i="2"/>
  <c r="BC34" i="2"/>
  <c r="BB34" i="2"/>
  <c r="BC32" i="2"/>
  <c r="BB32" i="2"/>
  <c r="BC31" i="2"/>
  <c r="BB31" i="2"/>
  <c r="BC30" i="2"/>
  <c r="BB30" i="2"/>
  <c r="BC29" i="2"/>
  <c r="BB29" i="2"/>
  <c r="BC27" i="2"/>
  <c r="BB27" i="2"/>
  <c r="BC26" i="2"/>
  <c r="BB26" i="2"/>
  <c r="BC25" i="2"/>
  <c r="BB25" i="2"/>
  <c r="BC24" i="2"/>
  <c r="BB24" i="2"/>
  <c r="BC22" i="2"/>
  <c r="BB22" i="2"/>
  <c r="BC21" i="2"/>
  <c r="BB21" i="2"/>
  <c r="BC20" i="2"/>
  <c r="BB20" i="2"/>
  <c r="BC18" i="2"/>
  <c r="BB18" i="2"/>
  <c r="BC17" i="2"/>
  <c r="BB17" i="2"/>
  <c r="BC16" i="2"/>
  <c r="BB16" i="2"/>
  <c r="BB15" i="2"/>
  <c r="BF15" i="2" s="1"/>
  <c r="BC15" i="2"/>
  <c r="A16" i="2"/>
  <c r="A17" i="2" s="1"/>
  <c r="AU450" i="2"/>
  <c r="BE450" i="2" s="1"/>
  <c r="AU413" i="2"/>
  <c r="BE413" i="2" s="1"/>
  <c r="AU395" i="2"/>
  <c r="BE395" i="2" s="1"/>
  <c r="AU393" i="2"/>
  <c r="BE393" i="2" s="1"/>
  <c r="AU368" i="2"/>
  <c r="BE368" i="2" s="1"/>
  <c r="AU343" i="2"/>
  <c r="BE343" i="2" s="1"/>
  <c r="AU259" i="2"/>
  <c r="BE259" i="2" s="1"/>
  <c r="AU258" i="2"/>
  <c r="BE258" i="2" s="1"/>
  <c r="AU251" i="2"/>
  <c r="BE251" i="2" s="1"/>
  <c r="AU245" i="2"/>
  <c r="BE245" i="2" s="1"/>
  <c r="AU243" i="2"/>
  <c r="BE243" i="2" s="1"/>
  <c r="AU192" i="2"/>
  <c r="BE192" i="2" s="1"/>
  <c r="AU175" i="2"/>
  <c r="BE175" i="2" s="1"/>
  <c r="AU171" i="2"/>
  <c r="BE171" i="2" s="1"/>
  <c r="AU162" i="2"/>
  <c r="BE162" i="2" s="1"/>
  <c r="AU118" i="2"/>
  <c r="BE118" i="2" s="1"/>
  <c r="AU38" i="2"/>
  <c r="BE38" i="2" s="1"/>
  <c r="AU36" i="2"/>
  <c r="BE36" i="2" s="1"/>
  <c r="AU444" i="2"/>
  <c r="BE444" i="2" s="1"/>
  <c r="AU443" i="2"/>
  <c r="BE443" i="2" s="1"/>
  <c r="AU442" i="2"/>
  <c r="BE442" i="2" s="1"/>
  <c r="AU441" i="2"/>
  <c r="BE441" i="2" s="1"/>
  <c r="AU440" i="2"/>
  <c r="BE440" i="2" s="1"/>
  <c r="AU439" i="2"/>
  <c r="BE439" i="2" s="1"/>
  <c r="AU438" i="2"/>
  <c r="BE438" i="2" s="1"/>
  <c r="AU437" i="2"/>
  <c r="BE437" i="2" s="1"/>
  <c r="AU436" i="2"/>
  <c r="BE436" i="2" s="1"/>
  <c r="AU435" i="2"/>
  <c r="BE435" i="2" s="1"/>
  <c r="AU434" i="2"/>
  <c r="BE434" i="2" s="1"/>
  <c r="AU433" i="2"/>
  <c r="BE433" i="2" s="1"/>
  <c r="AU430" i="2"/>
  <c r="BE430" i="2" s="1"/>
  <c r="AU389" i="2"/>
  <c r="BE389" i="2" s="1"/>
  <c r="AU364" i="2"/>
  <c r="BE364" i="2" s="1"/>
  <c r="AU363" i="2"/>
  <c r="BE363" i="2" s="1"/>
  <c r="AU362" i="2"/>
  <c r="BE362" i="2" s="1"/>
  <c r="AU361" i="2"/>
  <c r="BE361" i="2" s="1"/>
  <c r="AU360" i="2"/>
  <c r="BE360" i="2" s="1"/>
  <c r="AU359" i="2"/>
  <c r="BE359" i="2" s="1"/>
  <c r="AU358" i="2"/>
  <c r="BE358" i="2" s="1"/>
  <c r="AU357" i="2"/>
  <c r="BE357" i="2" s="1"/>
  <c r="AU356" i="2"/>
  <c r="BE356" i="2" s="1"/>
  <c r="AU355" i="2"/>
  <c r="BE355" i="2" s="1"/>
  <c r="AU354" i="2"/>
  <c r="BE354" i="2" s="1"/>
  <c r="AU352" i="2"/>
  <c r="BE352" i="2" s="1"/>
  <c r="AU350" i="2"/>
  <c r="BE350" i="2" s="1"/>
  <c r="AU349" i="2"/>
  <c r="BE349" i="2" s="1"/>
  <c r="AU348" i="2"/>
  <c r="BE348" i="2" s="1"/>
  <c r="AU347" i="2"/>
  <c r="BE347" i="2" s="1"/>
  <c r="AU346" i="2"/>
  <c r="BE346" i="2" s="1"/>
  <c r="AU345" i="2"/>
  <c r="BE345" i="2" s="1"/>
  <c r="AU342" i="2"/>
  <c r="BE342" i="2" s="1"/>
  <c r="AU341" i="2"/>
  <c r="BE341" i="2" s="1"/>
  <c r="AU340" i="2"/>
  <c r="BE340" i="2" s="1"/>
  <c r="AU339" i="2"/>
  <c r="BE339" i="2" s="1"/>
  <c r="AU338" i="2"/>
  <c r="BE338" i="2" s="1"/>
  <c r="AU337" i="2"/>
  <c r="BE337" i="2" s="1"/>
  <c r="AU328" i="2"/>
  <c r="BE328" i="2" s="1"/>
  <c r="AU327" i="2"/>
  <c r="BE327" i="2" s="1"/>
  <c r="AU326" i="2"/>
  <c r="BE326" i="2" s="1"/>
  <c r="AU295" i="2"/>
  <c r="BE295" i="2" s="1"/>
  <c r="AU289" i="2"/>
  <c r="BE289" i="2" s="1"/>
  <c r="AU288" i="2"/>
  <c r="BE288" i="2" s="1"/>
  <c r="AU287" i="2"/>
  <c r="BE287" i="2" s="1"/>
  <c r="AU286" i="2"/>
  <c r="BE286" i="2" s="1"/>
  <c r="AU285" i="2"/>
  <c r="BE285" i="2" s="1"/>
  <c r="AU284" i="2"/>
  <c r="BE284" i="2" s="1"/>
  <c r="AU283" i="2"/>
  <c r="BE283" i="2" s="1"/>
  <c r="AU282" i="2"/>
  <c r="BE282" i="2" s="1"/>
  <c r="AU281" i="2"/>
  <c r="BE281" i="2" s="1"/>
  <c r="AU278" i="2"/>
  <c r="BE278" i="2" s="1"/>
  <c r="AU276" i="2"/>
  <c r="BE276" i="2" s="1"/>
  <c r="AU274" i="2"/>
  <c r="BE274" i="2" s="1"/>
  <c r="AU257" i="2"/>
  <c r="BE257" i="2" s="1"/>
  <c r="AU244" i="2"/>
  <c r="BE244" i="2" s="1"/>
  <c r="AU237" i="2"/>
  <c r="BE237" i="2" s="1"/>
  <c r="AU230" i="2"/>
  <c r="BE230" i="2" s="1"/>
  <c r="AU170" i="2"/>
  <c r="BE170" i="2" s="1"/>
  <c r="AU169" i="2"/>
  <c r="BE169" i="2" s="1"/>
  <c r="AU163" i="2"/>
  <c r="BE163" i="2" s="1"/>
  <c r="AU154" i="2"/>
  <c r="BE154" i="2" s="1"/>
  <c r="AU150" i="2"/>
  <c r="BE150" i="2" s="1"/>
  <c r="AU147" i="2"/>
  <c r="BE147" i="2" s="1"/>
  <c r="AU126" i="2"/>
  <c r="BE126" i="2" s="1"/>
  <c r="AU124" i="2"/>
  <c r="BE124" i="2" s="1"/>
  <c r="AU123" i="2"/>
  <c r="BE123" i="2" s="1"/>
  <c r="AU111" i="2"/>
  <c r="BE111" i="2" s="1"/>
  <c r="AU110" i="2"/>
  <c r="BE110" i="2" s="1"/>
  <c r="AU106" i="2"/>
  <c r="BE106" i="2" s="1"/>
  <c r="AU105" i="2"/>
  <c r="BE105" i="2" s="1"/>
  <c r="AU98" i="2"/>
  <c r="BE98" i="2" s="1"/>
  <c r="AU95" i="2"/>
  <c r="BE95" i="2" s="1"/>
  <c r="AU93" i="2"/>
  <c r="BE93" i="2" s="1"/>
  <c r="AU92" i="2"/>
  <c r="BE92" i="2" s="1"/>
  <c r="AU90" i="2"/>
  <c r="BE90" i="2" s="1"/>
  <c r="AU89" i="2"/>
  <c r="BE89" i="2" s="1"/>
  <c r="AU83" i="2"/>
  <c r="BE83" i="2" s="1"/>
  <c r="AU48" i="2"/>
  <c r="BE48" i="2" s="1"/>
  <c r="AU47" i="2"/>
  <c r="BE47" i="2" s="1"/>
  <c r="AU27" i="2"/>
  <c r="BE27" i="2" s="1"/>
  <c r="AU388" i="2"/>
  <c r="BE388" i="2" s="1"/>
  <c r="AU449" i="2"/>
  <c r="BE449" i="2" s="1"/>
  <c r="AU429" i="2"/>
  <c r="BE429" i="2" s="1"/>
  <c r="AU423" i="2"/>
  <c r="BE423" i="2" s="1"/>
  <c r="AU416" i="2"/>
  <c r="BE416" i="2" s="1"/>
  <c r="AU385" i="2"/>
  <c r="BE385" i="2" s="1"/>
  <c r="AU380" i="2"/>
  <c r="BE380" i="2" s="1"/>
  <c r="AU379" i="2"/>
  <c r="BE379" i="2" s="1"/>
  <c r="AU377" i="2"/>
  <c r="BE377" i="2" s="1"/>
  <c r="AU374" i="2"/>
  <c r="BE374" i="2" s="1"/>
  <c r="AU373" i="2"/>
  <c r="BE373" i="2" s="1"/>
  <c r="AU367" i="2"/>
  <c r="BE367" i="2" s="1"/>
  <c r="AU366" i="2"/>
  <c r="BE366" i="2" s="1"/>
  <c r="AU325" i="2"/>
  <c r="BE325" i="2" s="1"/>
  <c r="AU324" i="2"/>
  <c r="BE324" i="2" s="1"/>
  <c r="AU323" i="2"/>
  <c r="BE323" i="2" s="1"/>
  <c r="AU321" i="2"/>
  <c r="BE321" i="2" s="1"/>
  <c r="AU320" i="2"/>
  <c r="BE320" i="2" s="1"/>
  <c r="AU319" i="2"/>
  <c r="BE319" i="2" s="1"/>
  <c r="AU318" i="2"/>
  <c r="BE318" i="2" s="1"/>
  <c r="AU315" i="2"/>
  <c r="BE315" i="2" s="1"/>
  <c r="AU314" i="2"/>
  <c r="BE314" i="2" s="1"/>
  <c r="AU310" i="2"/>
  <c r="BE310" i="2" s="1"/>
  <c r="AU307" i="2"/>
  <c r="BE307" i="2" s="1"/>
  <c r="AU306" i="2"/>
  <c r="BE306" i="2" s="1"/>
  <c r="AU305" i="2"/>
  <c r="BE305" i="2" s="1"/>
  <c r="AU302" i="2"/>
  <c r="AU301" i="2"/>
  <c r="BE301" i="2" s="1"/>
  <c r="AU300" i="2"/>
  <c r="BE300" i="2" s="1"/>
  <c r="AU294" i="2"/>
  <c r="BE294" i="2" s="1"/>
  <c r="AU280" i="2"/>
  <c r="BE280" i="2" s="1"/>
  <c r="AU273" i="2"/>
  <c r="BE273" i="2" s="1"/>
  <c r="AU272" i="2"/>
  <c r="BE272" i="2" s="1"/>
  <c r="AU271" i="2"/>
  <c r="BE271" i="2" s="1"/>
  <c r="AU270" i="2"/>
  <c r="BE270" i="2" s="1"/>
  <c r="AU264" i="2"/>
  <c r="BE264" i="2" s="1"/>
  <c r="AU235" i="2"/>
  <c r="BE235" i="2" s="1"/>
  <c r="AU234" i="2"/>
  <c r="BE234" i="2" s="1"/>
  <c r="AU232" i="2"/>
  <c r="BE232" i="2" s="1"/>
  <c r="AU229" i="2"/>
  <c r="BE229" i="2" s="1"/>
  <c r="AU211" i="2"/>
  <c r="BE211" i="2" s="1"/>
  <c r="AU205" i="2"/>
  <c r="BE205" i="2" s="1"/>
  <c r="AU204" i="2"/>
  <c r="BE204" i="2" s="1"/>
  <c r="AU156" i="2"/>
  <c r="BE156" i="2" s="1"/>
  <c r="AU155" i="2"/>
  <c r="BE155" i="2" s="1"/>
  <c r="AU130" i="2"/>
  <c r="BE130" i="2" s="1"/>
  <c r="AU128" i="2"/>
  <c r="BE128" i="2" s="1"/>
  <c r="AU112" i="2"/>
  <c r="BE112" i="2" s="1"/>
  <c r="AU86" i="2"/>
  <c r="BE86" i="2" s="1"/>
  <c r="AU81" i="2"/>
  <c r="BE81" i="2" s="1"/>
  <c r="AU80" i="2"/>
  <c r="BE80" i="2" s="1"/>
  <c r="AU79" i="2"/>
  <c r="BE79" i="2" s="1"/>
  <c r="AU78" i="2"/>
  <c r="BE78" i="2" s="1"/>
  <c r="AU77" i="2"/>
  <c r="BE77" i="2" s="1"/>
  <c r="AU76" i="2"/>
  <c r="BE76" i="2" s="1"/>
  <c r="AU60" i="2"/>
  <c r="BE60" i="2" s="1"/>
  <c r="AU53" i="2"/>
  <c r="BE53" i="2" s="1"/>
  <c r="AU46" i="2"/>
  <c r="BE46" i="2" s="1"/>
  <c r="AU45" i="2"/>
  <c r="BE45" i="2" s="1"/>
  <c r="AU44" i="2"/>
  <c r="BE44" i="2" s="1"/>
  <c r="AU32" i="2"/>
  <c r="BE32" i="2" s="1"/>
  <c r="AU31" i="2"/>
  <c r="BE31" i="2" s="1"/>
  <c r="AT432" i="2"/>
  <c r="BV432" i="2" s="1"/>
  <c r="AT431" i="2"/>
  <c r="BV431" i="2" s="1"/>
  <c r="AT422" i="2"/>
  <c r="BV422" i="2" s="1"/>
  <c r="AT421" i="2"/>
  <c r="BV421" i="2" s="1"/>
  <c r="AT415" i="2"/>
  <c r="BV415" i="2" s="1"/>
  <c r="AT413" i="2"/>
  <c r="BV413" i="2" s="1"/>
  <c r="AT412" i="2"/>
  <c r="BV412" i="2" s="1"/>
  <c r="AT405" i="2"/>
  <c r="BV405" i="2" s="1"/>
  <c r="AT404" i="2"/>
  <c r="BV404" i="2" s="1"/>
  <c r="AT403" i="2"/>
  <c r="BV403" i="2" s="1"/>
  <c r="AT402" i="2"/>
  <c r="BV402" i="2" s="1"/>
  <c r="AT400" i="2"/>
  <c r="BV400" i="2" s="1"/>
  <c r="AT399" i="2"/>
  <c r="BV399" i="2" s="1"/>
  <c r="AT396" i="2"/>
  <c r="BV396" i="2" s="1"/>
  <c r="AT395" i="2"/>
  <c r="BV395" i="2" s="1"/>
  <c r="AT394" i="2"/>
  <c r="BV394" i="2" s="1"/>
  <c r="AT393" i="2"/>
  <c r="BV393" i="2" s="1"/>
  <c r="AT375" i="2"/>
  <c r="BV375" i="2" s="1"/>
  <c r="AT372" i="2"/>
  <c r="BV372" i="2" s="1"/>
  <c r="AT370" i="2"/>
  <c r="BV370" i="2" s="1"/>
  <c r="AT369" i="2"/>
  <c r="BV369" i="2" s="1"/>
  <c r="AT368" i="2"/>
  <c r="BV368" i="2" s="1"/>
  <c r="AT344" i="2"/>
  <c r="BV344" i="2" s="1"/>
  <c r="AT343" i="2"/>
  <c r="BV343" i="2" s="1"/>
  <c r="AT336" i="2"/>
  <c r="BV336" i="2" s="1"/>
  <c r="AT335" i="2"/>
  <c r="BV335" i="2" s="1"/>
  <c r="AT334" i="2"/>
  <c r="BV334" i="2" s="1"/>
  <c r="AT333" i="2"/>
  <c r="BV333" i="2" s="1"/>
  <c r="AT332" i="2"/>
  <c r="BV332" i="2" s="1"/>
  <c r="AT331" i="2"/>
  <c r="BV331" i="2" s="1"/>
  <c r="AT330" i="2"/>
  <c r="BV330" i="2" s="1"/>
  <c r="AT329" i="2"/>
  <c r="BV329" i="2" s="1"/>
  <c r="AT316" i="2"/>
  <c r="BV316" i="2" s="1"/>
  <c r="AT297" i="2"/>
  <c r="BV297" i="2" s="1"/>
  <c r="AT293" i="2"/>
  <c r="BV293" i="2" s="1"/>
  <c r="AT277" i="2"/>
  <c r="BV277" i="2" s="1"/>
  <c r="AT260" i="2"/>
  <c r="BV260" i="2" s="1"/>
  <c r="AT259" i="2"/>
  <c r="BV259" i="2" s="1"/>
  <c r="AT258" i="2"/>
  <c r="BV258" i="2" s="1"/>
  <c r="AT256" i="2"/>
  <c r="BV256" i="2" s="1"/>
  <c r="AT252" i="2"/>
  <c r="BV252" i="2" s="1"/>
  <c r="AT251" i="2"/>
  <c r="BV251" i="2" s="1"/>
  <c r="AT250" i="2"/>
  <c r="BV250" i="2" s="1"/>
  <c r="AT249" i="2"/>
  <c r="BV249" i="2" s="1"/>
  <c r="AT248" i="2"/>
  <c r="BV248" i="2" s="1"/>
  <c r="AT247" i="2"/>
  <c r="BV247" i="2" s="1"/>
  <c r="AT245" i="2"/>
  <c r="BV245" i="2" s="1"/>
  <c r="AT243" i="2"/>
  <c r="BV243" i="2" s="1"/>
  <c r="AT240" i="2"/>
  <c r="BV240" i="2" s="1"/>
  <c r="AT239" i="2"/>
  <c r="BV239" i="2" s="1"/>
  <c r="AT238" i="2"/>
  <c r="BV238" i="2" s="1"/>
  <c r="AT228" i="2"/>
  <c r="BV228" i="2" s="1"/>
  <c r="AT227" i="2"/>
  <c r="BV227" i="2" s="1"/>
  <c r="AT203" i="2"/>
  <c r="BV203" i="2" s="1"/>
  <c r="AT200" i="2"/>
  <c r="BV200" i="2" s="1"/>
  <c r="AT197" i="2"/>
  <c r="BV197" i="2" s="1"/>
  <c r="AT193" i="2"/>
  <c r="BV193" i="2" s="1"/>
  <c r="AT192" i="2"/>
  <c r="BV192" i="2" s="1"/>
  <c r="AT190" i="2"/>
  <c r="BV190" i="2" s="1"/>
  <c r="AT189" i="2"/>
  <c r="BV189" i="2" s="1"/>
  <c r="AT182" i="2"/>
  <c r="BV182" i="2" s="1"/>
  <c r="AT180" i="2"/>
  <c r="BV180" i="2" s="1"/>
  <c r="AT178" i="2"/>
  <c r="BV178" i="2" s="1"/>
  <c r="AT177" i="2"/>
  <c r="BV177" i="2" s="1"/>
  <c r="AT175" i="2"/>
  <c r="BV175" i="2" s="1"/>
  <c r="AT171" i="2"/>
  <c r="BV171" i="2" s="1"/>
  <c r="AT164" i="2"/>
  <c r="BV164" i="2" s="1"/>
  <c r="AT162" i="2"/>
  <c r="BV162" i="2" s="1"/>
  <c r="AT160" i="2"/>
  <c r="BV160" i="2" s="1"/>
  <c r="AT159" i="2"/>
  <c r="BV159" i="2" s="1"/>
  <c r="AT146" i="2"/>
  <c r="BV146" i="2" s="1"/>
  <c r="AT119" i="2"/>
  <c r="BV119" i="2" s="1"/>
  <c r="AT118" i="2"/>
  <c r="BV118" i="2" s="1"/>
  <c r="AT113" i="2"/>
  <c r="BV113" i="2" s="1"/>
  <c r="AT99" i="2"/>
  <c r="BV99" i="2" s="1"/>
  <c r="AT94" i="2"/>
  <c r="BV94" i="2" s="1"/>
  <c r="AT91" i="2"/>
  <c r="BV91" i="2" s="1"/>
  <c r="AT55" i="2"/>
  <c r="BV55" i="2" s="1"/>
  <c r="AT43" i="2"/>
  <c r="AT42" i="2"/>
  <c r="BV42" i="2" s="1"/>
  <c r="AT41" i="2"/>
  <c r="BV41" i="2" s="1"/>
  <c r="AT39" i="2"/>
  <c r="BV39" i="2" s="1"/>
  <c r="AT38" i="2"/>
  <c r="BV38" i="2" s="1"/>
  <c r="AT37" i="2"/>
  <c r="BV37" i="2" s="1"/>
  <c r="AT36" i="2"/>
  <c r="BV36" i="2" s="1"/>
  <c r="AT35" i="2"/>
  <c r="BV35" i="2" s="1"/>
  <c r="AT33" i="2"/>
  <c r="BV33" i="2" s="1"/>
  <c r="AT28" i="2"/>
  <c r="BV28" i="2" s="1"/>
  <c r="AT23" i="2"/>
  <c r="BV23" i="2" s="1"/>
  <c r="AT19" i="2"/>
  <c r="BG98" i="2" l="1"/>
  <c r="BG300" i="2"/>
  <c r="BG347" i="2"/>
  <c r="BG355" i="2"/>
  <c r="BG389" i="2"/>
  <c r="BG444" i="2"/>
  <c r="BG359" i="2"/>
  <c r="BG367" i="2"/>
  <c r="BG438" i="2"/>
  <c r="AT452" i="2"/>
  <c r="AT453" i="2" s="1"/>
  <c r="BG439" i="2"/>
  <c r="BG443" i="2"/>
  <c r="AU447" i="2"/>
  <c r="BE447" i="2" s="1"/>
  <c r="BG447" i="2" s="1"/>
  <c r="BE302" i="2"/>
  <c r="BG302" i="2" s="1"/>
  <c r="BG450" i="2"/>
  <c r="BG271" i="2"/>
  <c r="BG306" i="2"/>
  <c r="BG319" i="2"/>
  <c r="BG349" i="2"/>
  <c r="BG361" i="2"/>
  <c r="BG373" i="2"/>
  <c r="BG150" i="2"/>
  <c r="BG229" i="2"/>
  <c r="BG294" i="2"/>
  <c r="BG307" i="2"/>
  <c r="BG324" i="2"/>
  <c r="BG354" i="2"/>
  <c r="BG366" i="2"/>
  <c r="BG379" i="2"/>
  <c r="BG433" i="2"/>
  <c r="BH433" i="2" s="1"/>
  <c r="BG437" i="2"/>
  <c r="BG449" i="2"/>
  <c r="BH449" i="2" s="1"/>
  <c r="BF26" i="2"/>
  <c r="BF176" i="2"/>
  <c r="BF296" i="2"/>
  <c r="BG158" i="2"/>
  <c r="BF62" i="2"/>
  <c r="BF74" i="2"/>
  <c r="BF86" i="2"/>
  <c r="BF122" i="2"/>
  <c r="BF128" i="2"/>
  <c r="BF134" i="2"/>
  <c r="BF140" i="2"/>
  <c r="BF212" i="2"/>
  <c r="BF224" i="2"/>
  <c r="BF278" i="2"/>
  <c r="BF284" i="2"/>
  <c r="BF290" i="2"/>
  <c r="BF50" i="2"/>
  <c r="BF188" i="2"/>
  <c r="BF272" i="2"/>
  <c r="BF152" i="2"/>
  <c r="BF45" i="2"/>
  <c r="BF51" i="2"/>
  <c r="BF165" i="2"/>
  <c r="BF183" i="2"/>
  <c r="BF201" i="2"/>
  <c r="BF261" i="2"/>
  <c r="BG280" i="2"/>
  <c r="BF401" i="2"/>
  <c r="BF117" i="2"/>
  <c r="BF320" i="2"/>
  <c r="BF326" i="2"/>
  <c r="BG110" i="2"/>
  <c r="BG170" i="2"/>
  <c r="BF105" i="2"/>
  <c r="BF195" i="2"/>
  <c r="BF236" i="2"/>
  <c r="BF308" i="2"/>
  <c r="BF341" i="2"/>
  <c r="BG45" i="2"/>
  <c r="BG27" i="2"/>
  <c r="BG93" i="2"/>
  <c r="BG147" i="2"/>
  <c r="BG117" i="2"/>
  <c r="BG339" i="2"/>
  <c r="BF411" i="2"/>
  <c r="BF436" i="2"/>
  <c r="BF442" i="2"/>
  <c r="BF448" i="2"/>
  <c r="BG284" i="2"/>
  <c r="BG272" i="2"/>
  <c r="BG111" i="2"/>
  <c r="BG320" i="2"/>
  <c r="BG423" i="2"/>
  <c r="BG81" i="2"/>
  <c r="BG237" i="2"/>
  <c r="BH237" i="2" s="1"/>
  <c r="BG308" i="2"/>
  <c r="BG314" i="2"/>
  <c r="BF82" i="2"/>
  <c r="BF130" i="2"/>
  <c r="BG22" i="2"/>
  <c r="BG58" i="2"/>
  <c r="BG76" i="2"/>
  <c r="BG130" i="2"/>
  <c r="BF46" i="2"/>
  <c r="BF156" i="2"/>
  <c r="BF136" i="2"/>
  <c r="BG60" i="2"/>
  <c r="BG78" i="2"/>
  <c r="BG90" i="2"/>
  <c r="BG126" i="2"/>
  <c r="BF406" i="2"/>
  <c r="BF58" i="2"/>
  <c r="BF124" i="2"/>
  <c r="BF34" i="2"/>
  <c r="BF100" i="2"/>
  <c r="BF106" i="2"/>
  <c r="BF112" i="2"/>
  <c r="BG48" i="2"/>
  <c r="BG100" i="2"/>
  <c r="BG430" i="2"/>
  <c r="BH430" i="2" s="1"/>
  <c r="BF22" i="2"/>
  <c r="BF70" i="2"/>
  <c r="BG112" i="2"/>
  <c r="BG106" i="2"/>
  <c r="BF17" i="2"/>
  <c r="BF47" i="2"/>
  <c r="BG17" i="2"/>
  <c r="BG267" i="2"/>
  <c r="BF54" i="2"/>
  <c r="BF61" i="2"/>
  <c r="BF73" i="2"/>
  <c r="BF85" i="2"/>
  <c r="BF121" i="2"/>
  <c r="BF133" i="2"/>
  <c r="BF144" i="2"/>
  <c r="BF167" i="2"/>
  <c r="BF185" i="2"/>
  <c r="BF204" i="2"/>
  <c r="BF216" i="2"/>
  <c r="BF263" i="2"/>
  <c r="BF268" i="2"/>
  <c r="BF274" i="2"/>
  <c r="BF287" i="2"/>
  <c r="BF423" i="2"/>
  <c r="BF49" i="2"/>
  <c r="BF114" i="2"/>
  <c r="BF168" i="2"/>
  <c r="BF264" i="2"/>
  <c r="BF275" i="2"/>
  <c r="BG80" i="2"/>
  <c r="BG86" i="2"/>
  <c r="BG205" i="2"/>
  <c r="BG211" i="2"/>
  <c r="BG288" i="2"/>
  <c r="BH288" i="2" s="1"/>
  <c r="BF430" i="2"/>
  <c r="BF53" i="2"/>
  <c r="BG53" i="2"/>
  <c r="BF29" i="2"/>
  <c r="BF102" i="2"/>
  <c r="BF232" i="2"/>
  <c r="BF303" i="2"/>
  <c r="BF322" i="2"/>
  <c r="BG416" i="2"/>
  <c r="BG169" i="2"/>
  <c r="BG179" i="2"/>
  <c r="BG241" i="2"/>
  <c r="BG276" i="2"/>
  <c r="BG315" i="2"/>
  <c r="BG328" i="2"/>
  <c r="BG350" i="2"/>
  <c r="BG362" i="2"/>
  <c r="BG371" i="2"/>
  <c r="BF417" i="2"/>
  <c r="BF30" i="2"/>
  <c r="BF109" i="2"/>
  <c r="BF108" i="2"/>
  <c r="BF179" i="2"/>
  <c r="BF315" i="2"/>
  <c r="BF328" i="2"/>
  <c r="BF350" i="2"/>
  <c r="BF362" i="2"/>
  <c r="BG47" i="2"/>
  <c r="BG166" i="2"/>
  <c r="BF161" i="2"/>
  <c r="BF97" i="2"/>
  <c r="BF299" i="2"/>
  <c r="BF311" i="2"/>
  <c r="BF27" i="2"/>
  <c r="BF92" i="2"/>
  <c r="BF151" i="2"/>
  <c r="BF157" i="2"/>
  <c r="BF253" i="2"/>
  <c r="BF294" i="2"/>
  <c r="BF377" i="2"/>
  <c r="BF383" i="2"/>
  <c r="BG436" i="2"/>
  <c r="BG442" i="2"/>
  <c r="BG85" i="2"/>
  <c r="BG204" i="2"/>
  <c r="BG268" i="2"/>
  <c r="BF437" i="2"/>
  <c r="BF443" i="2"/>
  <c r="BF449" i="2"/>
  <c r="BF101" i="2"/>
  <c r="BF196" i="2"/>
  <c r="BF327" i="2"/>
  <c r="BG44" i="2"/>
  <c r="BG114" i="2"/>
  <c r="BG264" i="2"/>
  <c r="BG275" i="2"/>
  <c r="BG327" i="2"/>
  <c r="BF407" i="2"/>
  <c r="BF416" i="2"/>
  <c r="BF31" i="2"/>
  <c r="BF96" i="2"/>
  <c r="BF148" i="2"/>
  <c r="BF163" i="2"/>
  <c r="BF181" i="2"/>
  <c r="BF199" i="2"/>
  <c r="BF233" i="2"/>
  <c r="BF257" i="2"/>
  <c r="BF304" i="2"/>
  <c r="BF323" i="2"/>
  <c r="BF351" i="2"/>
  <c r="BF363" i="2"/>
  <c r="BF386" i="2"/>
  <c r="BG31" i="2"/>
  <c r="BG154" i="2"/>
  <c r="BG233" i="2"/>
  <c r="BG257" i="2"/>
  <c r="BG298" i="2"/>
  <c r="BG310" i="2"/>
  <c r="BG323" i="2"/>
  <c r="BG345" i="2"/>
  <c r="BG351" i="2"/>
  <c r="BG357" i="2"/>
  <c r="BG363" i="2"/>
  <c r="BG386" i="2"/>
  <c r="BF418" i="2"/>
  <c r="BF434" i="2"/>
  <c r="BF440" i="2"/>
  <c r="BF446" i="2"/>
  <c r="BF25" i="2"/>
  <c r="BF65" i="2"/>
  <c r="BF77" i="2"/>
  <c r="BF89" i="2"/>
  <c r="BF104" i="2"/>
  <c r="BF110" i="2"/>
  <c r="BF125" i="2"/>
  <c r="BF137" i="2"/>
  <c r="BF149" i="2"/>
  <c r="BF155" i="2"/>
  <c r="BF172" i="2"/>
  <c r="BF191" i="2"/>
  <c r="BF208" i="2"/>
  <c r="BF220" i="2"/>
  <c r="BF244" i="2"/>
  <c r="BF279" i="2"/>
  <c r="BF291" i="2"/>
  <c r="BF318" i="2"/>
  <c r="BF324" i="2"/>
  <c r="BF338" i="2"/>
  <c r="BF346" i="2"/>
  <c r="BF358" i="2"/>
  <c r="BF374" i="2"/>
  <c r="BF381" i="2"/>
  <c r="BF387" i="2"/>
  <c r="BG434" i="2"/>
  <c r="BG440" i="2"/>
  <c r="BG77" i="2"/>
  <c r="BG89" i="2"/>
  <c r="BG155" i="2"/>
  <c r="BG191" i="2"/>
  <c r="BG220" i="2"/>
  <c r="BG299" i="2"/>
  <c r="BG346" i="2"/>
  <c r="BG358" i="2"/>
  <c r="BG374" i="2"/>
  <c r="BG387" i="2"/>
  <c r="BF398" i="2"/>
  <c r="BF410" i="2"/>
  <c r="BF419" i="2"/>
  <c r="BF435" i="2"/>
  <c r="BF441" i="2"/>
  <c r="BF447" i="2"/>
  <c r="BF18" i="2"/>
  <c r="BF66" i="2"/>
  <c r="BF78" i="2"/>
  <c r="BF90" i="2"/>
  <c r="BF98" i="2"/>
  <c r="BF120" i="2"/>
  <c r="BF126" i="2"/>
  <c r="BF132" i="2"/>
  <c r="BF138" i="2"/>
  <c r="BF143" i="2"/>
  <c r="BF173" i="2"/>
  <c r="BF184" i="2"/>
  <c r="BF209" i="2"/>
  <c r="BF221" i="2"/>
  <c r="BF229" i="2"/>
  <c r="BF235" i="2"/>
  <c r="BF267" i="2"/>
  <c r="BF280" i="2"/>
  <c r="BF286" i="2"/>
  <c r="BF292" i="2"/>
  <c r="BF300" i="2"/>
  <c r="BF312" i="2"/>
  <c r="BF339" i="2"/>
  <c r="BF347" i="2"/>
  <c r="BF359" i="2"/>
  <c r="BF382" i="2"/>
  <c r="BG435" i="2"/>
  <c r="BG441" i="2"/>
  <c r="BF32" i="2"/>
  <c r="BF139" i="2"/>
  <c r="BF281" i="2"/>
  <c r="BG230" i="2"/>
  <c r="BG234" i="2"/>
  <c r="BG281" i="2"/>
  <c r="BG285" i="2"/>
  <c r="BG289" i="2"/>
  <c r="BG340" i="2"/>
  <c r="BF392" i="2"/>
  <c r="BF127" i="2"/>
  <c r="BF285" i="2"/>
  <c r="BF24" i="2"/>
  <c r="BF242" i="2"/>
  <c r="BF266" i="2"/>
  <c r="BF273" i="2"/>
  <c r="BF321" i="2"/>
  <c r="BF376" i="2"/>
  <c r="BF384" i="2"/>
  <c r="BG392" i="2"/>
  <c r="BF131" i="2"/>
  <c r="BF198" i="2"/>
  <c r="BF234" i="2"/>
  <c r="BF289" i="2"/>
  <c r="BG32" i="2"/>
  <c r="BH32" i="2" s="1"/>
  <c r="BF186" i="2"/>
  <c r="BF194" i="2"/>
  <c r="BF254" i="2"/>
  <c r="BF262" i="2"/>
  <c r="BF269" i="2"/>
  <c r="BF317" i="2"/>
  <c r="BF325" i="2"/>
  <c r="BF380" i="2"/>
  <c r="BF388" i="2"/>
  <c r="BG46" i="2"/>
  <c r="BG101" i="2"/>
  <c r="BG105" i="2"/>
  <c r="BG124" i="2"/>
  <c r="BG128" i="2"/>
  <c r="BG156" i="2"/>
  <c r="BG163" i="2"/>
  <c r="BG235" i="2"/>
  <c r="BG242" i="2"/>
  <c r="BG266" i="2"/>
  <c r="BG269" i="2"/>
  <c r="BG273" i="2"/>
  <c r="BG278" i="2"/>
  <c r="BG282" i="2"/>
  <c r="BG286" i="2"/>
  <c r="BG295" i="2"/>
  <c r="BG321" i="2"/>
  <c r="BG325" i="2"/>
  <c r="BG337" i="2"/>
  <c r="BH337" i="2" s="1"/>
  <c r="BG341" i="2"/>
  <c r="BG376" i="2"/>
  <c r="BG380" i="2"/>
  <c r="BG388" i="2"/>
  <c r="BF397" i="2"/>
  <c r="BF424" i="2"/>
  <c r="BF428" i="2"/>
  <c r="BF95" i="2"/>
  <c r="BF142" i="2"/>
  <c r="BF230" i="2"/>
  <c r="BF340" i="2"/>
  <c r="BG95" i="2"/>
  <c r="BG15" i="2"/>
  <c r="BF63" i="2"/>
  <c r="BF83" i="2"/>
  <c r="BF210" i="2"/>
  <c r="BF352" i="2"/>
  <c r="BF135" i="2"/>
  <c r="BF20" i="2"/>
  <c r="BF40" i="2"/>
  <c r="BF67" i="2"/>
  <c r="BF71" i="2"/>
  <c r="BF79" i="2"/>
  <c r="BF115" i="2"/>
  <c r="BF214" i="2"/>
  <c r="BF222" i="2"/>
  <c r="BF226" i="2"/>
  <c r="BF305" i="2"/>
  <c r="BF313" i="2"/>
  <c r="BF360" i="2"/>
  <c r="BG30" i="2"/>
  <c r="BG40" i="2"/>
  <c r="BG59" i="2"/>
  <c r="BG75" i="2"/>
  <c r="BG79" i="2"/>
  <c r="BG83" i="2"/>
  <c r="BG87" i="2"/>
  <c r="BG92" i="2"/>
  <c r="BG121" i="2"/>
  <c r="BG187" i="2"/>
  <c r="BG226" i="2"/>
  <c r="BG232" i="2"/>
  <c r="BG236" i="2"/>
  <c r="BG244" i="2"/>
  <c r="BG270" i="2"/>
  <c r="BG274" i="2"/>
  <c r="BG279" i="2"/>
  <c r="BG283" i="2"/>
  <c r="BG287" i="2"/>
  <c r="BG291" i="2"/>
  <c r="BG301" i="2"/>
  <c r="BG305" i="2"/>
  <c r="BG318" i="2"/>
  <c r="BG326" i="2"/>
  <c r="BG338" i="2"/>
  <c r="BG342" i="2"/>
  <c r="BH342" i="2" s="1"/>
  <c r="BG348" i="2"/>
  <c r="BG352" i="2"/>
  <c r="BG356" i="2"/>
  <c r="BG360" i="2"/>
  <c r="BG364" i="2"/>
  <c r="BG377" i="2"/>
  <c r="BG381" i="2"/>
  <c r="BG385" i="2"/>
  <c r="BF408" i="2"/>
  <c r="BF425" i="2"/>
  <c r="BF429" i="2"/>
  <c r="BF123" i="2"/>
  <c r="BG123" i="2"/>
  <c r="BF59" i="2"/>
  <c r="BF75" i="2"/>
  <c r="BF87" i="2"/>
  <c r="BF174" i="2"/>
  <c r="BF206" i="2"/>
  <c r="BF218" i="2"/>
  <c r="BF301" i="2"/>
  <c r="BF309" i="2"/>
  <c r="BF348" i="2"/>
  <c r="BF356" i="2"/>
  <c r="BF364" i="2"/>
  <c r="BF16" i="2"/>
  <c r="BF21" i="2"/>
  <c r="BF44" i="2"/>
  <c r="BF48" i="2"/>
  <c r="BF52" i="2"/>
  <c r="BF56" i="2"/>
  <c r="BF60" i="2"/>
  <c r="BF64" i="2"/>
  <c r="BF68" i="2"/>
  <c r="BF72" i="2"/>
  <c r="BF76" i="2"/>
  <c r="BF80" i="2"/>
  <c r="BF84" i="2"/>
  <c r="BF88" i="2"/>
  <c r="BF103" i="2"/>
  <c r="BF107" i="2"/>
  <c r="BF111" i="2"/>
  <c r="BF116" i="2"/>
  <c r="BF150" i="2"/>
  <c r="BF154" i="2"/>
  <c r="BF158" i="2"/>
  <c r="BF166" i="2"/>
  <c r="BF170" i="2"/>
  <c r="BF202" i="2"/>
  <c r="BF207" i="2"/>
  <c r="BF211" i="2"/>
  <c r="BF215" i="2"/>
  <c r="BF219" i="2"/>
  <c r="BF223" i="2"/>
  <c r="BF246" i="2"/>
  <c r="BF298" i="2"/>
  <c r="BF302" i="2"/>
  <c r="BF306" i="2"/>
  <c r="BF310" i="2"/>
  <c r="BF314" i="2"/>
  <c r="BF345" i="2"/>
  <c r="BF349" i="2"/>
  <c r="BF353" i="2"/>
  <c r="BF357" i="2"/>
  <c r="BF361" i="2"/>
  <c r="BF365" i="2"/>
  <c r="BF373" i="2"/>
  <c r="BG398" i="2"/>
  <c r="BG408" i="2"/>
  <c r="BG429" i="2"/>
  <c r="BV19" i="2"/>
  <c r="BR19" i="2"/>
  <c r="BT19" i="2"/>
  <c r="BV43" i="2"/>
  <c r="BT43" i="2"/>
  <c r="BR43" i="2"/>
  <c r="BO272" i="2"/>
  <c r="BP272" i="2" s="1"/>
  <c r="BQ272" i="2"/>
  <c r="BR272" i="2" s="1"/>
  <c r="BS272" i="2"/>
  <c r="BT272" i="2" s="1"/>
  <c r="BM272" i="2"/>
  <c r="BN272" i="2" s="1"/>
  <c r="BK272" i="2"/>
  <c r="BL272" i="2" s="1"/>
  <c r="BI272" i="2"/>
  <c r="BJ272" i="2" s="1"/>
  <c r="BS353" i="2"/>
  <c r="BT353" i="2" s="1"/>
  <c r="BM353" i="2"/>
  <c r="BN353" i="2" s="1"/>
  <c r="BO353" i="2"/>
  <c r="BP353" i="2" s="1"/>
  <c r="BK353" i="2"/>
  <c r="BL353" i="2" s="1"/>
  <c r="BI353" i="2"/>
  <c r="BJ353" i="2" s="1"/>
  <c r="BQ353" i="2"/>
  <c r="BR353" i="2" s="1"/>
  <c r="BO147" i="2"/>
  <c r="BP147" i="2" s="1"/>
  <c r="BS147" i="2"/>
  <c r="BT147" i="2" s="1"/>
  <c r="BQ147" i="2"/>
  <c r="BR147" i="2" s="1"/>
  <c r="BI147" i="2"/>
  <c r="BJ147" i="2" s="1"/>
  <c r="BM147" i="2"/>
  <c r="BN147" i="2" s="1"/>
  <c r="BK147" i="2"/>
  <c r="BL147" i="2" s="1"/>
  <c r="BQ80" i="2"/>
  <c r="BR80" i="2" s="1"/>
  <c r="BO80" i="2"/>
  <c r="BP80" i="2" s="1"/>
  <c r="BS80" i="2"/>
  <c r="BT80" i="2" s="1"/>
  <c r="BM80" i="2"/>
  <c r="BN80" i="2" s="1"/>
  <c r="BI80" i="2"/>
  <c r="BJ80" i="2" s="1"/>
  <c r="BK80" i="2"/>
  <c r="BL80" i="2" s="1"/>
  <c r="BS449" i="2"/>
  <c r="BT449" i="2" s="1"/>
  <c r="BQ449" i="2"/>
  <c r="BR449" i="2" s="1"/>
  <c r="BO449" i="2"/>
  <c r="BP449" i="2" s="1"/>
  <c r="BK449" i="2"/>
  <c r="BL449" i="2" s="1"/>
  <c r="BM449" i="2"/>
  <c r="BN449" i="2" s="1"/>
  <c r="BI449" i="2"/>
  <c r="BJ449" i="2" s="1"/>
  <c r="BS439" i="2"/>
  <c r="BT439" i="2" s="1"/>
  <c r="BO439" i="2"/>
  <c r="BP439" i="2" s="1"/>
  <c r="BM439" i="2"/>
  <c r="BN439" i="2" s="1"/>
  <c r="BI439" i="2"/>
  <c r="BJ439" i="2" s="1"/>
  <c r="BQ439" i="2"/>
  <c r="BR439" i="2" s="1"/>
  <c r="BK439" i="2"/>
  <c r="BL439" i="2" s="1"/>
  <c r="BQ211" i="2"/>
  <c r="BR211" i="2" s="1"/>
  <c r="BS211" i="2"/>
  <c r="BT211" i="2" s="1"/>
  <c r="BO211" i="2"/>
  <c r="BP211" i="2" s="1"/>
  <c r="BM211" i="2"/>
  <c r="BN211" i="2" s="1"/>
  <c r="BI211" i="2"/>
  <c r="BJ211" i="2" s="1"/>
  <c r="BK211" i="2"/>
  <c r="BL211" i="2" s="1"/>
  <c r="BS380" i="2"/>
  <c r="BT380" i="2" s="1"/>
  <c r="BO380" i="2"/>
  <c r="BP380" i="2" s="1"/>
  <c r="BQ380" i="2"/>
  <c r="BR380" i="2" s="1"/>
  <c r="BK380" i="2"/>
  <c r="BL380" i="2" s="1"/>
  <c r="BM380" i="2"/>
  <c r="BN380" i="2" s="1"/>
  <c r="BI380" i="2"/>
  <c r="BJ380" i="2" s="1"/>
  <c r="BS291" i="2"/>
  <c r="BT291" i="2" s="1"/>
  <c r="BI291" i="2"/>
  <c r="BJ291" i="2" s="1"/>
  <c r="BK291" i="2"/>
  <c r="BL291" i="2" s="1"/>
  <c r="BM291" i="2"/>
  <c r="BN291" i="2" s="1"/>
  <c r="BO291" i="2"/>
  <c r="BP291" i="2" s="1"/>
  <c r="BQ291" i="2"/>
  <c r="BR291" i="2" s="1"/>
  <c r="BS366" i="2"/>
  <c r="BT366" i="2" s="1"/>
  <c r="BQ366" i="2"/>
  <c r="BR366" i="2" s="1"/>
  <c r="BM366" i="2"/>
  <c r="BN366" i="2" s="1"/>
  <c r="BO366" i="2"/>
  <c r="BP366" i="2" s="1"/>
  <c r="BK366" i="2"/>
  <c r="BL366" i="2" s="1"/>
  <c r="BI366" i="2"/>
  <c r="BJ366" i="2" s="1"/>
  <c r="BQ361" i="2"/>
  <c r="BR361" i="2" s="1"/>
  <c r="BO361" i="2"/>
  <c r="BP361" i="2" s="1"/>
  <c r="BK361" i="2"/>
  <c r="BL361" i="2" s="1"/>
  <c r="BM361" i="2"/>
  <c r="BN361" i="2" s="1"/>
  <c r="BI361" i="2"/>
  <c r="BJ361" i="2" s="1"/>
  <c r="BS361" i="2"/>
  <c r="BT361" i="2" s="1"/>
  <c r="BS53" i="2"/>
  <c r="BT53" i="2" s="1"/>
  <c r="BQ53" i="2"/>
  <c r="BR53" i="2" s="1"/>
  <c r="BO53" i="2"/>
  <c r="BP53" i="2" s="1"/>
  <c r="BI53" i="2"/>
  <c r="BJ53" i="2" s="1"/>
  <c r="BK53" i="2"/>
  <c r="BL53" i="2" s="1"/>
  <c r="BM53" i="2"/>
  <c r="BN53" i="2" s="1"/>
  <c r="BS318" i="2"/>
  <c r="BT318" i="2" s="1"/>
  <c r="BQ318" i="2"/>
  <c r="BR318" i="2" s="1"/>
  <c r="BM318" i="2"/>
  <c r="BN318" i="2" s="1"/>
  <c r="BO318" i="2"/>
  <c r="BP318" i="2" s="1"/>
  <c r="BK318" i="2"/>
  <c r="BL318" i="2" s="1"/>
  <c r="BI318" i="2"/>
  <c r="BJ318" i="2" s="1"/>
  <c r="BS237" i="2"/>
  <c r="BT237" i="2" s="1"/>
  <c r="BM237" i="2"/>
  <c r="BN237" i="2" s="1"/>
  <c r="BQ237" i="2"/>
  <c r="BR237" i="2" s="1"/>
  <c r="BI237" i="2"/>
  <c r="BJ237" i="2" s="1"/>
  <c r="BK237" i="2"/>
  <c r="BL237" i="2" s="1"/>
  <c r="BO237" i="2"/>
  <c r="BP237" i="2" s="1"/>
  <c r="BS319" i="2"/>
  <c r="BT319" i="2" s="1"/>
  <c r="BQ319" i="2"/>
  <c r="BR319" i="2" s="1"/>
  <c r="BO319" i="2"/>
  <c r="BP319" i="2" s="1"/>
  <c r="BM319" i="2"/>
  <c r="BN319" i="2" s="1"/>
  <c r="BK319" i="2"/>
  <c r="BL319" i="2" s="1"/>
  <c r="BI319" i="2"/>
  <c r="BJ319" i="2" s="1"/>
  <c r="BS389" i="2"/>
  <c r="BT389" i="2" s="1"/>
  <c r="BQ389" i="2"/>
  <c r="BR389" i="2" s="1"/>
  <c r="BI389" i="2"/>
  <c r="BJ389" i="2" s="1"/>
  <c r="BO389" i="2"/>
  <c r="BP389" i="2" s="1"/>
  <c r="BM389" i="2"/>
  <c r="BN389" i="2" s="1"/>
  <c r="BK389" i="2"/>
  <c r="BL389" i="2" s="1"/>
  <c r="BS79" i="2"/>
  <c r="BT79" i="2" s="1"/>
  <c r="BQ79" i="2"/>
  <c r="BR79" i="2" s="1"/>
  <c r="BO79" i="2"/>
  <c r="BP79" i="2" s="1"/>
  <c r="BM79" i="2"/>
  <c r="BN79" i="2" s="1"/>
  <c r="BI79" i="2"/>
  <c r="BJ79" i="2" s="1"/>
  <c r="BK79" i="2"/>
  <c r="BL79" i="2" s="1"/>
  <c r="BS301" i="2"/>
  <c r="BT301" i="2" s="1"/>
  <c r="BM301" i="2"/>
  <c r="BN301" i="2" s="1"/>
  <c r="BO301" i="2"/>
  <c r="BP301" i="2" s="1"/>
  <c r="BK301" i="2"/>
  <c r="BL301" i="2" s="1"/>
  <c r="BI301" i="2"/>
  <c r="BJ301" i="2" s="1"/>
  <c r="BQ301" i="2"/>
  <c r="BR301" i="2" s="1"/>
  <c r="BS85" i="2"/>
  <c r="BT85" i="2" s="1"/>
  <c r="BM85" i="2"/>
  <c r="BN85" i="2" s="1"/>
  <c r="BQ85" i="2"/>
  <c r="BR85" i="2" s="1"/>
  <c r="BO85" i="2"/>
  <c r="BP85" i="2" s="1"/>
  <c r="BK85" i="2"/>
  <c r="BL85" i="2" s="1"/>
  <c r="BI85" i="2"/>
  <c r="BJ85" i="2" s="1"/>
  <c r="BS350" i="2"/>
  <c r="BT350" i="2" s="1"/>
  <c r="BQ350" i="2"/>
  <c r="BR350" i="2" s="1"/>
  <c r="BM350" i="2"/>
  <c r="BN350" i="2" s="1"/>
  <c r="BO350" i="2"/>
  <c r="BP350" i="2" s="1"/>
  <c r="BK350" i="2"/>
  <c r="BL350" i="2" s="1"/>
  <c r="BI350" i="2"/>
  <c r="BJ350" i="2" s="1"/>
  <c r="BQ273" i="2"/>
  <c r="BR273" i="2" s="1"/>
  <c r="BK273" i="2"/>
  <c r="BL273" i="2" s="1"/>
  <c r="BS273" i="2"/>
  <c r="BT273" i="2" s="1"/>
  <c r="BM273" i="2"/>
  <c r="BN273" i="2" s="1"/>
  <c r="BI273" i="2"/>
  <c r="BJ273" i="2" s="1"/>
  <c r="BO273" i="2"/>
  <c r="BP273" i="2" s="1"/>
  <c r="BQ381" i="2"/>
  <c r="BR381" i="2" s="1"/>
  <c r="BO381" i="2"/>
  <c r="BP381" i="2" s="1"/>
  <c r="BS381" i="2"/>
  <c r="BT381" i="2" s="1"/>
  <c r="BM381" i="2"/>
  <c r="BN381" i="2" s="1"/>
  <c r="BK381" i="2"/>
  <c r="BL381" i="2" s="1"/>
  <c r="BI381" i="2"/>
  <c r="BJ381" i="2" s="1"/>
  <c r="BS150" i="2"/>
  <c r="BT150" i="2" s="1"/>
  <c r="BQ150" i="2"/>
  <c r="BR150" i="2" s="1"/>
  <c r="BO150" i="2"/>
  <c r="BP150" i="2" s="1"/>
  <c r="BM150" i="2"/>
  <c r="BN150" i="2" s="1"/>
  <c r="BK150" i="2"/>
  <c r="BL150" i="2" s="1"/>
  <c r="BI150" i="2"/>
  <c r="BJ150" i="2" s="1"/>
  <c r="BS244" i="2"/>
  <c r="BT244" i="2" s="1"/>
  <c r="BO244" i="2"/>
  <c r="BP244" i="2" s="1"/>
  <c r="BI244" i="2"/>
  <c r="BJ244" i="2" s="1"/>
  <c r="BQ244" i="2"/>
  <c r="BR244" i="2" s="1"/>
  <c r="BM244" i="2"/>
  <c r="BN244" i="2" s="1"/>
  <c r="BK244" i="2"/>
  <c r="BL244" i="2" s="1"/>
  <c r="BS295" i="2"/>
  <c r="BT295" i="2" s="1"/>
  <c r="BQ295" i="2"/>
  <c r="BR295" i="2" s="1"/>
  <c r="BO295" i="2"/>
  <c r="BP295" i="2" s="1"/>
  <c r="BI295" i="2"/>
  <c r="BJ295" i="2" s="1"/>
  <c r="BM295" i="2"/>
  <c r="BN295" i="2" s="1"/>
  <c r="BK295" i="2"/>
  <c r="BL295" i="2" s="1"/>
  <c r="BO352" i="2"/>
  <c r="BP352" i="2" s="1"/>
  <c r="BQ352" i="2"/>
  <c r="BR352" i="2" s="1"/>
  <c r="BS352" i="2"/>
  <c r="BT352" i="2" s="1"/>
  <c r="BM352" i="2"/>
  <c r="BN352" i="2" s="1"/>
  <c r="BK352" i="2"/>
  <c r="BL352" i="2" s="1"/>
  <c r="BI352" i="2"/>
  <c r="BJ352" i="2" s="1"/>
  <c r="BS413" i="2"/>
  <c r="BT413" i="2" s="1"/>
  <c r="BQ413" i="2"/>
  <c r="BR413" i="2" s="1"/>
  <c r="BO413" i="2"/>
  <c r="BP413" i="2" s="1"/>
  <c r="BM413" i="2"/>
  <c r="BN413" i="2" s="1"/>
  <c r="BK413" i="2"/>
  <c r="BL413" i="2" s="1"/>
  <c r="BI413" i="2"/>
  <c r="BJ413" i="2" s="1"/>
  <c r="BS130" i="2"/>
  <c r="BT130" i="2" s="1"/>
  <c r="BO130" i="2"/>
  <c r="BP130" i="2" s="1"/>
  <c r="BM130" i="2"/>
  <c r="BN130" i="2" s="1"/>
  <c r="BI130" i="2"/>
  <c r="BJ130" i="2" s="1"/>
  <c r="BK130" i="2"/>
  <c r="BL130" i="2" s="1"/>
  <c r="BQ130" i="2"/>
  <c r="BR130" i="2" s="1"/>
  <c r="BS340" i="2"/>
  <c r="BT340" i="2" s="1"/>
  <c r="BM340" i="2"/>
  <c r="BN340" i="2" s="1"/>
  <c r="BQ340" i="2"/>
  <c r="BR340" i="2" s="1"/>
  <c r="BO340" i="2"/>
  <c r="BP340" i="2" s="1"/>
  <c r="BK340" i="2"/>
  <c r="BL340" i="2" s="1"/>
  <c r="BI340" i="2"/>
  <c r="BJ340" i="2" s="1"/>
  <c r="BQ242" i="2"/>
  <c r="BR242" i="2" s="1"/>
  <c r="BS242" i="2"/>
  <c r="BT242" i="2" s="1"/>
  <c r="BO242" i="2"/>
  <c r="BP242" i="2" s="1"/>
  <c r="BI242" i="2"/>
  <c r="BJ242" i="2" s="1"/>
  <c r="BM242" i="2"/>
  <c r="BN242" i="2" s="1"/>
  <c r="BK242" i="2"/>
  <c r="BL242" i="2" s="1"/>
  <c r="BO106" i="2"/>
  <c r="BP106" i="2" s="1"/>
  <c r="BQ106" i="2"/>
  <c r="BR106" i="2" s="1"/>
  <c r="BI106" i="2"/>
  <c r="BJ106" i="2" s="1"/>
  <c r="BS106" i="2"/>
  <c r="BT106" i="2" s="1"/>
  <c r="BK106" i="2"/>
  <c r="BL106" i="2" s="1"/>
  <c r="BM106" i="2"/>
  <c r="BN106" i="2" s="1"/>
  <c r="BS38" i="2"/>
  <c r="BT38" i="2" s="1"/>
  <c r="BQ38" i="2"/>
  <c r="BR38" i="2" s="1"/>
  <c r="BM38" i="2"/>
  <c r="BN38" i="2" s="1"/>
  <c r="BK38" i="2"/>
  <c r="BL38" i="2" s="1"/>
  <c r="BO38" i="2"/>
  <c r="BP38" i="2" s="1"/>
  <c r="BI38" i="2"/>
  <c r="BJ38" i="2" s="1"/>
  <c r="BS236" i="2"/>
  <c r="BT236" i="2" s="1"/>
  <c r="BQ236" i="2"/>
  <c r="BR236" i="2" s="1"/>
  <c r="BM236" i="2"/>
  <c r="BN236" i="2" s="1"/>
  <c r="BI236" i="2"/>
  <c r="BJ236" i="2" s="1"/>
  <c r="BK236" i="2"/>
  <c r="BL236" i="2" s="1"/>
  <c r="BO236" i="2"/>
  <c r="BP236" i="2" s="1"/>
  <c r="BS429" i="2"/>
  <c r="BT429" i="2" s="1"/>
  <c r="BQ429" i="2"/>
  <c r="BR429" i="2" s="1"/>
  <c r="BK429" i="2"/>
  <c r="BL429" i="2" s="1"/>
  <c r="BO429" i="2"/>
  <c r="BP429" i="2" s="1"/>
  <c r="BM429" i="2"/>
  <c r="BN429" i="2" s="1"/>
  <c r="BI429" i="2"/>
  <c r="BJ429" i="2" s="1"/>
  <c r="BS105" i="2"/>
  <c r="BT105" i="2" s="1"/>
  <c r="BQ105" i="2"/>
  <c r="BR105" i="2" s="1"/>
  <c r="BO105" i="2"/>
  <c r="BP105" i="2" s="1"/>
  <c r="BK105" i="2"/>
  <c r="BL105" i="2" s="1"/>
  <c r="BI105" i="2"/>
  <c r="BJ105" i="2" s="1"/>
  <c r="BM105" i="2"/>
  <c r="BN105" i="2" s="1"/>
  <c r="BS282" i="2"/>
  <c r="BT282" i="2" s="1"/>
  <c r="BQ282" i="2"/>
  <c r="BR282" i="2" s="1"/>
  <c r="BI282" i="2"/>
  <c r="BJ282" i="2" s="1"/>
  <c r="BK282" i="2"/>
  <c r="BL282" i="2" s="1"/>
  <c r="BO282" i="2"/>
  <c r="BP282" i="2" s="1"/>
  <c r="BM282" i="2"/>
  <c r="BN282" i="2" s="1"/>
  <c r="BQ220" i="2"/>
  <c r="BR220" i="2" s="1"/>
  <c r="BS220" i="2"/>
  <c r="BT220" i="2" s="1"/>
  <c r="BI220" i="2"/>
  <c r="BJ220" i="2" s="1"/>
  <c r="BK220" i="2"/>
  <c r="BL220" i="2" s="1"/>
  <c r="BO220" i="2"/>
  <c r="BP220" i="2" s="1"/>
  <c r="BM220" i="2"/>
  <c r="BN220" i="2" s="1"/>
  <c r="BS302" i="2"/>
  <c r="BT302" i="2" s="1"/>
  <c r="BQ302" i="2"/>
  <c r="BR302" i="2" s="1"/>
  <c r="BM302" i="2"/>
  <c r="BN302" i="2" s="1"/>
  <c r="BI302" i="2"/>
  <c r="BJ302" i="2" s="1"/>
  <c r="BK302" i="2"/>
  <c r="BL302" i="2" s="1"/>
  <c r="BO302" i="2"/>
  <c r="BP302" i="2" s="1"/>
  <c r="BS89" i="2"/>
  <c r="BT89" i="2" s="1"/>
  <c r="BQ89" i="2"/>
  <c r="BR89" i="2" s="1"/>
  <c r="BO89" i="2"/>
  <c r="BP89" i="2" s="1"/>
  <c r="BM89" i="2"/>
  <c r="BN89" i="2" s="1"/>
  <c r="BI89" i="2"/>
  <c r="BJ89" i="2" s="1"/>
  <c r="BK89" i="2"/>
  <c r="BL89" i="2" s="1"/>
  <c r="BS283" i="2"/>
  <c r="BT283" i="2" s="1"/>
  <c r="BM283" i="2"/>
  <c r="BN283" i="2" s="1"/>
  <c r="BI283" i="2"/>
  <c r="BJ283" i="2" s="1"/>
  <c r="BQ283" i="2"/>
  <c r="BR283" i="2" s="1"/>
  <c r="BK283" i="2"/>
  <c r="BL283" i="2" s="1"/>
  <c r="BO283" i="2"/>
  <c r="BP283" i="2" s="1"/>
  <c r="BS341" i="2"/>
  <c r="BT341" i="2" s="1"/>
  <c r="BQ341" i="2"/>
  <c r="BR341" i="2" s="1"/>
  <c r="BM341" i="2"/>
  <c r="BN341" i="2" s="1"/>
  <c r="BI341" i="2"/>
  <c r="BJ341" i="2" s="1"/>
  <c r="BO341" i="2"/>
  <c r="BP341" i="2" s="1"/>
  <c r="BK341" i="2"/>
  <c r="BL341" i="2" s="1"/>
  <c r="BQ251" i="2"/>
  <c r="BR251" i="2" s="1"/>
  <c r="BS251" i="2"/>
  <c r="BT251" i="2" s="1"/>
  <c r="BI251" i="2"/>
  <c r="BJ251" i="2" s="1"/>
  <c r="BK251" i="2"/>
  <c r="BL251" i="2" s="1"/>
  <c r="BO251" i="2"/>
  <c r="BP251" i="2" s="1"/>
  <c r="BM251" i="2"/>
  <c r="BN251" i="2" s="1"/>
  <c r="BQ59" i="2"/>
  <c r="BR59" i="2" s="1"/>
  <c r="BK59" i="2"/>
  <c r="BL59" i="2" s="1"/>
  <c r="BO59" i="2"/>
  <c r="BP59" i="2" s="1"/>
  <c r="BM59" i="2"/>
  <c r="BN59" i="2" s="1"/>
  <c r="BI59" i="2"/>
  <c r="BJ59" i="2" s="1"/>
  <c r="BS59" i="2"/>
  <c r="BT59" i="2" s="1"/>
  <c r="BQ81" i="2"/>
  <c r="BR81" i="2" s="1"/>
  <c r="BS81" i="2"/>
  <c r="BT81" i="2" s="1"/>
  <c r="BO81" i="2"/>
  <c r="BP81" i="2" s="1"/>
  <c r="BM81" i="2"/>
  <c r="BN81" i="2" s="1"/>
  <c r="BI81" i="2"/>
  <c r="BJ81" i="2" s="1"/>
  <c r="BK81" i="2"/>
  <c r="BL81" i="2" s="1"/>
  <c r="BQ155" i="2"/>
  <c r="BR155" i="2" s="1"/>
  <c r="BS155" i="2"/>
  <c r="BT155" i="2" s="1"/>
  <c r="BO155" i="2"/>
  <c r="BP155" i="2" s="1"/>
  <c r="BI155" i="2"/>
  <c r="BJ155" i="2" s="1"/>
  <c r="BK155" i="2"/>
  <c r="BL155" i="2" s="1"/>
  <c r="BM155" i="2"/>
  <c r="BN155" i="2" s="1"/>
  <c r="BS226" i="2"/>
  <c r="BT226" i="2" s="1"/>
  <c r="BM226" i="2"/>
  <c r="BN226" i="2" s="1"/>
  <c r="BQ226" i="2"/>
  <c r="BR226" i="2" s="1"/>
  <c r="BI226" i="2"/>
  <c r="BJ226" i="2" s="1"/>
  <c r="BK226" i="2"/>
  <c r="BL226" i="2" s="1"/>
  <c r="BO226" i="2"/>
  <c r="BP226" i="2" s="1"/>
  <c r="BM253" i="2"/>
  <c r="BN253" i="2" s="1"/>
  <c r="BQ253" i="2"/>
  <c r="BR253" i="2" s="1"/>
  <c r="BO253" i="2"/>
  <c r="BP253" i="2" s="1"/>
  <c r="BS253" i="2"/>
  <c r="BT253" i="2" s="1"/>
  <c r="BI253" i="2"/>
  <c r="BJ253" i="2" s="1"/>
  <c r="BK253" i="2"/>
  <c r="BL253" i="2" s="1"/>
  <c r="BQ275" i="2"/>
  <c r="BR275" i="2" s="1"/>
  <c r="BS275" i="2"/>
  <c r="BT275" i="2" s="1"/>
  <c r="BO275" i="2"/>
  <c r="BP275" i="2" s="1"/>
  <c r="BI275" i="2"/>
  <c r="BJ275" i="2" s="1"/>
  <c r="BK275" i="2"/>
  <c r="BL275" i="2" s="1"/>
  <c r="BM275" i="2"/>
  <c r="BN275" i="2" s="1"/>
  <c r="BK305" i="2"/>
  <c r="BL305" i="2" s="1"/>
  <c r="BQ305" i="2"/>
  <c r="BR305" i="2" s="1"/>
  <c r="BS305" i="2"/>
  <c r="BT305" i="2" s="1"/>
  <c r="BM305" i="2"/>
  <c r="BN305" i="2" s="1"/>
  <c r="BI305" i="2"/>
  <c r="BJ305" i="2" s="1"/>
  <c r="BO305" i="2"/>
  <c r="BP305" i="2" s="1"/>
  <c r="BQ320" i="2"/>
  <c r="BR320" i="2" s="1"/>
  <c r="BO320" i="2"/>
  <c r="BP320" i="2" s="1"/>
  <c r="BS320" i="2"/>
  <c r="BT320" i="2" s="1"/>
  <c r="BI320" i="2"/>
  <c r="BJ320" i="2" s="1"/>
  <c r="BK320" i="2"/>
  <c r="BL320" i="2" s="1"/>
  <c r="BM320" i="2"/>
  <c r="BN320" i="2" s="1"/>
  <c r="BS367" i="2"/>
  <c r="BT367" i="2" s="1"/>
  <c r="BQ367" i="2"/>
  <c r="BR367" i="2" s="1"/>
  <c r="BO367" i="2"/>
  <c r="BP367" i="2" s="1"/>
  <c r="BK367" i="2"/>
  <c r="BL367" i="2" s="1"/>
  <c r="BI367" i="2"/>
  <c r="BJ367" i="2" s="1"/>
  <c r="BM367" i="2"/>
  <c r="BN367" i="2" s="1"/>
  <c r="BS385" i="2"/>
  <c r="BT385" i="2" s="1"/>
  <c r="BQ385" i="2"/>
  <c r="BR385" i="2" s="1"/>
  <c r="BO385" i="2"/>
  <c r="BP385" i="2" s="1"/>
  <c r="BK385" i="2"/>
  <c r="BL385" i="2" s="1"/>
  <c r="BM385" i="2"/>
  <c r="BN385" i="2" s="1"/>
  <c r="BI385" i="2"/>
  <c r="BJ385" i="2" s="1"/>
  <c r="BQ388" i="2"/>
  <c r="BR388" i="2" s="1"/>
  <c r="BK388" i="2"/>
  <c r="BL388" i="2" s="1"/>
  <c r="BI388" i="2"/>
  <c r="BJ388" i="2" s="1"/>
  <c r="BS388" i="2"/>
  <c r="BT388" i="2" s="1"/>
  <c r="BO388" i="2"/>
  <c r="BP388" i="2" s="1"/>
  <c r="BM388" i="2"/>
  <c r="BN388" i="2" s="1"/>
  <c r="BS90" i="2"/>
  <c r="BT90" i="2" s="1"/>
  <c r="BO90" i="2"/>
  <c r="BP90" i="2" s="1"/>
  <c r="BI90" i="2"/>
  <c r="BJ90" i="2" s="1"/>
  <c r="BK90" i="2"/>
  <c r="BL90" i="2" s="1"/>
  <c r="BQ90" i="2"/>
  <c r="BR90" i="2" s="1"/>
  <c r="BM90" i="2"/>
  <c r="BN90" i="2" s="1"/>
  <c r="BS110" i="2"/>
  <c r="BT110" i="2" s="1"/>
  <c r="BQ110" i="2"/>
  <c r="BR110" i="2" s="1"/>
  <c r="BM110" i="2"/>
  <c r="BN110" i="2" s="1"/>
  <c r="BK110" i="2"/>
  <c r="BL110" i="2" s="1"/>
  <c r="BO110" i="2"/>
  <c r="BP110" i="2" s="1"/>
  <c r="BI110" i="2"/>
  <c r="BJ110" i="2" s="1"/>
  <c r="BQ154" i="2"/>
  <c r="BR154" i="2" s="1"/>
  <c r="BS154" i="2"/>
  <c r="BT154" i="2" s="1"/>
  <c r="BI154" i="2"/>
  <c r="BJ154" i="2" s="1"/>
  <c r="BK154" i="2"/>
  <c r="BL154" i="2" s="1"/>
  <c r="BO154" i="2"/>
  <c r="BP154" i="2" s="1"/>
  <c r="BM154" i="2"/>
  <c r="BN154" i="2" s="1"/>
  <c r="BS257" i="2"/>
  <c r="BT257" i="2" s="1"/>
  <c r="BO257" i="2"/>
  <c r="BP257" i="2" s="1"/>
  <c r="BQ257" i="2"/>
  <c r="BR257" i="2" s="1"/>
  <c r="BM257" i="2"/>
  <c r="BN257" i="2" s="1"/>
  <c r="BI257" i="2"/>
  <c r="BJ257" i="2" s="1"/>
  <c r="BK257" i="2"/>
  <c r="BL257" i="2" s="1"/>
  <c r="BS284" i="2"/>
  <c r="BT284" i="2" s="1"/>
  <c r="BM284" i="2"/>
  <c r="BN284" i="2" s="1"/>
  <c r="BI284" i="2"/>
  <c r="BJ284" i="2" s="1"/>
  <c r="BQ284" i="2"/>
  <c r="BR284" i="2" s="1"/>
  <c r="BK284" i="2"/>
  <c r="BL284" i="2" s="1"/>
  <c r="BO284" i="2"/>
  <c r="BP284" i="2" s="1"/>
  <c r="BS326" i="2"/>
  <c r="BT326" i="2" s="1"/>
  <c r="BQ326" i="2"/>
  <c r="BR326" i="2" s="1"/>
  <c r="BM326" i="2"/>
  <c r="BN326" i="2" s="1"/>
  <c r="BO326" i="2"/>
  <c r="BP326" i="2" s="1"/>
  <c r="BI326" i="2"/>
  <c r="BJ326" i="2" s="1"/>
  <c r="BK326" i="2"/>
  <c r="BL326" i="2" s="1"/>
  <c r="BS342" i="2"/>
  <c r="BT342" i="2" s="1"/>
  <c r="BO342" i="2"/>
  <c r="BP342" i="2" s="1"/>
  <c r="BQ342" i="2"/>
  <c r="BR342" i="2" s="1"/>
  <c r="BM342" i="2"/>
  <c r="BN342" i="2" s="1"/>
  <c r="BI342" i="2"/>
  <c r="BJ342" i="2" s="1"/>
  <c r="BK342" i="2"/>
  <c r="BL342" i="2" s="1"/>
  <c r="BS354" i="2"/>
  <c r="BT354" i="2" s="1"/>
  <c r="BQ354" i="2"/>
  <c r="BR354" i="2" s="1"/>
  <c r="BM354" i="2"/>
  <c r="BN354" i="2" s="1"/>
  <c r="BI354" i="2"/>
  <c r="BJ354" i="2" s="1"/>
  <c r="BK354" i="2"/>
  <c r="BL354" i="2" s="1"/>
  <c r="BO354" i="2"/>
  <c r="BP354" i="2" s="1"/>
  <c r="BS362" i="2"/>
  <c r="BT362" i="2" s="1"/>
  <c r="BO362" i="2"/>
  <c r="BP362" i="2" s="1"/>
  <c r="BI362" i="2"/>
  <c r="BJ362" i="2" s="1"/>
  <c r="BK362" i="2"/>
  <c r="BL362" i="2" s="1"/>
  <c r="BM362" i="2"/>
  <c r="BN362" i="2" s="1"/>
  <c r="BQ362" i="2"/>
  <c r="BR362" i="2" s="1"/>
  <c r="BS430" i="2"/>
  <c r="BT430" i="2" s="1"/>
  <c r="BQ430" i="2"/>
  <c r="BR430" i="2" s="1"/>
  <c r="BO430" i="2"/>
  <c r="BP430" i="2" s="1"/>
  <c r="BK430" i="2"/>
  <c r="BL430" i="2" s="1"/>
  <c r="BI430" i="2"/>
  <c r="BJ430" i="2" s="1"/>
  <c r="BM430" i="2"/>
  <c r="BN430" i="2" s="1"/>
  <c r="BS440" i="2"/>
  <c r="BT440" i="2" s="1"/>
  <c r="BQ440" i="2"/>
  <c r="BR440" i="2" s="1"/>
  <c r="BO440" i="2"/>
  <c r="BP440" i="2" s="1"/>
  <c r="BM440" i="2"/>
  <c r="BN440" i="2" s="1"/>
  <c r="BK440" i="2"/>
  <c r="BL440" i="2" s="1"/>
  <c r="BI440" i="2"/>
  <c r="BJ440" i="2" s="1"/>
  <c r="BS118" i="2"/>
  <c r="BT118" i="2" s="1"/>
  <c r="BQ118" i="2"/>
  <c r="BR118" i="2" s="1"/>
  <c r="BM118" i="2"/>
  <c r="BN118" i="2" s="1"/>
  <c r="BO118" i="2"/>
  <c r="BP118" i="2" s="1"/>
  <c r="BK118" i="2"/>
  <c r="BL118" i="2" s="1"/>
  <c r="BI118" i="2"/>
  <c r="BJ118" i="2" s="1"/>
  <c r="BS258" i="2"/>
  <c r="BT258" i="2" s="1"/>
  <c r="BQ258" i="2"/>
  <c r="BR258" i="2" s="1"/>
  <c r="BM258" i="2"/>
  <c r="BN258" i="2" s="1"/>
  <c r="BO258" i="2"/>
  <c r="BP258" i="2" s="1"/>
  <c r="BK258" i="2"/>
  <c r="BL258" i="2" s="1"/>
  <c r="BI258" i="2"/>
  <c r="BJ258" i="2" s="1"/>
  <c r="BS450" i="2"/>
  <c r="BT450" i="2" s="1"/>
  <c r="BO450" i="2"/>
  <c r="BP450" i="2" s="1"/>
  <c r="BK450" i="2"/>
  <c r="BL450" i="2" s="1"/>
  <c r="BM450" i="2"/>
  <c r="BN450" i="2" s="1"/>
  <c r="BI450" i="2"/>
  <c r="BJ450" i="2" s="1"/>
  <c r="BQ450" i="2"/>
  <c r="BR450" i="2" s="1"/>
  <c r="BS31" i="2"/>
  <c r="BT31" i="2" s="1"/>
  <c r="BQ31" i="2"/>
  <c r="BR31" i="2" s="1"/>
  <c r="BM31" i="2"/>
  <c r="BN31" i="2" s="1"/>
  <c r="BK31" i="2"/>
  <c r="BL31" i="2" s="1"/>
  <c r="BI31" i="2"/>
  <c r="BJ31" i="2" s="1"/>
  <c r="BO31" i="2"/>
  <c r="BP31" i="2" s="1"/>
  <c r="BQ60" i="2"/>
  <c r="BR60" i="2" s="1"/>
  <c r="BS60" i="2"/>
  <c r="BT60" i="2" s="1"/>
  <c r="BO60" i="2"/>
  <c r="BP60" i="2" s="1"/>
  <c r="BM60" i="2"/>
  <c r="BN60" i="2" s="1"/>
  <c r="BI60" i="2"/>
  <c r="BJ60" i="2" s="1"/>
  <c r="BK60" i="2"/>
  <c r="BL60" i="2" s="1"/>
  <c r="BS86" i="2"/>
  <c r="BT86" i="2" s="1"/>
  <c r="BQ86" i="2"/>
  <c r="BR86" i="2" s="1"/>
  <c r="BM86" i="2"/>
  <c r="BN86" i="2" s="1"/>
  <c r="BO86" i="2"/>
  <c r="BP86" i="2" s="1"/>
  <c r="BK86" i="2"/>
  <c r="BL86" i="2" s="1"/>
  <c r="BI86" i="2"/>
  <c r="BJ86" i="2" s="1"/>
  <c r="BM156" i="2"/>
  <c r="BN156" i="2" s="1"/>
  <c r="BQ156" i="2"/>
  <c r="BR156" i="2" s="1"/>
  <c r="BS156" i="2"/>
  <c r="BT156" i="2" s="1"/>
  <c r="BI156" i="2"/>
  <c r="BJ156" i="2" s="1"/>
  <c r="BO156" i="2"/>
  <c r="BP156" i="2" s="1"/>
  <c r="BK156" i="2"/>
  <c r="BL156" i="2" s="1"/>
  <c r="BQ229" i="2"/>
  <c r="BR229" i="2" s="1"/>
  <c r="BM229" i="2"/>
  <c r="BN229" i="2" s="1"/>
  <c r="BS229" i="2"/>
  <c r="BT229" i="2" s="1"/>
  <c r="BO229" i="2"/>
  <c r="BP229" i="2" s="1"/>
  <c r="BI229" i="2"/>
  <c r="BJ229" i="2" s="1"/>
  <c r="BK229" i="2"/>
  <c r="BL229" i="2" s="1"/>
  <c r="BS264" i="2"/>
  <c r="BT264" i="2" s="1"/>
  <c r="BQ264" i="2"/>
  <c r="BR264" i="2" s="1"/>
  <c r="BO264" i="2"/>
  <c r="BP264" i="2" s="1"/>
  <c r="BM264" i="2"/>
  <c r="BN264" i="2" s="1"/>
  <c r="BI264" i="2"/>
  <c r="BJ264" i="2" s="1"/>
  <c r="BK264" i="2"/>
  <c r="BL264" i="2" s="1"/>
  <c r="BS280" i="2"/>
  <c r="BT280" i="2" s="1"/>
  <c r="BO280" i="2"/>
  <c r="BP280" i="2" s="1"/>
  <c r="BQ280" i="2"/>
  <c r="BR280" i="2" s="1"/>
  <c r="BM280" i="2"/>
  <c r="BN280" i="2" s="1"/>
  <c r="BI280" i="2"/>
  <c r="BJ280" i="2" s="1"/>
  <c r="BK280" i="2"/>
  <c r="BL280" i="2" s="1"/>
  <c r="BQ306" i="2"/>
  <c r="BR306" i="2" s="1"/>
  <c r="BI306" i="2"/>
  <c r="BJ306" i="2" s="1"/>
  <c r="BK306" i="2"/>
  <c r="BL306" i="2" s="1"/>
  <c r="BS306" i="2"/>
  <c r="BT306" i="2" s="1"/>
  <c r="BM306" i="2"/>
  <c r="BN306" i="2" s="1"/>
  <c r="BO306" i="2"/>
  <c r="BP306" i="2" s="1"/>
  <c r="BS321" i="2"/>
  <c r="BT321" i="2" s="1"/>
  <c r="BM321" i="2"/>
  <c r="BN321" i="2" s="1"/>
  <c r="BQ321" i="2"/>
  <c r="BR321" i="2" s="1"/>
  <c r="BO321" i="2"/>
  <c r="BP321" i="2" s="1"/>
  <c r="BK321" i="2"/>
  <c r="BL321" i="2" s="1"/>
  <c r="BI321" i="2"/>
  <c r="BJ321" i="2" s="1"/>
  <c r="BS373" i="2"/>
  <c r="BT373" i="2" s="1"/>
  <c r="BM373" i="2"/>
  <c r="BN373" i="2" s="1"/>
  <c r="BQ373" i="2"/>
  <c r="BR373" i="2" s="1"/>
  <c r="BO373" i="2"/>
  <c r="BP373" i="2" s="1"/>
  <c r="BK373" i="2"/>
  <c r="BL373" i="2" s="1"/>
  <c r="BI373" i="2"/>
  <c r="BJ373" i="2" s="1"/>
  <c r="BS391" i="2"/>
  <c r="BT391" i="2" s="1"/>
  <c r="BO391" i="2"/>
  <c r="BP391" i="2" s="1"/>
  <c r="BQ391" i="2"/>
  <c r="BR391" i="2" s="1"/>
  <c r="BM391" i="2"/>
  <c r="BN391" i="2" s="1"/>
  <c r="BI391" i="2"/>
  <c r="BJ391" i="2" s="1"/>
  <c r="BK391" i="2"/>
  <c r="BL391" i="2" s="1"/>
  <c r="BQ92" i="2"/>
  <c r="BR92" i="2" s="1"/>
  <c r="BS92" i="2"/>
  <c r="BT92" i="2" s="1"/>
  <c r="BO92" i="2"/>
  <c r="BP92" i="2" s="1"/>
  <c r="BM92" i="2"/>
  <c r="BN92" i="2" s="1"/>
  <c r="BK92" i="2"/>
  <c r="BL92" i="2" s="1"/>
  <c r="BI92" i="2"/>
  <c r="BJ92" i="2" s="1"/>
  <c r="BS111" i="2"/>
  <c r="BT111" i="2" s="1"/>
  <c r="BQ111" i="2"/>
  <c r="BR111" i="2" s="1"/>
  <c r="BO111" i="2"/>
  <c r="BP111" i="2" s="1"/>
  <c r="BM111" i="2"/>
  <c r="BN111" i="2" s="1"/>
  <c r="BK111" i="2"/>
  <c r="BL111" i="2" s="1"/>
  <c r="BI111" i="2"/>
  <c r="BJ111" i="2" s="1"/>
  <c r="BQ163" i="2"/>
  <c r="BR163" i="2" s="1"/>
  <c r="BO163" i="2"/>
  <c r="BP163" i="2" s="1"/>
  <c r="BS163" i="2"/>
  <c r="BT163" i="2" s="1"/>
  <c r="BM163" i="2"/>
  <c r="BN163" i="2" s="1"/>
  <c r="BI163" i="2"/>
  <c r="BJ163" i="2" s="1"/>
  <c r="BK163" i="2"/>
  <c r="BL163" i="2" s="1"/>
  <c r="BQ266" i="2"/>
  <c r="BR266" i="2" s="1"/>
  <c r="BO266" i="2"/>
  <c r="BP266" i="2" s="1"/>
  <c r="BS266" i="2"/>
  <c r="BT266" i="2" s="1"/>
  <c r="BK266" i="2"/>
  <c r="BL266" i="2" s="1"/>
  <c r="BI266" i="2"/>
  <c r="BJ266" i="2" s="1"/>
  <c r="BM266" i="2"/>
  <c r="BN266" i="2" s="1"/>
  <c r="BQ285" i="2"/>
  <c r="BR285" i="2" s="1"/>
  <c r="BM285" i="2"/>
  <c r="BN285" i="2" s="1"/>
  <c r="BO285" i="2"/>
  <c r="BP285" i="2" s="1"/>
  <c r="BS285" i="2"/>
  <c r="BT285" i="2" s="1"/>
  <c r="BI285" i="2"/>
  <c r="BJ285" i="2" s="1"/>
  <c r="BK285" i="2"/>
  <c r="BL285" i="2" s="1"/>
  <c r="BS327" i="2"/>
  <c r="BT327" i="2" s="1"/>
  <c r="BQ327" i="2"/>
  <c r="BR327" i="2" s="1"/>
  <c r="BO327" i="2"/>
  <c r="BP327" i="2" s="1"/>
  <c r="BM327" i="2"/>
  <c r="BN327" i="2" s="1"/>
  <c r="BI327" i="2"/>
  <c r="BJ327" i="2" s="1"/>
  <c r="BK327" i="2"/>
  <c r="BL327" i="2" s="1"/>
  <c r="BS345" i="2"/>
  <c r="BT345" i="2" s="1"/>
  <c r="BQ345" i="2"/>
  <c r="BR345" i="2" s="1"/>
  <c r="BK345" i="2"/>
  <c r="BL345" i="2" s="1"/>
  <c r="BM345" i="2"/>
  <c r="BN345" i="2" s="1"/>
  <c r="BO345" i="2"/>
  <c r="BP345" i="2" s="1"/>
  <c r="BI345" i="2"/>
  <c r="BJ345" i="2" s="1"/>
  <c r="BQ355" i="2"/>
  <c r="BR355" i="2" s="1"/>
  <c r="BS355" i="2"/>
  <c r="BT355" i="2" s="1"/>
  <c r="BM355" i="2"/>
  <c r="BN355" i="2" s="1"/>
  <c r="BI355" i="2"/>
  <c r="BJ355" i="2" s="1"/>
  <c r="BK355" i="2"/>
  <c r="BL355" i="2" s="1"/>
  <c r="BO355" i="2"/>
  <c r="BP355" i="2" s="1"/>
  <c r="BS363" i="2"/>
  <c r="BT363" i="2" s="1"/>
  <c r="BQ363" i="2"/>
  <c r="BR363" i="2" s="1"/>
  <c r="BM363" i="2"/>
  <c r="BN363" i="2" s="1"/>
  <c r="BO363" i="2"/>
  <c r="BP363" i="2" s="1"/>
  <c r="BI363" i="2"/>
  <c r="BJ363" i="2" s="1"/>
  <c r="BK363" i="2"/>
  <c r="BL363" i="2" s="1"/>
  <c r="BS433" i="2"/>
  <c r="BT433" i="2" s="1"/>
  <c r="BK433" i="2"/>
  <c r="BL433" i="2" s="1"/>
  <c r="BO433" i="2"/>
  <c r="BP433" i="2" s="1"/>
  <c r="BQ433" i="2"/>
  <c r="BR433" i="2" s="1"/>
  <c r="BI433" i="2"/>
  <c r="BJ433" i="2" s="1"/>
  <c r="BM433" i="2"/>
  <c r="BN433" i="2" s="1"/>
  <c r="BQ441" i="2"/>
  <c r="BR441" i="2" s="1"/>
  <c r="BK441" i="2"/>
  <c r="BL441" i="2" s="1"/>
  <c r="BS441" i="2"/>
  <c r="BT441" i="2" s="1"/>
  <c r="BM441" i="2"/>
  <c r="BN441" i="2" s="1"/>
  <c r="BI441" i="2"/>
  <c r="BJ441" i="2" s="1"/>
  <c r="BO441" i="2"/>
  <c r="BP441" i="2" s="1"/>
  <c r="BS162" i="2"/>
  <c r="BT162" i="2" s="1"/>
  <c r="BQ162" i="2"/>
  <c r="BR162" i="2" s="1"/>
  <c r="BM162" i="2"/>
  <c r="BN162" i="2" s="1"/>
  <c r="BI162" i="2"/>
  <c r="BJ162" i="2" s="1"/>
  <c r="BO162" i="2"/>
  <c r="BP162" i="2" s="1"/>
  <c r="BK162" i="2"/>
  <c r="BL162" i="2" s="1"/>
  <c r="BS259" i="2"/>
  <c r="BT259" i="2" s="1"/>
  <c r="BM259" i="2"/>
  <c r="BN259" i="2" s="1"/>
  <c r="BI259" i="2"/>
  <c r="BJ259" i="2" s="1"/>
  <c r="BK259" i="2"/>
  <c r="BL259" i="2" s="1"/>
  <c r="BO259" i="2"/>
  <c r="BP259" i="2" s="1"/>
  <c r="BQ259" i="2"/>
  <c r="BR259" i="2" s="1"/>
  <c r="BO392" i="2"/>
  <c r="BP392" i="2" s="1"/>
  <c r="BQ392" i="2"/>
  <c r="BR392" i="2" s="1"/>
  <c r="BM392" i="2"/>
  <c r="BN392" i="2" s="1"/>
  <c r="BK392" i="2"/>
  <c r="BL392" i="2" s="1"/>
  <c r="BS392" i="2"/>
  <c r="BT392" i="2" s="1"/>
  <c r="BI392" i="2"/>
  <c r="BJ392" i="2" s="1"/>
  <c r="BS32" i="2"/>
  <c r="BT32" i="2" s="1"/>
  <c r="BQ32" i="2"/>
  <c r="BR32" i="2" s="1"/>
  <c r="BO32" i="2"/>
  <c r="BP32" i="2" s="1"/>
  <c r="BM32" i="2"/>
  <c r="BN32" i="2" s="1"/>
  <c r="BK32" i="2"/>
  <c r="BL32" i="2" s="1"/>
  <c r="BI32" i="2"/>
  <c r="BJ32" i="2" s="1"/>
  <c r="BO100" i="2"/>
  <c r="BP100" i="2" s="1"/>
  <c r="BS100" i="2"/>
  <c r="BT100" i="2" s="1"/>
  <c r="BQ100" i="2"/>
  <c r="BR100" i="2" s="1"/>
  <c r="BI100" i="2"/>
  <c r="BJ100" i="2" s="1"/>
  <c r="BM100" i="2"/>
  <c r="BN100" i="2" s="1"/>
  <c r="BK100" i="2"/>
  <c r="BL100" i="2" s="1"/>
  <c r="BQ232" i="2"/>
  <c r="BR232" i="2" s="1"/>
  <c r="BO232" i="2"/>
  <c r="BP232" i="2" s="1"/>
  <c r="BS232" i="2"/>
  <c r="BT232" i="2" s="1"/>
  <c r="BM232" i="2"/>
  <c r="BN232" i="2" s="1"/>
  <c r="BI232" i="2"/>
  <c r="BJ232" i="2" s="1"/>
  <c r="BK232" i="2"/>
  <c r="BL232" i="2" s="1"/>
  <c r="BS294" i="2"/>
  <c r="BT294" i="2" s="1"/>
  <c r="BQ294" i="2"/>
  <c r="BR294" i="2" s="1"/>
  <c r="BM294" i="2"/>
  <c r="BN294" i="2" s="1"/>
  <c r="BO294" i="2"/>
  <c r="BP294" i="2" s="1"/>
  <c r="BK294" i="2"/>
  <c r="BL294" i="2" s="1"/>
  <c r="BI294" i="2"/>
  <c r="BJ294" i="2" s="1"/>
  <c r="BS374" i="2"/>
  <c r="BT374" i="2" s="1"/>
  <c r="BQ374" i="2"/>
  <c r="BR374" i="2" s="1"/>
  <c r="BM374" i="2"/>
  <c r="BN374" i="2" s="1"/>
  <c r="BK374" i="2"/>
  <c r="BL374" i="2" s="1"/>
  <c r="BI374" i="2"/>
  <c r="BJ374" i="2" s="1"/>
  <c r="BO374" i="2"/>
  <c r="BP374" i="2" s="1"/>
  <c r="BM93" i="2"/>
  <c r="BN93" i="2" s="1"/>
  <c r="BQ93" i="2"/>
  <c r="BR93" i="2" s="1"/>
  <c r="BK93" i="2"/>
  <c r="BL93" i="2" s="1"/>
  <c r="BO93" i="2"/>
  <c r="BP93" i="2" s="1"/>
  <c r="BI93" i="2"/>
  <c r="BJ93" i="2" s="1"/>
  <c r="BS93" i="2"/>
  <c r="BT93" i="2" s="1"/>
  <c r="BS169" i="2"/>
  <c r="BT169" i="2" s="1"/>
  <c r="BO169" i="2"/>
  <c r="BP169" i="2" s="1"/>
  <c r="BQ169" i="2"/>
  <c r="BR169" i="2" s="1"/>
  <c r="BI169" i="2"/>
  <c r="BJ169" i="2" s="1"/>
  <c r="BK169" i="2"/>
  <c r="BL169" i="2" s="1"/>
  <c r="BM169" i="2"/>
  <c r="BN169" i="2" s="1"/>
  <c r="BS286" i="2"/>
  <c r="BT286" i="2" s="1"/>
  <c r="BQ286" i="2"/>
  <c r="BR286" i="2" s="1"/>
  <c r="BM286" i="2"/>
  <c r="BN286" i="2" s="1"/>
  <c r="BO286" i="2"/>
  <c r="BP286" i="2" s="1"/>
  <c r="BI286" i="2"/>
  <c r="BJ286" i="2" s="1"/>
  <c r="BK286" i="2"/>
  <c r="BL286" i="2" s="1"/>
  <c r="BS346" i="2"/>
  <c r="BT346" i="2" s="1"/>
  <c r="BO346" i="2"/>
  <c r="BP346" i="2" s="1"/>
  <c r="BI346" i="2"/>
  <c r="BJ346" i="2" s="1"/>
  <c r="BQ346" i="2"/>
  <c r="BR346" i="2" s="1"/>
  <c r="BK346" i="2"/>
  <c r="BL346" i="2" s="1"/>
  <c r="BM346" i="2"/>
  <c r="BN346" i="2" s="1"/>
  <c r="BS364" i="2"/>
  <c r="BT364" i="2" s="1"/>
  <c r="BM364" i="2"/>
  <c r="BN364" i="2" s="1"/>
  <c r="BO364" i="2"/>
  <c r="BP364" i="2" s="1"/>
  <c r="BK364" i="2"/>
  <c r="BL364" i="2" s="1"/>
  <c r="BI364" i="2"/>
  <c r="BJ364" i="2" s="1"/>
  <c r="BQ364" i="2"/>
  <c r="BR364" i="2" s="1"/>
  <c r="BS442" i="2"/>
  <c r="BT442" i="2" s="1"/>
  <c r="BQ442" i="2"/>
  <c r="BR442" i="2" s="1"/>
  <c r="BK442" i="2"/>
  <c r="BL442" i="2" s="1"/>
  <c r="BM442" i="2"/>
  <c r="BN442" i="2" s="1"/>
  <c r="BI442" i="2"/>
  <c r="BJ442" i="2" s="1"/>
  <c r="BO442" i="2"/>
  <c r="BP442" i="2" s="1"/>
  <c r="BQ44" i="2"/>
  <c r="BR44" i="2" s="1"/>
  <c r="BS44" i="2"/>
  <c r="BT44" i="2" s="1"/>
  <c r="BM44" i="2"/>
  <c r="BN44" i="2" s="1"/>
  <c r="BK44" i="2"/>
  <c r="BL44" i="2" s="1"/>
  <c r="BI44" i="2"/>
  <c r="BJ44" i="2" s="1"/>
  <c r="BO44" i="2"/>
  <c r="BP44" i="2" s="1"/>
  <c r="BS76" i="2"/>
  <c r="BT76" i="2" s="1"/>
  <c r="BO76" i="2"/>
  <c r="BP76" i="2" s="1"/>
  <c r="BQ76" i="2"/>
  <c r="BR76" i="2" s="1"/>
  <c r="BM76" i="2"/>
  <c r="BN76" i="2" s="1"/>
  <c r="BK76" i="2"/>
  <c r="BL76" i="2" s="1"/>
  <c r="BI76" i="2"/>
  <c r="BJ76" i="2" s="1"/>
  <c r="BO112" i="2"/>
  <c r="BP112" i="2" s="1"/>
  <c r="BS112" i="2"/>
  <c r="BT112" i="2" s="1"/>
  <c r="BQ112" i="2"/>
  <c r="BR112" i="2" s="1"/>
  <c r="BM112" i="2"/>
  <c r="BN112" i="2" s="1"/>
  <c r="BK112" i="2"/>
  <c r="BL112" i="2" s="1"/>
  <c r="BI112" i="2"/>
  <c r="BJ112" i="2" s="1"/>
  <c r="BS191" i="2"/>
  <c r="BT191" i="2" s="1"/>
  <c r="BQ191" i="2"/>
  <c r="BR191" i="2" s="1"/>
  <c r="BO191" i="2"/>
  <c r="BP191" i="2" s="1"/>
  <c r="BK191" i="2"/>
  <c r="BL191" i="2" s="1"/>
  <c r="BI191" i="2"/>
  <c r="BJ191" i="2" s="1"/>
  <c r="BM191" i="2"/>
  <c r="BN191" i="2" s="1"/>
  <c r="BS233" i="2"/>
  <c r="BT233" i="2" s="1"/>
  <c r="BQ233" i="2"/>
  <c r="BR233" i="2" s="1"/>
  <c r="BO233" i="2"/>
  <c r="BP233" i="2" s="1"/>
  <c r="BK233" i="2"/>
  <c r="BL233" i="2" s="1"/>
  <c r="BM233" i="2"/>
  <c r="BN233" i="2" s="1"/>
  <c r="BI233" i="2"/>
  <c r="BJ233" i="2" s="1"/>
  <c r="BS269" i="2"/>
  <c r="BT269" i="2" s="1"/>
  <c r="BM269" i="2"/>
  <c r="BN269" i="2" s="1"/>
  <c r="BQ269" i="2"/>
  <c r="BR269" i="2" s="1"/>
  <c r="BI269" i="2"/>
  <c r="BJ269" i="2" s="1"/>
  <c r="BK269" i="2"/>
  <c r="BL269" i="2" s="1"/>
  <c r="BO269" i="2"/>
  <c r="BP269" i="2" s="1"/>
  <c r="BQ298" i="2"/>
  <c r="BR298" i="2" s="1"/>
  <c r="BO298" i="2"/>
  <c r="BP298" i="2" s="1"/>
  <c r="BI298" i="2"/>
  <c r="BJ298" i="2" s="1"/>
  <c r="BM298" i="2"/>
  <c r="BN298" i="2" s="1"/>
  <c r="BK298" i="2"/>
  <c r="BL298" i="2" s="1"/>
  <c r="BS298" i="2"/>
  <c r="BT298" i="2" s="1"/>
  <c r="BS310" i="2"/>
  <c r="BT310" i="2" s="1"/>
  <c r="BQ310" i="2"/>
  <c r="BR310" i="2" s="1"/>
  <c r="BM310" i="2"/>
  <c r="BN310" i="2" s="1"/>
  <c r="BO310" i="2"/>
  <c r="BP310" i="2" s="1"/>
  <c r="BI310" i="2"/>
  <c r="BJ310" i="2" s="1"/>
  <c r="BK310" i="2"/>
  <c r="BL310" i="2" s="1"/>
  <c r="BQ324" i="2"/>
  <c r="BR324" i="2" s="1"/>
  <c r="BS324" i="2"/>
  <c r="BT324" i="2" s="1"/>
  <c r="BI324" i="2"/>
  <c r="BJ324" i="2" s="1"/>
  <c r="BK324" i="2"/>
  <c r="BL324" i="2" s="1"/>
  <c r="BM324" i="2"/>
  <c r="BN324" i="2" s="1"/>
  <c r="BO324" i="2"/>
  <c r="BP324" i="2" s="1"/>
  <c r="BS376" i="2"/>
  <c r="BT376" i="2" s="1"/>
  <c r="BQ376" i="2"/>
  <c r="BR376" i="2" s="1"/>
  <c r="BO376" i="2"/>
  <c r="BP376" i="2" s="1"/>
  <c r="BM376" i="2"/>
  <c r="BN376" i="2" s="1"/>
  <c r="BI376" i="2"/>
  <c r="BJ376" i="2" s="1"/>
  <c r="BK376" i="2"/>
  <c r="BL376" i="2" s="1"/>
  <c r="BS407" i="2"/>
  <c r="BT407" i="2" s="1"/>
  <c r="BO407" i="2"/>
  <c r="BP407" i="2" s="1"/>
  <c r="BQ407" i="2"/>
  <c r="BR407" i="2" s="1"/>
  <c r="BM407" i="2"/>
  <c r="BN407" i="2" s="1"/>
  <c r="BI407" i="2"/>
  <c r="BJ407" i="2" s="1"/>
  <c r="BK407" i="2"/>
  <c r="BL407" i="2" s="1"/>
  <c r="BS47" i="2"/>
  <c r="BT47" i="2" s="1"/>
  <c r="BQ47" i="2"/>
  <c r="BR47" i="2" s="1"/>
  <c r="BM47" i="2"/>
  <c r="BN47" i="2" s="1"/>
  <c r="BK47" i="2"/>
  <c r="BL47" i="2" s="1"/>
  <c r="BI47" i="2"/>
  <c r="BJ47" i="2" s="1"/>
  <c r="BO47" i="2"/>
  <c r="BP47" i="2" s="1"/>
  <c r="BS95" i="2"/>
  <c r="BT95" i="2" s="1"/>
  <c r="BQ95" i="2"/>
  <c r="BR95" i="2" s="1"/>
  <c r="BO95" i="2"/>
  <c r="BP95" i="2" s="1"/>
  <c r="BM95" i="2"/>
  <c r="BN95" i="2" s="1"/>
  <c r="BK95" i="2"/>
  <c r="BL95" i="2" s="1"/>
  <c r="BI95" i="2"/>
  <c r="BJ95" i="2" s="1"/>
  <c r="BQ123" i="2"/>
  <c r="BR123" i="2" s="1"/>
  <c r="BS123" i="2"/>
  <c r="BT123" i="2" s="1"/>
  <c r="BK123" i="2"/>
  <c r="BL123" i="2" s="1"/>
  <c r="BI123" i="2"/>
  <c r="BJ123" i="2" s="1"/>
  <c r="BO123" i="2"/>
  <c r="BP123" i="2" s="1"/>
  <c r="BM123" i="2"/>
  <c r="BN123" i="2" s="1"/>
  <c r="BS170" i="2"/>
  <c r="BT170" i="2" s="1"/>
  <c r="BQ170" i="2"/>
  <c r="BR170" i="2" s="1"/>
  <c r="BM170" i="2"/>
  <c r="BN170" i="2" s="1"/>
  <c r="BI170" i="2"/>
  <c r="BJ170" i="2" s="1"/>
  <c r="BK170" i="2"/>
  <c r="BL170" i="2" s="1"/>
  <c r="BO170" i="2"/>
  <c r="BP170" i="2" s="1"/>
  <c r="BQ276" i="2"/>
  <c r="BR276" i="2" s="1"/>
  <c r="BO276" i="2"/>
  <c r="BP276" i="2" s="1"/>
  <c r="BI276" i="2"/>
  <c r="BJ276" i="2" s="1"/>
  <c r="BS276" i="2"/>
  <c r="BT276" i="2" s="1"/>
  <c r="BK276" i="2"/>
  <c r="BL276" i="2" s="1"/>
  <c r="BM276" i="2"/>
  <c r="BN276" i="2" s="1"/>
  <c r="BS287" i="2"/>
  <c r="BT287" i="2" s="1"/>
  <c r="BQ287" i="2"/>
  <c r="BR287" i="2" s="1"/>
  <c r="BO287" i="2"/>
  <c r="BP287" i="2" s="1"/>
  <c r="BM287" i="2"/>
  <c r="BN287" i="2" s="1"/>
  <c r="BK287" i="2"/>
  <c r="BL287" i="2" s="1"/>
  <c r="BI287" i="2"/>
  <c r="BJ287" i="2" s="1"/>
  <c r="BQ337" i="2"/>
  <c r="BR337" i="2" s="1"/>
  <c r="BI337" i="2"/>
  <c r="BJ337" i="2" s="1"/>
  <c r="BK337" i="2"/>
  <c r="BL337" i="2" s="1"/>
  <c r="BS337" i="2"/>
  <c r="BT337" i="2" s="1"/>
  <c r="BO337" i="2"/>
  <c r="BP337" i="2" s="1"/>
  <c r="BM337" i="2"/>
  <c r="BN337" i="2" s="1"/>
  <c r="BO347" i="2"/>
  <c r="BP347" i="2" s="1"/>
  <c r="BI347" i="2"/>
  <c r="BJ347" i="2" s="1"/>
  <c r="BQ347" i="2"/>
  <c r="BR347" i="2" s="1"/>
  <c r="BK347" i="2"/>
  <c r="BL347" i="2" s="1"/>
  <c r="BM347" i="2"/>
  <c r="BN347" i="2" s="1"/>
  <c r="BS347" i="2"/>
  <c r="BT347" i="2" s="1"/>
  <c r="BS357" i="2"/>
  <c r="BT357" i="2" s="1"/>
  <c r="BQ357" i="2"/>
  <c r="BR357" i="2" s="1"/>
  <c r="BM357" i="2"/>
  <c r="BN357" i="2" s="1"/>
  <c r="BK357" i="2"/>
  <c r="BL357" i="2" s="1"/>
  <c r="BI357" i="2"/>
  <c r="BJ357" i="2" s="1"/>
  <c r="BO357" i="2"/>
  <c r="BP357" i="2" s="1"/>
  <c r="BM365" i="2"/>
  <c r="BN365" i="2" s="1"/>
  <c r="BO365" i="2"/>
  <c r="BP365" i="2" s="1"/>
  <c r="BQ365" i="2"/>
  <c r="BR365" i="2" s="1"/>
  <c r="BK365" i="2"/>
  <c r="BL365" i="2" s="1"/>
  <c r="BI365" i="2"/>
  <c r="BJ365" i="2" s="1"/>
  <c r="BS365" i="2"/>
  <c r="BT365" i="2" s="1"/>
  <c r="BS435" i="2"/>
  <c r="BT435" i="2" s="1"/>
  <c r="BO435" i="2"/>
  <c r="BP435" i="2" s="1"/>
  <c r="BM435" i="2"/>
  <c r="BN435" i="2" s="1"/>
  <c r="BK435" i="2"/>
  <c r="BL435" i="2" s="1"/>
  <c r="BQ435" i="2"/>
  <c r="BR435" i="2" s="1"/>
  <c r="BI435" i="2"/>
  <c r="BJ435" i="2" s="1"/>
  <c r="BS443" i="2"/>
  <c r="BT443" i="2" s="1"/>
  <c r="BQ443" i="2"/>
  <c r="BR443" i="2" s="1"/>
  <c r="BK443" i="2"/>
  <c r="BL443" i="2" s="1"/>
  <c r="BO443" i="2"/>
  <c r="BP443" i="2" s="1"/>
  <c r="BM443" i="2"/>
  <c r="BN443" i="2" s="1"/>
  <c r="BI443" i="2"/>
  <c r="BJ443" i="2" s="1"/>
  <c r="BS175" i="2"/>
  <c r="BT175" i="2" s="1"/>
  <c r="BO175" i="2"/>
  <c r="BP175" i="2" s="1"/>
  <c r="BK175" i="2"/>
  <c r="BL175" i="2" s="1"/>
  <c r="BI175" i="2"/>
  <c r="BJ175" i="2" s="1"/>
  <c r="BM175" i="2"/>
  <c r="BN175" i="2" s="1"/>
  <c r="BQ175" i="2"/>
  <c r="BR175" i="2" s="1"/>
  <c r="BS343" i="2"/>
  <c r="BT343" i="2" s="1"/>
  <c r="BO343" i="2"/>
  <c r="BP343" i="2" s="1"/>
  <c r="BM343" i="2"/>
  <c r="BN343" i="2" s="1"/>
  <c r="BQ343" i="2"/>
  <c r="BR343" i="2" s="1"/>
  <c r="BI343" i="2"/>
  <c r="BJ343" i="2" s="1"/>
  <c r="BK343" i="2"/>
  <c r="BL343" i="2" s="1"/>
  <c r="BS75" i="2"/>
  <c r="BT75" i="2" s="1"/>
  <c r="BQ75" i="2"/>
  <c r="BR75" i="2" s="1"/>
  <c r="BM75" i="2"/>
  <c r="BN75" i="2" s="1"/>
  <c r="BK75" i="2"/>
  <c r="BL75" i="2" s="1"/>
  <c r="BI75" i="2"/>
  <c r="BJ75" i="2" s="1"/>
  <c r="BO75" i="2"/>
  <c r="BP75" i="2" s="1"/>
  <c r="BS158" i="2"/>
  <c r="BT158" i="2" s="1"/>
  <c r="BQ158" i="2"/>
  <c r="BR158" i="2" s="1"/>
  <c r="BO158" i="2"/>
  <c r="BP158" i="2" s="1"/>
  <c r="BI158" i="2"/>
  <c r="BJ158" i="2" s="1"/>
  <c r="BK158" i="2"/>
  <c r="BL158" i="2" s="1"/>
  <c r="BM158" i="2"/>
  <c r="BN158" i="2" s="1"/>
  <c r="BS268" i="2"/>
  <c r="BT268" i="2" s="1"/>
  <c r="BQ268" i="2"/>
  <c r="BR268" i="2" s="1"/>
  <c r="BM268" i="2"/>
  <c r="BN268" i="2" s="1"/>
  <c r="BI268" i="2"/>
  <c r="BJ268" i="2" s="1"/>
  <c r="BO268" i="2"/>
  <c r="BP268" i="2" s="1"/>
  <c r="BK268" i="2"/>
  <c r="BL268" i="2" s="1"/>
  <c r="BS307" i="2"/>
  <c r="BT307" i="2" s="1"/>
  <c r="BQ307" i="2"/>
  <c r="BR307" i="2" s="1"/>
  <c r="BO307" i="2"/>
  <c r="BP307" i="2" s="1"/>
  <c r="BI307" i="2"/>
  <c r="BJ307" i="2" s="1"/>
  <c r="BK307" i="2"/>
  <c r="BL307" i="2" s="1"/>
  <c r="BM307" i="2"/>
  <c r="BN307" i="2" s="1"/>
  <c r="BS27" i="2"/>
  <c r="BT27" i="2" s="1"/>
  <c r="BO27" i="2"/>
  <c r="BP27" i="2" s="1"/>
  <c r="BQ27" i="2"/>
  <c r="BR27" i="2" s="1"/>
  <c r="BM27" i="2"/>
  <c r="BN27" i="2" s="1"/>
  <c r="BI27" i="2"/>
  <c r="BJ27" i="2" s="1"/>
  <c r="BK27" i="2"/>
  <c r="BL27" i="2" s="1"/>
  <c r="BQ114" i="2"/>
  <c r="BR114" i="2" s="1"/>
  <c r="BO114" i="2"/>
  <c r="BP114" i="2" s="1"/>
  <c r="BS114" i="2"/>
  <c r="BT114" i="2" s="1"/>
  <c r="BI114" i="2"/>
  <c r="BJ114" i="2" s="1"/>
  <c r="BM114" i="2"/>
  <c r="BN114" i="2" s="1"/>
  <c r="BK114" i="2"/>
  <c r="BL114" i="2" s="1"/>
  <c r="BS274" i="2"/>
  <c r="BT274" i="2" s="1"/>
  <c r="BQ274" i="2"/>
  <c r="BR274" i="2" s="1"/>
  <c r="BI274" i="2"/>
  <c r="BJ274" i="2" s="1"/>
  <c r="BK274" i="2"/>
  <c r="BL274" i="2" s="1"/>
  <c r="BM274" i="2"/>
  <c r="BN274" i="2" s="1"/>
  <c r="BO274" i="2"/>
  <c r="BP274" i="2" s="1"/>
  <c r="BS328" i="2"/>
  <c r="BT328" i="2" s="1"/>
  <c r="BO328" i="2"/>
  <c r="BP328" i="2" s="1"/>
  <c r="BM328" i="2"/>
  <c r="BN328" i="2" s="1"/>
  <c r="BQ328" i="2"/>
  <c r="BR328" i="2" s="1"/>
  <c r="BK328" i="2"/>
  <c r="BL328" i="2" s="1"/>
  <c r="BI328" i="2"/>
  <c r="BJ328" i="2" s="1"/>
  <c r="BQ356" i="2"/>
  <c r="BR356" i="2" s="1"/>
  <c r="BS356" i="2"/>
  <c r="BT356" i="2" s="1"/>
  <c r="BM356" i="2"/>
  <c r="BN356" i="2" s="1"/>
  <c r="BK356" i="2"/>
  <c r="BL356" i="2" s="1"/>
  <c r="BI356" i="2"/>
  <c r="BJ356" i="2" s="1"/>
  <c r="BO356" i="2"/>
  <c r="BP356" i="2" s="1"/>
  <c r="BQ434" i="2"/>
  <c r="BR434" i="2" s="1"/>
  <c r="BS434" i="2"/>
  <c r="BT434" i="2" s="1"/>
  <c r="BK434" i="2"/>
  <c r="BL434" i="2" s="1"/>
  <c r="BO434" i="2"/>
  <c r="BP434" i="2" s="1"/>
  <c r="BM434" i="2"/>
  <c r="BN434" i="2" s="1"/>
  <c r="BI434" i="2"/>
  <c r="BJ434" i="2" s="1"/>
  <c r="BS171" i="2"/>
  <c r="BT171" i="2" s="1"/>
  <c r="BO171" i="2"/>
  <c r="BP171" i="2" s="1"/>
  <c r="BM171" i="2"/>
  <c r="BN171" i="2" s="1"/>
  <c r="BI171" i="2"/>
  <c r="BJ171" i="2" s="1"/>
  <c r="BK171" i="2"/>
  <c r="BL171" i="2" s="1"/>
  <c r="BQ171" i="2"/>
  <c r="BR171" i="2" s="1"/>
  <c r="BO45" i="2"/>
  <c r="BP45" i="2" s="1"/>
  <c r="BS45" i="2"/>
  <c r="BT45" i="2" s="1"/>
  <c r="BM45" i="2"/>
  <c r="BN45" i="2" s="1"/>
  <c r="BQ45" i="2"/>
  <c r="BR45" i="2" s="1"/>
  <c r="BI45" i="2"/>
  <c r="BJ45" i="2" s="1"/>
  <c r="BK45" i="2"/>
  <c r="BL45" i="2" s="1"/>
  <c r="BS77" i="2"/>
  <c r="BT77" i="2" s="1"/>
  <c r="BM77" i="2"/>
  <c r="BN77" i="2" s="1"/>
  <c r="BQ77" i="2"/>
  <c r="BR77" i="2" s="1"/>
  <c r="BK77" i="2"/>
  <c r="BL77" i="2" s="1"/>
  <c r="BI77" i="2"/>
  <c r="BJ77" i="2" s="1"/>
  <c r="BO77" i="2"/>
  <c r="BP77" i="2" s="1"/>
  <c r="BS121" i="2"/>
  <c r="BT121" i="2" s="1"/>
  <c r="BO121" i="2"/>
  <c r="BP121" i="2" s="1"/>
  <c r="BM121" i="2"/>
  <c r="BN121" i="2" s="1"/>
  <c r="BK121" i="2"/>
  <c r="BL121" i="2" s="1"/>
  <c r="BI121" i="2"/>
  <c r="BJ121" i="2" s="1"/>
  <c r="BQ121" i="2"/>
  <c r="BR121" i="2" s="1"/>
  <c r="BS204" i="2"/>
  <c r="BT204" i="2" s="1"/>
  <c r="BO204" i="2"/>
  <c r="BP204" i="2" s="1"/>
  <c r="BM204" i="2"/>
  <c r="BN204" i="2" s="1"/>
  <c r="BI204" i="2"/>
  <c r="BJ204" i="2" s="1"/>
  <c r="BQ204" i="2"/>
  <c r="BR204" i="2" s="1"/>
  <c r="BK204" i="2"/>
  <c r="BL204" i="2" s="1"/>
  <c r="BO234" i="2"/>
  <c r="BP234" i="2" s="1"/>
  <c r="BQ234" i="2"/>
  <c r="BR234" i="2" s="1"/>
  <c r="BI234" i="2"/>
  <c r="BJ234" i="2" s="1"/>
  <c r="BK234" i="2"/>
  <c r="BL234" i="2" s="1"/>
  <c r="BS234" i="2"/>
  <c r="BT234" i="2" s="1"/>
  <c r="BM234" i="2"/>
  <c r="BN234" i="2" s="1"/>
  <c r="BS270" i="2"/>
  <c r="BT270" i="2" s="1"/>
  <c r="BQ270" i="2"/>
  <c r="BR270" i="2" s="1"/>
  <c r="BM270" i="2"/>
  <c r="BN270" i="2" s="1"/>
  <c r="BI270" i="2"/>
  <c r="BJ270" i="2" s="1"/>
  <c r="BK270" i="2"/>
  <c r="BL270" i="2" s="1"/>
  <c r="BO270" i="2"/>
  <c r="BP270" i="2" s="1"/>
  <c r="BS299" i="2"/>
  <c r="BT299" i="2" s="1"/>
  <c r="BM299" i="2"/>
  <c r="BN299" i="2" s="1"/>
  <c r="BQ299" i="2"/>
  <c r="BR299" i="2" s="1"/>
  <c r="BO299" i="2"/>
  <c r="BP299" i="2" s="1"/>
  <c r="BI299" i="2"/>
  <c r="BJ299" i="2" s="1"/>
  <c r="BK299" i="2"/>
  <c r="BL299" i="2" s="1"/>
  <c r="BQ314" i="2"/>
  <c r="BR314" i="2" s="1"/>
  <c r="BS314" i="2"/>
  <c r="BT314" i="2" s="1"/>
  <c r="BI314" i="2"/>
  <c r="BJ314" i="2" s="1"/>
  <c r="BO314" i="2"/>
  <c r="BP314" i="2" s="1"/>
  <c r="BM314" i="2"/>
  <c r="BN314" i="2" s="1"/>
  <c r="BK314" i="2"/>
  <c r="BL314" i="2" s="1"/>
  <c r="BS325" i="2"/>
  <c r="BT325" i="2" s="1"/>
  <c r="BM325" i="2"/>
  <c r="BN325" i="2" s="1"/>
  <c r="BI325" i="2"/>
  <c r="BJ325" i="2" s="1"/>
  <c r="BK325" i="2"/>
  <c r="BL325" i="2" s="1"/>
  <c r="BQ325" i="2"/>
  <c r="BR325" i="2" s="1"/>
  <c r="BO325" i="2"/>
  <c r="BP325" i="2" s="1"/>
  <c r="BQ377" i="2"/>
  <c r="BR377" i="2" s="1"/>
  <c r="BK377" i="2"/>
  <c r="BL377" i="2" s="1"/>
  <c r="BS377" i="2"/>
  <c r="BT377" i="2" s="1"/>
  <c r="BM377" i="2"/>
  <c r="BN377" i="2" s="1"/>
  <c r="BI377" i="2"/>
  <c r="BJ377" i="2" s="1"/>
  <c r="BO377" i="2"/>
  <c r="BP377" i="2" s="1"/>
  <c r="BO416" i="2"/>
  <c r="BP416" i="2" s="1"/>
  <c r="BQ416" i="2"/>
  <c r="BR416" i="2" s="1"/>
  <c r="BM416" i="2"/>
  <c r="BN416" i="2" s="1"/>
  <c r="BS416" i="2"/>
  <c r="BT416" i="2" s="1"/>
  <c r="BI416" i="2"/>
  <c r="BJ416" i="2" s="1"/>
  <c r="BK416" i="2"/>
  <c r="BL416" i="2" s="1"/>
  <c r="BS48" i="2"/>
  <c r="BT48" i="2" s="1"/>
  <c r="BQ48" i="2"/>
  <c r="BR48" i="2" s="1"/>
  <c r="BO48" i="2"/>
  <c r="BP48" i="2" s="1"/>
  <c r="BM48" i="2"/>
  <c r="BN48" i="2" s="1"/>
  <c r="BK48" i="2"/>
  <c r="BL48" i="2" s="1"/>
  <c r="BI48" i="2"/>
  <c r="BJ48" i="2" s="1"/>
  <c r="BS98" i="2"/>
  <c r="BT98" i="2" s="1"/>
  <c r="BO98" i="2"/>
  <c r="BP98" i="2" s="1"/>
  <c r="BM98" i="2"/>
  <c r="BN98" i="2" s="1"/>
  <c r="BI98" i="2"/>
  <c r="BJ98" i="2" s="1"/>
  <c r="BQ98" i="2"/>
  <c r="BR98" i="2" s="1"/>
  <c r="BK98" i="2"/>
  <c r="BL98" i="2" s="1"/>
  <c r="BQ124" i="2"/>
  <c r="BR124" i="2" s="1"/>
  <c r="BO124" i="2"/>
  <c r="BP124" i="2" s="1"/>
  <c r="BI124" i="2"/>
  <c r="BJ124" i="2" s="1"/>
  <c r="BS124" i="2"/>
  <c r="BT124" i="2" s="1"/>
  <c r="BK124" i="2"/>
  <c r="BL124" i="2" s="1"/>
  <c r="BM124" i="2"/>
  <c r="BN124" i="2" s="1"/>
  <c r="BQ187" i="2"/>
  <c r="BR187" i="2" s="1"/>
  <c r="BS187" i="2"/>
  <c r="BT187" i="2" s="1"/>
  <c r="BO187" i="2"/>
  <c r="BP187" i="2" s="1"/>
  <c r="BI187" i="2"/>
  <c r="BJ187" i="2" s="1"/>
  <c r="BK187" i="2"/>
  <c r="BL187" i="2" s="1"/>
  <c r="BM187" i="2"/>
  <c r="BN187" i="2" s="1"/>
  <c r="BS278" i="2"/>
  <c r="BT278" i="2" s="1"/>
  <c r="BQ278" i="2"/>
  <c r="BR278" i="2" s="1"/>
  <c r="BM278" i="2"/>
  <c r="BN278" i="2" s="1"/>
  <c r="BO278" i="2"/>
  <c r="BP278" i="2" s="1"/>
  <c r="BI278" i="2"/>
  <c r="BJ278" i="2" s="1"/>
  <c r="BK278" i="2"/>
  <c r="BL278" i="2" s="1"/>
  <c r="BQ288" i="2"/>
  <c r="BR288" i="2" s="1"/>
  <c r="BO288" i="2"/>
  <c r="BP288" i="2" s="1"/>
  <c r="BS288" i="2"/>
  <c r="BT288" i="2" s="1"/>
  <c r="BM288" i="2"/>
  <c r="BN288" i="2" s="1"/>
  <c r="BK288" i="2"/>
  <c r="BL288" i="2" s="1"/>
  <c r="BI288" i="2"/>
  <c r="BJ288" i="2" s="1"/>
  <c r="BQ338" i="2"/>
  <c r="BR338" i="2" s="1"/>
  <c r="BO338" i="2"/>
  <c r="BP338" i="2" s="1"/>
  <c r="BM338" i="2"/>
  <c r="BN338" i="2" s="1"/>
  <c r="BI338" i="2"/>
  <c r="BJ338" i="2" s="1"/>
  <c r="BK338" i="2"/>
  <c r="BL338" i="2" s="1"/>
  <c r="BS338" i="2"/>
  <c r="BT338" i="2" s="1"/>
  <c r="BQ348" i="2"/>
  <c r="BR348" i="2" s="1"/>
  <c r="BS348" i="2"/>
  <c r="BT348" i="2" s="1"/>
  <c r="BO348" i="2"/>
  <c r="BP348" i="2" s="1"/>
  <c r="BK348" i="2"/>
  <c r="BL348" i="2" s="1"/>
  <c r="BM348" i="2"/>
  <c r="BN348" i="2" s="1"/>
  <c r="BI348" i="2"/>
  <c r="BJ348" i="2" s="1"/>
  <c r="BS358" i="2"/>
  <c r="BT358" i="2" s="1"/>
  <c r="BQ358" i="2"/>
  <c r="BR358" i="2" s="1"/>
  <c r="BM358" i="2"/>
  <c r="BN358" i="2" s="1"/>
  <c r="BI358" i="2"/>
  <c r="BJ358" i="2" s="1"/>
  <c r="BO358" i="2"/>
  <c r="BP358" i="2" s="1"/>
  <c r="BK358" i="2"/>
  <c r="BL358" i="2" s="1"/>
  <c r="BS371" i="2"/>
  <c r="BT371" i="2" s="1"/>
  <c r="BO371" i="2"/>
  <c r="BP371" i="2" s="1"/>
  <c r="BQ371" i="2"/>
  <c r="BR371" i="2" s="1"/>
  <c r="BI371" i="2"/>
  <c r="BJ371" i="2" s="1"/>
  <c r="BM371" i="2"/>
  <c r="BN371" i="2" s="1"/>
  <c r="BK371" i="2"/>
  <c r="BL371" i="2" s="1"/>
  <c r="BQ436" i="2"/>
  <c r="BR436" i="2" s="1"/>
  <c r="BO436" i="2"/>
  <c r="BP436" i="2" s="1"/>
  <c r="BM436" i="2"/>
  <c r="BN436" i="2" s="1"/>
  <c r="BK436" i="2"/>
  <c r="BL436" i="2" s="1"/>
  <c r="BI436" i="2"/>
  <c r="BJ436" i="2" s="1"/>
  <c r="BS436" i="2"/>
  <c r="BT436" i="2" s="1"/>
  <c r="BQ444" i="2"/>
  <c r="BR444" i="2" s="1"/>
  <c r="BK444" i="2"/>
  <c r="BL444" i="2" s="1"/>
  <c r="BS444" i="2"/>
  <c r="BT444" i="2" s="1"/>
  <c r="BO444" i="2"/>
  <c r="BP444" i="2" s="1"/>
  <c r="BM444" i="2"/>
  <c r="BN444" i="2" s="1"/>
  <c r="BI444" i="2"/>
  <c r="BJ444" i="2" s="1"/>
  <c r="BO192" i="2"/>
  <c r="BP192" i="2" s="1"/>
  <c r="BQ192" i="2"/>
  <c r="BR192" i="2" s="1"/>
  <c r="BS192" i="2"/>
  <c r="BT192" i="2" s="1"/>
  <c r="BI192" i="2"/>
  <c r="BJ192" i="2" s="1"/>
  <c r="BK192" i="2"/>
  <c r="BL192" i="2" s="1"/>
  <c r="BM192" i="2"/>
  <c r="BN192" i="2" s="1"/>
  <c r="BQ368" i="2"/>
  <c r="BR368" i="2" s="1"/>
  <c r="BO368" i="2"/>
  <c r="BP368" i="2" s="1"/>
  <c r="BS368" i="2"/>
  <c r="BT368" i="2" s="1"/>
  <c r="BK368" i="2"/>
  <c r="BL368" i="2" s="1"/>
  <c r="BI368" i="2"/>
  <c r="BJ368" i="2" s="1"/>
  <c r="BM368" i="2"/>
  <c r="BN368" i="2" s="1"/>
  <c r="BS323" i="2"/>
  <c r="BT323" i="2" s="1"/>
  <c r="BI323" i="2"/>
  <c r="BJ323" i="2" s="1"/>
  <c r="BK323" i="2"/>
  <c r="BL323" i="2" s="1"/>
  <c r="BQ323" i="2"/>
  <c r="BR323" i="2" s="1"/>
  <c r="BO323" i="2"/>
  <c r="BP323" i="2" s="1"/>
  <c r="BM323" i="2"/>
  <c r="BN323" i="2" s="1"/>
  <c r="BM46" i="2"/>
  <c r="BN46" i="2" s="1"/>
  <c r="BQ46" i="2"/>
  <c r="BR46" i="2" s="1"/>
  <c r="BS46" i="2"/>
  <c r="BT46" i="2" s="1"/>
  <c r="BI46" i="2"/>
  <c r="BJ46" i="2" s="1"/>
  <c r="BK46" i="2"/>
  <c r="BL46" i="2" s="1"/>
  <c r="BO46" i="2"/>
  <c r="BP46" i="2" s="1"/>
  <c r="BS78" i="2"/>
  <c r="BT78" i="2" s="1"/>
  <c r="BQ78" i="2"/>
  <c r="BR78" i="2" s="1"/>
  <c r="BM78" i="2"/>
  <c r="BN78" i="2" s="1"/>
  <c r="BI78" i="2"/>
  <c r="BJ78" i="2" s="1"/>
  <c r="BO78" i="2"/>
  <c r="BP78" i="2" s="1"/>
  <c r="BK78" i="2"/>
  <c r="BL78" i="2" s="1"/>
  <c r="BO128" i="2"/>
  <c r="BP128" i="2" s="1"/>
  <c r="BK128" i="2"/>
  <c r="BL128" i="2" s="1"/>
  <c r="BM128" i="2"/>
  <c r="BN128" i="2" s="1"/>
  <c r="BS128" i="2"/>
  <c r="BT128" i="2" s="1"/>
  <c r="BI128" i="2"/>
  <c r="BJ128" i="2" s="1"/>
  <c r="BQ128" i="2"/>
  <c r="BR128" i="2" s="1"/>
  <c r="BS205" i="2"/>
  <c r="BT205" i="2" s="1"/>
  <c r="BM205" i="2"/>
  <c r="BN205" i="2" s="1"/>
  <c r="BI205" i="2"/>
  <c r="BJ205" i="2" s="1"/>
  <c r="BK205" i="2"/>
  <c r="BL205" i="2" s="1"/>
  <c r="BQ205" i="2"/>
  <c r="BR205" i="2" s="1"/>
  <c r="BO205" i="2"/>
  <c r="BP205" i="2" s="1"/>
  <c r="BS235" i="2"/>
  <c r="BT235" i="2" s="1"/>
  <c r="BM235" i="2"/>
  <c r="BN235" i="2" s="1"/>
  <c r="BO235" i="2"/>
  <c r="BP235" i="2" s="1"/>
  <c r="BQ235" i="2"/>
  <c r="BR235" i="2" s="1"/>
  <c r="BI235" i="2"/>
  <c r="BJ235" i="2" s="1"/>
  <c r="BK235" i="2"/>
  <c r="BL235" i="2" s="1"/>
  <c r="BS271" i="2"/>
  <c r="BT271" i="2" s="1"/>
  <c r="BQ271" i="2"/>
  <c r="BR271" i="2" s="1"/>
  <c r="BO271" i="2"/>
  <c r="BP271" i="2" s="1"/>
  <c r="BM271" i="2"/>
  <c r="BN271" i="2" s="1"/>
  <c r="BK271" i="2"/>
  <c r="BL271" i="2" s="1"/>
  <c r="BI271" i="2"/>
  <c r="BJ271" i="2" s="1"/>
  <c r="BS300" i="2"/>
  <c r="BT300" i="2" s="1"/>
  <c r="BQ300" i="2"/>
  <c r="BR300" i="2" s="1"/>
  <c r="BM300" i="2"/>
  <c r="BN300" i="2" s="1"/>
  <c r="BO300" i="2"/>
  <c r="BP300" i="2" s="1"/>
  <c r="BI300" i="2"/>
  <c r="BJ300" i="2" s="1"/>
  <c r="BK300" i="2"/>
  <c r="BL300" i="2" s="1"/>
  <c r="BS315" i="2"/>
  <c r="BT315" i="2" s="1"/>
  <c r="BQ315" i="2"/>
  <c r="BR315" i="2" s="1"/>
  <c r="BI315" i="2"/>
  <c r="BJ315" i="2" s="1"/>
  <c r="BO315" i="2"/>
  <c r="BP315" i="2" s="1"/>
  <c r="BM315" i="2"/>
  <c r="BN315" i="2" s="1"/>
  <c r="BK315" i="2"/>
  <c r="BL315" i="2" s="1"/>
  <c r="BS351" i="2"/>
  <c r="BT351" i="2" s="1"/>
  <c r="BO351" i="2"/>
  <c r="BP351" i="2" s="1"/>
  <c r="BQ351" i="2"/>
  <c r="BR351" i="2" s="1"/>
  <c r="BM351" i="2"/>
  <c r="BN351" i="2" s="1"/>
  <c r="BK351" i="2"/>
  <c r="BL351" i="2" s="1"/>
  <c r="BI351" i="2"/>
  <c r="BJ351" i="2" s="1"/>
  <c r="BQ379" i="2"/>
  <c r="BR379" i="2" s="1"/>
  <c r="BS379" i="2"/>
  <c r="BT379" i="2" s="1"/>
  <c r="BO379" i="2"/>
  <c r="BP379" i="2" s="1"/>
  <c r="BI379" i="2"/>
  <c r="BJ379" i="2" s="1"/>
  <c r="BK379" i="2"/>
  <c r="BL379" i="2" s="1"/>
  <c r="BM379" i="2"/>
  <c r="BN379" i="2" s="1"/>
  <c r="BS423" i="2"/>
  <c r="BT423" i="2" s="1"/>
  <c r="BO423" i="2"/>
  <c r="BP423" i="2" s="1"/>
  <c r="BQ423" i="2"/>
  <c r="BR423" i="2" s="1"/>
  <c r="BM423" i="2"/>
  <c r="BN423" i="2" s="1"/>
  <c r="BI423" i="2"/>
  <c r="BJ423" i="2" s="1"/>
  <c r="BK423" i="2"/>
  <c r="BL423" i="2" s="1"/>
  <c r="BQ83" i="2"/>
  <c r="BR83" i="2" s="1"/>
  <c r="BK83" i="2"/>
  <c r="BL83" i="2" s="1"/>
  <c r="BS83" i="2"/>
  <c r="BT83" i="2" s="1"/>
  <c r="BO83" i="2"/>
  <c r="BP83" i="2" s="1"/>
  <c r="BI83" i="2"/>
  <c r="BJ83" i="2" s="1"/>
  <c r="BM83" i="2"/>
  <c r="BN83" i="2" s="1"/>
  <c r="BQ101" i="2"/>
  <c r="BR101" i="2" s="1"/>
  <c r="BM101" i="2"/>
  <c r="BN101" i="2" s="1"/>
  <c r="BO101" i="2"/>
  <c r="BP101" i="2" s="1"/>
  <c r="BK101" i="2"/>
  <c r="BL101" i="2" s="1"/>
  <c r="BS101" i="2"/>
  <c r="BT101" i="2" s="1"/>
  <c r="BI101" i="2"/>
  <c r="BJ101" i="2" s="1"/>
  <c r="BS126" i="2"/>
  <c r="BT126" i="2" s="1"/>
  <c r="BQ126" i="2"/>
  <c r="BR126" i="2" s="1"/>
  <c r="BM126" i="2"/>
  <c r="BN126" i="2" s="1"/>
  <c r="BI126" i="2"/>
  <c r="BJ126" i="2" s="1"/>
  <c r="BK126" i="2"/>
  <c r="BL126" i="2" s="1"/>
  <c r="BO126" i="2"/>
  <c r="BP126" i="2" s="1"/>
  <c r="BS230" i="2"/>
  <c r="BT230" i="2" s="1"/>
  <c r="BQ230" i="2"/>
  <c r="BR230" i="2" s="1"/>
  <c r="BM230" i="2"/>
  <c r="BN230" i="2" s="1"/>
  <c r="BO230" i="2"/>
  <c r="BP230" i="2" s="1"/>
  <c r="BI230" i="2"/>
  <c r="BJ230" i="2" s="1"/>
  <c r="BK230" i="2"/>
  <c r="BL230" i="2" s="1"/>
  <c r="BS281" i="2"/>
  <c r="BT281" i="2" s="1"/>
  <c r="BK281" i="2"/>
  <c r="BL281" i="2" s="1"/>
  <c r="BQ281" i="2"/>
  <c r="BR281" i="2" s="1"/>
  <c r="BO281" i="2"/>
  <c r="BP281" i="2" s="1"/>
  <c r="BI281" i="2"/>
  <c r="BJ281" i="2" s="1"/>
  <c r="BM281" i="2"/>
  <c r="BN281" i="2" s="1"/>
  <c r="BS289" i="2"/>
  <c r="BT289" i="2" s="1"/>
  <c r="BM289" i="2"/>
  <c r="BN289" i="2" s="1"/>
  <c r="BO289" i="2"/>
  <c r="BP289" i="2" s="1"/>
  <c r="BK289" i="2"/>
  <c r="BL289" i="2" s="1"/>
  <c r="BI289" i="2"/>
  <c r="BJ289" i="2" s="1"/>
  <c r="BQ289" i="2"/>
  <c r="BR289" i="2" s="1"/>
  <c r="BS339" i="2"/>
  <c r="BT339" i="2" s="1"/>
  <c r="BQ339" i="2"/>
  <c r="BR339" i="2" s="1"/>
  <c r="BO339" i="2"/>
  <c r="BP339" i="2" s="1"/>
  <c r="BM339" i="2"/>
  <c r="BN339" i="2" s="1"/>
  <c r="BK339" i="2"/>
  <c r="BL339" i="2" s="1"/>
  <c r="BI339" i="2"/>
  <c r="BJ339" i="2" s="1"/>
  <c r="BM349" i="2"/>
  <c r="BN349" i="2" s="1"/>
  <c r="BQ349" i="2"/>
  <c r="BR349" i="2" s="1"/>
  <c r="BS349" i="2"/>
  <c r="BT349" i="2" s="1"/>
  <c r="BO349" i="2"/>
  <c r="BP349" i="2" s="1"/>
  <c r="BK349" i="2"/>
  <c r="BL349" i="2" s="1"/>
  <c r="BI349" i="2"/>
  <c r="BJ349" i="2" s="1"/>
  <c r="BS359" i="2"/>
  <c r="BT359" i="2" s="1"/>
  <c r="BO359" i="2"/>
  <c r="BP359" i="2" s="1"/>
  <c r="BQ359" i="2"/>
  <c r="BR359" i="2" s="1"/>
  <c r="BM359" i="2"/>
  <c r="BN359" i="2" s="1"/>
  <c r="BI359" i="2"/>
  <c r="BJ359" i="2" s="1"/>
  <c r="BK359" i="2"/>
  <c r="BL359" i="2" s="1"/>
  <c r="BS378" i="2"/>
  <c r="BT378" i="2" s="1"/>
  <c r="BQ378" i="2"/>
  <c r="BR378" i="2" s="1"/>
  <c r="BI378" i="2"/>
  <c r="BJ378" i="2" s="1"/>
  <c r="BK378" i="2"/>
  <c r="BL378" i="2" s="1"/>
  <c r="BO378" i="2"/>
  <c r="BP378" i="2" s="1"/>
  <c r="BM378" i="2"/>
  <c r="BN378" i="2" s="1"/>
  <c r="BS437" i="2"/>
  <c r="BT437" i="2" s="1"/>
  <c r="BO437" i="2"/>
  <c r="BP437" i="2" s="1"/>
  <c r="BM437" i="2"/>
  <c r="BN437" i="2" s="1"/>
  <c r="BQ437" i="2"/>
  <c r="BR437" i="2" s="1"/>
  <c r="BK437" i="2"/>
  <c r="BL437" i="2" s="1"/>
  <c r="BI437" i="2"/>
  <c r="BJ437" i="2" s="1"/>
  <c r="BS40" i="2"/>
  <c r="BT40" i="2" s="1"/>
  <c r="BQ40" i="2"/>
  <c r="BR40" i="2" s="1"/>
  <c r="BO40" i="2"/>
  <c r="BP40" i="2" s="1"/>
  <c r="BK40" i="2"/>
  <c r="BL40" i="2" s="1"/>
  <c r="BM40" i="2"/>
  <c r="BN40" i="2" s="1"/>
  <c r="BI40" i="2"/>
  <c r="BJ40" i="2" s="1"/>
  <c r="BQ243" i="2"/>
  <c r="BR243" i="2" s="1"/>
  <c r="BO243" i="2"/>
  <c r="BP243" i="2" s="1"/>
  <c r="BI243" i="2"/>
  <c r="BJ243" i="2" s="1"/>
  <c r="BM243" i="2"/>
  <c r="BN243" i="2" s="1"/>
  <c r="BK243" i="2"/>
  <c r="BL243" i="2" s="1"/>
  <c r="BS243" i="2"/>
  <c r="BT243" i="2" s="1"/>
  <c r="BS393" i="2"/>
  <c r="BT393" i="2" s="1"/>
  <c r="BO393" i="2"/>
  <c r="BP393" i="2" s="1"/>
  <c r="BQ393" i="2"/>
  <c r="BR393" i="2" s="1"/>
  <c r="BM393" i="2"/>
  <c r="BN393" i="2" s="1"/>
  <c r="BK393" i="2"/>
  <c r="BL393" i="2" s="1"/>
  <c r="BI393" i="2"/>
  <c r="BJ393" i="2" s="1"/>
  <c r="BS360" i="2"/>
  <c r="BT360" i="2" s="1"/>
  <c r="BO360" i="2"/>
  <c r="BP360" i="2" s="1"/>
  <c r="BQ360" i="2"/>
  <c r="BR360" i="2" s="1"/>
  <c r="BM360" i="2"/>
  <c r="BN360" i="2" s="1"/>
  <c r="BK360" i="2"/>
  <c r="BL360" i="2" s="1"/>
  <c r="BI360" i="2"/>
  <c r="BJ360" i="2" s="1"/>
  <c r="BS387" i="2"/>
  <c r="BT387" i="2" s="1"/>
  <c r="BI387" i="2"/>
  <c r="BJ387" i="2" s="1"/>
  <c r="BK387" i="2"/>
  <c r="BL387" i="2" s="1"/>
  <c r="BO387" i="2"/>
  <c r="BP387" i="2" s="1"/>
  <c r="BQ387" i="2"/>
  <c r="BR387" i="2" s="1"/>
  <c r="BM387" i="2"/>
  <c r="BN387" i="2" s="1"/>
  <c r="BS438" i="2"/>
  <c r="BT438" i="2" s="1"/>
  <c r="BQ438" i="2"/>
  <c r="BR438" i="2" s="1"/>
  <c r="BO438" i="2"/>
  <c r="BP438" i="2" s="1"/>
  <c r="BM438" i="2"/>
  <c r="BN438" i="2" s="1"/>
  <c r="BK438" i="2"/>
  <c r="BL438" i="2" s="1"/>
  <c r="BI438" i="2"/>
  <c r="BJ438" i="2" s="1"/>
  <c r="BK36" i="2"/>
  <c r="BL36" i="2" s="1"/>
  <c r="BM36" i="2"/>
  <c r="BN36" i="2" s="1"/>
  <c r="BO36" i="2"/>
  <c r="BP36" i="2" s="1"/>
  <c r="BI36" i="2"/>
  <c r="BJ36" i="2" s="1"/>
  <c r="BQ36" i="2"/>
  <c r="BR36" i="2" s="1"/>
  <c r="BS36" i="2"/>
  <c r="BT36" i="2" s="1"/>
  <c r="BS245" i="2"/>
  <c r="BT245" i="2" s="1"/>
  <c r="BM245" i="2"/>
  <c r="BN245" i="2" s="1"/>
  <c r="BQ245" i="2"/>
  <c r="BR245" i="2" s="1"/>
  <c r="BO245" i="2"/>
  <c r="BP245" i="2" s="1"/>
  <c r="BI245" i="2"/>
  <c r="BJ245" i="2" s="1"/>
  <c r="BK245" i="2"/>
  <c r="BL245" i="2" s="1"/>
  <c r="BS395" i="2"/>
  <c r="BT395" i="2" s="1"/>
  <c r="BQ395" i="2"/>
  <c r="BR395" i="2" s="1"/>
  <c r="BO395" i="2"/>
  <c r="BP395" i="2" s="1"/>
  <c r="BI395" i="2"/>
  <c r="BJ395" i="2" s="1"/>
  <c r="BM395" i="2"/>
  <c r="BN395" i="2" s="1"/>
  <c r="BK395" i="2"/>
  <c r="BL395" i="2" s="1"/>
  <c r="BC190" i="2"/>
  <c r="BC293" i="2"/>
  <c r="BC39" i="2"/>
  <c r="BC297" i="2"/>
  <c r="BC372" i="2"/>
  <c r="BC238" i="2"/>
  <c r="BC400" i="2"/>
  <c r="BC23" i="2"/>
  <c r="BC118" i="2"/>
  <c r="BG118" i="2" s="1"/>
  <c r="BC193" i="2"/>
  <c r="BC316" i="2"/>
  <c r="BC375" i="2"/>
  <c r="BC403" i="2"/>
  <c r="BC431" i="2"/>
  <c r="BC250" i="2"/>
  <c r="BG250" i="2" s="1"/>
  <c r="BC119" i="2"/>
  <c r="BC197" i="2"/>
  <c r="BC329" i="2"/>
  <c r="BC336" i="2"/>
  <c r="BB404" i="2"/>
  <c r="BF404" i="2" s="1"/>
  <c r="BC432" i="2"/>
  <c r="BC177" i="2"/>
  <c r="BC146" i="2"/>
  <c r="BB178" i="2"/>
  <c r="BF178" i="2" s="1"/>
  <c r="BC245" i="2"/>
  <c r="BG245" i="2" s="1"/>
  <c r="BC258" i="2"/>
  <c r="BG258" i="2" s="1"/>
  <c r="BC343" i="2"/>
  <c r="BG343" i="2" s="1"/>
  <c r="BC28" i="2"/>
  <c r="BC55" i="2"/>
  <c r="BC344" i="2"/>
  <c r="BC395" i="2"/>
  <c r="BG395" i="2" s="1"/>
  <c r="BC412" i="2"/>
  <c r="BB99" i="2"/>
  <c r="BF99" i="2" s="1"/>
  <c r="BC35" i="2"/>
  <c r="BC36" i="2"/>
  <c r="BG36" i="2" s="1"/>
  <c r="BC91" i="2"/>
  <c r="BB182" i="2"/>
  <c r="BF182" i="2" s="1"/>
  <c r="BC332" i="2"/>
  <c r="BC368" i="2"/>
  <c r="BG368" i="2" s="1"/>
  <c r="BC396" i="2"/>
  <c r="BC94" i="2"/>
  <c r="BC162" i="2"/>
  <c r="BG162" i="2" s="1"/>
  <c r="BC189" i="2"/>
  <c r="BC249" i="2"/>
  <c r="BC277" i="2"/>
  <c r="BC333" i="2"/>
  <c r="BC399" i="2"/>
  <c r="BC415" i="2"/>
  <c r="BH439" i="2"/>
  <c r="BH443" i="2"/>
  <c r="BC19" i="2"/>
  <c r="BG19" i="2" s="1"/>
  <c r="BB193" i="2"/>
  <c r="BF193" i="2" s="1"/>
  <c r="BB238" i="2"/>
  <c r="BF238" i="2" s="1"/>
  <c r="BC43" i="2"/>
  <c r="BG43" i="2" s="1"/>
  <c r="BH282" i="2"/>
  <c r="BB375" i="2"/>
  <c r="BF375" i="2" s="1"/>
  <c r="BB55" i="2"/>
  <c r="BF55" i="2" s="1"/>
  <c r="BB412" i="2"/>
  <c r="BF412" i="2" s="1"/>
  <c r="BH98" i="2"/>
  <c r="BB245" i="2"/>
  <c r="BF245" i="2" s="1"/>
  <c r="BC99" i="2"/>
  <c r="BC182" i="2"/>
  <c r="BB258" i="2"/>
  <c r="BF258" i="2" s="1"/>
  <c r="BB368" i="2"/>
  <c r="BF368" i="2" s="1"/>
  <c r="BB36" i="2"/>
  <c r="BF36" i="2" s="1"/>
  <c r="BB344" i="2"/>
  <c r="BF344" i="2" s="1"/>
  <c r="BB432" i="2"/>
  <c r="BF432" i="2" s="1"/>
  <c r="BB177" i="2"/>
  <c r="BF177" i="2" s="1"/>
  <c r="BB91" i="2"/>
  <c r="BF91" i="2" s="1"/>
  <c r="BB162" i="2"/>
  <c r="BF162" i="2" s="1"/>
  <c r="BC178" i="2"/>
  <c r="BB316" i="2"/>
  <c r="BF316" i="2" s="1"/>
  <c r="BC41" i="2"/>
  <c r="BB41" i="2"/>
  <c r="BF41" i="2" s="1"/>
  <c r="BC175" i="2"/>
  <c r="BG175" i="2" s="1"/>
  <c r="BB175" i="2"/>
  <c r="BF175" i="2" s="1"/>
  <c r="BC240" i="2"/>
  <c r="BB240" i="2"/>
  <c r="BF240" i="2" s="1"/>
  <c r="BC252" i="2"/>
  <c r="BB252" i="2"/>
  <c r="BF252" i="2" s="1"/>
  <c r="BB35" i="2"/>
  <c r="BF35" i="2" s="1"/>
  <c r="BB197" i="2"/>
  <c r="BF197" i="2" s="1"/>
  <c r="BB336" i="2"/>
  <c r="BF336" i="2" s="1"/>
  <c r="BB403" i="2"/>
  <c r="BF403" i="2" s="1"/>
  <c r="BC192" i="2"/>
  <c r="BG192" i="2" s="1"/>
  <c r="BB192" i="2"/>
  <c r="BF192" i="2" s="1"/>
  <c r="BC256" i="2"/>
  <c r="BB256" i="2"/>
  <c r="BF256" i="2" s="1"/>
  <c r="BC33" i="2"/>
  <c r="BB33" i="2"/>
  <c r="BF33" i="2" s="1"/>
  <c r="BC200" i="2"/>
  <c r="BB200" i="2"/>
  <c r="BF200" i="2" s="1"/>
  <c r="BC330" i="2"/>
  <c r="BB330" i="2"/>
  <c r="BF330" i="2" s="1"/>
  <c r="BC394" i="2"/>
  <c r="BB394" i="2"/>
  <c r="BF394" i="2" s="1"/>
  <c r="BC405" i="2"/>
  <c r="BB405" i="2"/>
  <c r="BF405" i="2" s="1"/>
  <c r="BB118" i="2"/>
  <c r="BF118" i="2" s="1"/>
  <c r="BB329" i="2"/>
  <c r="BF329" i="2" s="1"/>
  <c r="BC404" i="2"/>
  <c r="BC335" i="2"/>
  <c r="BB335" i="2"/>
  <c r="BF335" i="2" s="1"/>
  <c r="BC180" i="2"/>
  <c r="BB180" i="2"/>
  <c r="BF180" i="2" s="1"/>
  <c r="BC203" i="2"/>
  <c r="BB203" i="2"/>
  <c r="BF203" i="2" s="1"/>
  <c r="BC331" i="2"/>
  <c r="BB331" i="2"/>
  <c r="BF331" i="2" s="1"/>
  <c r="BB23" i="2"/>
  <c r="BF23" i="2" s="1"/>
  <c r="BB39" i="2"/>
  <c r="BF39" i="2" s="1"/>
  <c r="BB119" i="2"/>
  <c r="BF119" i="2" s="1"/>
  <c r="BB146" i="2"/>
  <c r="BF146" i="2" s="1"/>
  <c r="BB277" i="2"/>
  <c r="BF277" i="2" s="1"/>
  <c r="BB293" i="2"/>
  <c r="BF293" i="2" s="1"/>
  <c r="BB297" i="2"/>
  <c r="BF297" i="2" s="1"/>
  <c r="BB372" i="2"/>
  <c r="BF372" i="2" s="1"/>
  <c r="BB399" i="2"/>
  <c r="BF399" i="2" s="1"/>
  <c r="BB415" i="2"/>
  <c r="BF415" i="2" s="1"/>
  <c r="BC251" i="2"/>
  <c r="BG251" i="2" s="1"/>
  <c r="BB251" i="2"/>
  <c r="BF251" i="2" s="1"/>
  <c r="BC422" i="2"/>
  <c r="BB422" i="2"/>
  <c r="BF422" i="2" s="1"/>
  <c r="BC393" i="2"/>
  <c r="BG393" i="2" s="1"/>
  <c r="BB393" i="2"/>
  <c r="BF393" i="2" s="1"/>
  <c r="BC247" i="2"/>
  <c r="BB247" i="2"/>
  <c r="BF247" i="2" s="1"/>
  <c r="BC259" i="2"/>
  <c r="BG259" i="2" s="1"/>
  <c r="BB259" i="2"/>
  <c r="BF259" i="2" s="1"/>
  <c r="BC160" i="2"/>
  <c r="BB160" i="2"/>
  <c r="BF160" i="2" s="1"/>
  <c r="BC227" i="2"/>
  <c r="BB227" i="2"/>
  <c r="BF227" i="2" s="1"/>
  <c r="BC248" i="2"/>
  <c r="BB248" i="2"/>
  <c r="BF248" i="2" s="1"/>
  <c r="BC260" i="2"/>
  <c r="BB260" i="2"/>
  <c r="BF260" i="2" s="1"/>
  <c r="BC413" i="2"/>
  <c r="BG413" i="2" s="1"/>
  <c r="BB413" i="2"/>
  <c r="BF413" i="2" s="1"/>
  <c r="AU182" i="2"/>
  <c r="BE182" i="2" s="1"/>
  <c r="AU405" i="2"/>
  <c r="BE405" i="2" s="1"/>
  <c r="AU394" i="2"/>
  <c r="BE394" i="2" s="1"/>
  <c r="AU336" i="2"/>
  <c r="BE336" i="2" s="1"/>
  <c r="AU329" i="2"/>
  <c r="BE329" i="2" s="1"/>
  <c r="AU252" i="2"/>
  <c r="BE252" i="2" s="1"/>
  <c r="AU240" i="2"/>
  <c r="BE240" i="2" s="1"/>
  <c r="AU193" i="2"/>
  <c r="BE193" i="2" s="1"/>
  <c r="AU164" i="2"/>
  <c r="BE164" i="2" s="1"/>
  <c r="AU99" i="2"/>
  <c r="BE99" i="2" s="1"/>
  <c r="AU37" i="2"/>
  <c r="BE37" i="2" s="1"/>
  <c r="AU432" i="2"/>
  <c r="BE432" i="2" s="1"/>
  <c r="AU403" i="2"/>
  <c r="BE403" i="2" s="1"/>
  <c r="AU375" i="2"/>
  <c r="BE375" i="2" s="1"/>
  <c r="AU335" i="2"/>
  <c r="BE335" i="2" s="1"/>
  <c r="AU297" i="2"/>
  <c r="BE297" i="2" s="1"/>
  <c r="AU250" i="2"/>
  <c r="BE250" i="2" s="1"/>
  <c r="AU238" i="2"/>
  <c r="BE238" i="2" s="1"/>
  <c r="AU190" i="2"/>
  <c r="BE190" i="2" s="1"/>
  <c r="AU160" i="2"/>
  <c r="BE160" i="2" s="1"/>
  <c r="AU91" i="2"/>
  <c r="BE91" i="2" s="1"/>
  <c r="AU35" i="2"/>
  <c r="BE35" i="2" s="1"/>
  <c r="AU431" i="2"/>
  <c r="BE431" i="2" s="1"/>
  <c r="AU402" i="2"/>
  <c r="BE402" i="2" s="1"/>
  <c r="AU372" i="2"/>
  <c r="BE372" i="2" s="1"/>
  <c r="AU334" i="2"/>
  <c r="BE334" i="2" s="1"/>
  <c r="AU293" i="2"/>
  <c r="BE293" i="2" s="1"/>
  <c r="AU249" i="2"/>
  <c r="BE249" i="2" s="1"/>
  <c r="AU228" i="2"/>
  <c r="BE228" i="2" s="1"/>
  <c r="AU189" i="2"/>
  <c r="BE189" i="2" s="1"/>
  <c r="AU159" i="2"/>
  <c r="BE159" i="2" s="1"/>
  <c r="AU55" i="2"/>
  <c r="BE55" i="2" s="1"/>
  <c r="AU33" i="2"/>
  <c r="BE33" i="2" s="1"/>
  <c r="AU422" i="2"/>
  <c r="BE422" i="2" s="1"/>
  <c r="AU400" i="2"/>
  <c r="BE400" i="2" s="1"/>
  <c r="AU370" i="2"/>
  <c r="BE370" i="2" s="1"/>
  <c r="AU333" i="2"/>
  <c r="BE333" i="2" s="1"/>
  <c r="AU277" i="2"/>
  <c r="BE277" i="2" s="1"/>
  <c r="AU248" i="2"/>
  <c r="BE248" i="2" s="1"/>
  <c r="AU227" i="2"/>
  <c r="BE227" i="2" s="1"/>
  <c r="AU180" i="2"/>
  <c r="BE180" i="2" s="1"/>
  <c r="AU146" i="2"/>
  <c r="BE146" i="2" s="1"/>
  <c r="AU42" i="2"/>
  <c r="BE42" i="2" s="1"/>
  <c r="AU28" i="2"/>
  <c r="BE28" i="2" s="1"/>
  <c r="AU415" i="2"/>
  <c r="BE415" i="2" s="1"/>
  <c r="AU399" i="2"/>
  <c r="BE399" i="2" s="1"/>
  <c r="AU369" i="2"/>
  <c r="BE369" i="2" s="1"/>
  <c r="AU332" i="2"/>
  <c r="BE332" i="2" s="1"/>
  <c r="AU260" i="2"/>
  <c r="BE260" i="2" s="1"/>
  <c r="AU247" i="2"/>
  <c r="BE247" i="2" s="1"/>
  <c r="AU203" i="2"/>
  <c r="BE203" i="2" s="1"/>
  <c r="AU178" i="2"/>
  <c r="BE178" i="2" s="1"/>
  <c r="AU119" i="2"/>
  <c r="BE119" i="2" s="1"/>
  <c r="AU41" i="2"/>
  <c r="BE41" i="2" s="1"/>
  <c r="AU23" i="2"/>
  <c r="BE23" i="2" s="1"/>
  <c r="AU39" i="2"/>
  <c r="BE39" i="2" s="1"/>
  <c r="AU197" i="2"/>
  <c r="BE197" i="2" s="1"/>
  <c r="AU316" i="2"/>
  <c r="BE316" i="2" s="1"/>
  <c r="AU396" i="2"/>
  <c r="BE396" i="2" s="1"/>
  <c r="BB19" i="2"/>
  <c r="BF19" i="2" s="1"/>
  <c r="BB28" i="2"/>
  <c r="BF28" i="2" s="1"/>
  <c r="BB189" i="2"/>
  <c r="BB249" i="2"/>
  <c r="BF249" i="2" s="1"/>
  <c r="BB332" i="2"/>
  <c r="BF332" i="2" s="1"/>
  <c r="BB395" i="2"/>
  <c r="BF395" i="2" s="1"/>
  <c r="BB400" i="2"/>
  <c r="BF400" i="2" s="1"/>
  <c r="BC113" i="2"/>
  <c r="BB113" i="2"/>
  <c r="BF113" i="2" s="1"/>
  <c r="BC243" i="2"/>
  <c r="BG243" i="2" s="1"/>
  <c r="BB243" i="2"/>
  <c r="BF243" i="2" s="1"/>
  <c r="BC159" i="2"/>
  <c r="BB159" i="2"/>
  <c r="BF159" i="2" s="1"/>
  <c r="BC37" i="2"/>
  <c r="BB37" i="2"/>
  <c r="BF37" i="2" s="1"/>
  <c r="BC228" i="2"/>
  <c r="BB228" i="2"/>
  <c r="BF228" i="2" s="1"/>
  <c r="BC369" i="2"/>
  <c r="BB369" i="2"/>
  <c r="BF369" i="2" s="1"/>
  <c r="AU94" i="2"/>
  <c r="BE94" i="2" s="1"/>
  <c r="AU200" i="2"/>
  <c r="BE200" i="2" s="1"/>
  <c r="AU330" i="2"/>
  <c r="BE330" i="2" s="1"/>
  <c r="AU404" i="2"/>
  <c r="BE404" i="2" s="1"/>
  <c r="BB94" i="2"/>
  <c r="BF94" i="2" s="1"/>
  <c r="BB190" i="2"/>
  <c r="BF190" i="2" s="1"/>
  <c r="BB250" i="2"/>
  <c r="BF250" i="2" s="1"/>
  <c r="BB333" i="2"/>
  <c r="BF333" i="2" s="1"/>
  <c r="BB396" i="2"/>
  <c r="BF396" i="2" s="1"/>
  <c r="BC171" i="2"/>
  <c r="BG171" i="2" s="1"/>
  <c r="BB171" i="2"/>
  <c r="BF171" i="2" s="1"/>
  <c r="BC239" i="2"/>
  <c r="BB239" i="2"/>
  <c r="BF239" i="2" s="1"/>
  <c r="BC402" i="2"/>
  <c r="BB402" i="2"/>
  <c r="BF402" i="2" s="1"/>
  <c r="BC42" i="2"/>
  <c r="BB42" i="2"/>
  <c r="BF42" i="2" s="1"/>
  <c r="BC38" i="2"/>
  <c r="BG38" i="2" s="1"/>
  <c r="BB38" i="2"/>
  <c r="BF38" i="2" s="1"/>
  <c r="BC164" i="2"/>
  <c r="BB164" i="2"/>
  <c r="BF164" i="2" s="1"/>
  <c r="BC334" i="2"/>
  <c r="BB334" i="2"/>
  <c r="BF334" i="2" s="1"/>
  <c r="BC370" i="2"/>
  <c r="BB370" i="2"/>
  <c r="BF370" i="2" s="1"/>
  <c r="BC421" i="2"/>
  <c r="BB421" i="2"/>
  <c r="BF421" i="2" s="1"/>
  <c r="AU113" i="2"/>
  <c r="BE113" i="2" s="1"/>
  <c r="AU239" i="2"/>
  <c r="BE239" i="2" s="1"/>
  <c r="AU331" i="2"/>
  <c r="BE331" i="2" s="1"/>
  <c r="AU412" i="2"/>
  <c r="BE412" i="2" s="1"/>
  <c r="BB43" i="2"/>
  <c r="BF43" i="2" s="1"/>
  <c r="BB343" i="2"/>
  <c r="BF343" i="2" s="1"/>
  <c r="BB431" i="2"/>
  <c r="BF431" i="2" s="1"/>
  <c r="A18" i="2"/>
  <c r="A5" i="4" s="1"/>
  <c r="BG164" i="2" l="1"/>
  <c r="BG203" i="2"/>
  <c r="BG42" i="2"/>
  <c r="BH442" i="2"/>
  <c r="BG197" i="2"/>
  <c r="BH197" i="2" s="1"/>
  <c r="BG94" i="2"/>
  <c r="BH284" i="2"/>
  <c r="BW284" i="2" s="1"/>
  <c r="BX284" i="2" s="1"/>
  <c r="BH124" i="2"/>
  <c r="BG160" i="2"/>
  <c r="BG422" i="2"/>
  <c r="BH422" i="2" s="1"/>
  <c r="BK447" i="2"/>
  <c r="BL447" i="2" s="1"/>
  <c r="BG370" i="2"/>
  <c r="BG405" i="2"/>
  <c r="BH405" i="2" s="1"/>
  <c r="BG336" i="2"/>
  <c r="BH336" i="2" s="1"/>
  <c r="BG316" i="2"/>
  <c r="BG39" i="2"/>
  <c r="BQ447" i="2"/>
  <c r="BR447" i="2" s="1"/>
  <c r="BH126" i="2"/>
  <c r="BW126" i="2" s="1"/>
  <c r="BX126" i="2" s="1"/>
  <c r="BH436" i="2"/>
  <c r="BG334" i="2"/>
  <c r="BH334" i="2" s="1"/>
  <c r="BG402" i="2"/>
  <c r="BH402" i="2" s="1"/>
  <c r="BG260" i="2"/>
  <c r="BH260" i="2" s="1"/>
  <c r="BG180" i="2"/>
  <c r="BH180" i="2" s="1"/>
  <c r="BG193" i="2"/>
  <c r="BH193" i="2" s="1"/>
  <c r="BI447" i="2"/>
  <c r="BJ447" i="2" s="1"/>
  <c r="BG189" i="2"/>
  <c r="BM447" i="2"/>
  <c r="BN447" i="2" s="1"/>
  <c r="BG239" i="2"/>
  <c r="BG247" i="2"/>
  <c r="BO447" i="2"/>
  <c r="BP447" i="2" s="1"/>
  <c r="BS447" i="2"/>
  <c r="BT447" i="2" s="1"/>
  <c r="BH278" i="2"/>
  <c r="BH285" i="2"/>
  <c r="BW285" i="2" s="1"/>
  <c r="BX285" i="2" s="1"/>
  <c r="BG227" i="2"/>
  <c r="BH227" i="2" s="1"/>
  <c r="BG332" i="2"/>
  <c r="BG399" i="2"/>
  <c r="BH399" i="2" s="1"/>
  <c r="BG146" i="2"/>
  <c r="BH146" i="2" s="1"/>
  <c r="BG55" i="2"/>
  <c r="BH55" i="2" s="1"/>
  <c r="BG432" i="2"/>
  <c r="BH432" i="2" s="1"/>
  <c r="BH234" i="2"/>
  <c r="BW234" i="2" s="1"/>
  <c r="BX234" i="2" s="1"/>
  <c r="BG369" i="2"/>
  <c r="BG33" i="2"/>
  <c r="BH33" i="2" s="1"/>
  <c r="BG41" i="2"/>
  <c r="BH41" i="2" s="1"/>
  <c r="BG35" i="2"/>
  <c r="BG329" i="2"/>
  <c r="BH329" i="2" s="1"/>
  <c r="BG293" i="2"/>
  <c r="BH293" i="2" s="1"/>
  <c r="BH279" i="2"/>
  <c r="BG190" i="2"/>
  <c r="BH190" i="2" s="1"/>
  <c r="BH130" i="2"/>
  <c r="BG228" i="2"/>
  <c r="BH228" i="2" s="1"/>
  <c r="BG394" i="2"/>
  <c r="BH394" i="2" s="1"/>
  <c r="BG252" i="2"/>
  <c r="BG178" i="2"/>
  <c r="BG415" i="2"/>
  <c r="BH415" i="2" s="1"/>
  <c r="BG396" i="2"/>
  <c r="BH396" i="2" s="1"/>
  <c r="BG412" i="2"/>
  <c r="BH412" i="2" s="1"/>
  <c r="BG119" i="2"/>
  <c r="BH119" i="2" s="1"/>
  <c r="BG23" i="2"/>
  <c r="BH23" i="2" s="1"/>
  <c r="BG248" i="2"/>
  <c r="BH248" i="2" s="1"/>
  <c r="BG37" i="2"/>
  <c r="BH37" i="2" s="1"/>
  <c r="BG404" i="2"/>
  <c r="BH404" i="2" s="1"/>
  <c r="BG330" i="2"/>
  <c r="BH330" i="2" s="1"/>
  <c r="BG240" i="2"/>
  <c r="BG182" i="2"/>
  <c r="BH182" i="2" s="1"/>
  <c r="BG333" i="2"/>
  <c r="BG431" i="2"/>
  <c r="BH431" i="2" s="1"/>
  <c r="BG238" i="2"/>
  <c r="BH163" i="2"/>
  <c r="BH280" i="2"/>
  <c r="BW280" i="2" s="1"/>
  <c r="BX280" i="2" s="1"/>
  <c r="BG113" i="2"/>
  <c r="BH113" i="2" s="1"/>
  <c r="BH338" i="2"/>
  <c r="BW338" i="2" s="1"/>
  <c r="BX338" i="2" s="1"/>
  <c r="BG335" i="2"/>
  <c r="BH335" i="2" s="1"/>
  <c r="BG400" i="2"/>
  <c r="BG331" i="2"/>
  <c r="BH331" i="2" s="1"/>
  <c r="BG99" i="2"/>
  <c r="BH99" i="2" s="1"/>
  <c r="BG277" i="2"/>
  <c r="BG403" i="2"/>
  <c r="BH403" i="2" s="1"/>
  <c r="BG372" i="2"/>
  <c r="BH372" i="2" s="1"/>
  <c r="BG159" i="2"/>
  <c r="BH159" i="2" s="1"/>
  <c r="BG200" i="2"/>
  <c r="BH200" i="2" s="1"/>
  <c r="BG249" i="2"/>
  <c r="BH249" i="2" s="1"/>
  <c r="BG91" i="2"/>
  <c r="BH91" i="2" s="1"/>
  <c r="BG28" i="2"/>
  <c r="BH28" i="2" s="1"/>
  <c r="BG375" i="2"/>
  <c r="BH375" i="2" s="1"/>
  <c r="BG297" i="2"/>
  <c r="BH297" i="2" s="1"/>
  <c r="BH287" i="2"/>
  <c r="BW287" i="2" s="1"/>
  <c r="BX287" i="2" s="1"/>
  <c r="BH229" i="2"/>
  <c r="BH437" i="2"/>
  <c r="BW437" i="2" s="1"/>
  <c r="BX437" i="2" s="1"/>
  <c r="BH416" i="2"/>
  <c r="BW416" i="2" s="1"/>
  <c r="BX416" i="2" s="1"/>
  <c r="BH341" i="2"/>
  <c r="BW341" i="2" s="1"/>
  <c r="BX341" i="2" s="1"/>
  <c r="BH232" i="2"/>
  <c r="BW232" i="2" s="1"/>
  <c r="BX232" i="2" s="1"/>
  <c r="BH447" i="2"/>
  <c r="BH441" i="2"/>
  <c r="BW441" i="2" s="1"/>
  <c r="BX441" i="2" s="1"/>
  <c r="BH128" i="2"/>
  <c r="BW128" i="2" s="1"/>
  <c r="BX128" i="2" s="1"/>
  <c r="BH257" i="2"/>
  <c r="BW257" i="2" s="1"/>
  <c r="BX257" i="2" s="1"/>
  <c r="BH100" i="2"/>
  <c r="BW100" i="2" s="1"/>
  <c r="BX100" i="2" s="1"/>
  <c r="BH204" i="2"/>
  <c r="BW204" i="2" s="1"/>
  <c r="BX204" i="2" s="1"/>
  <c r="BH339" i="2"/>
  <c r="BW339" i="2" s="1"/>
  <c r="BX339" i="2" s="1"/>
  <c r="BH440" i="2"/>
  <c r="BW440" i="2" s="1"/>
  <c r="BX440" i="2" s="1"/>
  <c r="BH30" i="2"/>
  <c r="BW30" i="2" s="1"/>
  <c r="BX30" i="2" s="1"/>
  <c r="BH281" i="2"/>
  <c r="BW281" i="2" s="1"/>
  <c r="BX281" i="2" s="1"/>
  <c r="BH434" i="2"/>
  <c r="BW434" i="2" s="1"/>
  <c r="BX434" i="2" s="1"/>
  <c r="BH95" i="2"/>
  <c r="BW95" i="2" s="1"/>
  <c r="BX95" i="2" s="1"/>
  <c r="BH291" i="2"/>
  <c r="BH121" i="2"/>
  <c r="BW121" i="2" s="1"/>
  <c r="BX121" i="2" s="1"/>
  <c r="BH244" i="2"/>
  <c r="BW244" i="2" s="1"/>
  <c r="BX244" i="2" s="1"/>
  <c r="BH31" i="2"/>
  <c r="BW31" i="2" s="1"/>
  <c r="BX31" i="2" s="1"/>
  <c r="BH340" i="2"/>
  <c r="BW340" i="2" s="1"/>
  <c r="BX340" i="2" s="1"/>
  <c r="BH435" i="2"/>
  <c r="BW435" i="2" s="1"/>
  <c r="BX435" i="2" s="1"/>
  <c r="BH235" i="2"/>
  <c r="BW235" i="2" s="1"/>
  <c r="BX235" i="2" s="1"/>
  <c r="BF189" i="2"/>
  <c r="BH166" i="2"/>
  <c r="BH386" i="2"/>
  <c r="BW386" i="2" s="1"/>
  <c r="BX386" i="2" s="1"/>
  <c r="BH179" i="2"/>
  <c r="BH264" i="2"/>
  <c r="BW264" i="2" s="1"/>
  <c r="BX264" i="2" s="1"/>
  <c r="BH233" i="2"/>
  <c r="BW233" i="2" s="1"/>
  <c r="BX233" i="2" s="1"/>
  <c r="BH408" i="2"/>
  <c r="BH387" i="2"/>
  <c r="BW387" i="2" s="1"/>
  <c r="BX387" i="2" s="1"/>
  <c r="BH245" i="2"/>
  <c r="BW245" i="2" s="1"/>
  <c r="BX245" i="2" s="1"/>
  <c r="BH438" i="2"/>
  <c r="BW438" i="2" s="1"/>
  <c r="BX438" i="2" s="1"/>
  <c r="BH270" i="2"/>
  <c r="BW270" i="2" s="1"/>
  <c r="BX270" i="2" s="1"/>
  <c r="BH327" i="2"/>
  <c r="BW327" i="2" s="1"/>
  <c r="BX327" i="2" s="1"/>
  <c r="BH60" i="2"/>
  <c r="BW60" i="2" s="1"/>
  <c r="BX60" i="2" s="1"/>
  <c r="BH450" i="2"/>
  <c r="BW450" i="2" s="1"/>
  <c r="BX450" i="2" s="1"/>
  <c r="BH319" i="2"/>
  <c r="BW319" i="2" s="1"/>
  <c r="BX319" i="2" s="1"/>
  <c r="BH105" i="2"/>
  <c r="BW105" i="2" s="1"/>
  <c r="BX105" i="2" s="1"/>
  <c r="BH90" i="2"/>
  <c r="BW90" i="2" s="1"/>
  <c r="BX90" i="2" s="1"/>
  <c r="BH267" i="2"/>
  <c r="BH230" i="2"/>
  <c r="BW230" i="2" s="1"/>
  <c r="BX230" i="2" s="1"/>
  <c r="BH315" i="2"/>
  <c r="BW315" i="2" s="1"/>
  <c r="BX315" i="2" s="1"/>
  <c r="BH236" i="2"/>
  <c r="BW236" i="2" s="1"/>
  <c r="BX236" i="2" s="1"/>
  <c r="BH289" i="2"/>
  <c r="BW289" i="2" s="1"/>
  <c r="BX289" i="2" s="1"/>
  <c r="BH377" i="2"/>
  <c r="BW377" i="2" s="1"/>
  <c r="BX377" i="2" s="1"/>
  <c r="BH283" i="2"/>
  <c r="BW283" i="2" s="1"/>
  <c r="BX283" i="2" s="1"/>
  <c r="BH205" i="2"/>
  <c r="BW205" i="2" s="1"/>
  <c r="BX205" i="2" s="1"/>
  <c r="BH46" i="2"/>
  <c r="BW46" i="2" s="1"/>
  <c r="BX46" i="2" s="1"/>
  <c r="BH306" i="2"/>
  <c r="BW306" i="2" s="1"/>
  <c r="BX306" i="2" s="1"/>
  <c r="BH343" i="2"/>
  <c r="BW343" i="2" s="1"/>
  <c r="BX343" i="2" s="1"/>
  <c r="BH326" i="2"/>
  <c r="BW326" i="2" s="1"/>
  <c r="BX326" i="2" s="1"/>
  <c r="BH58" i="2"/>
  <c r="BS23" i="2"/>
  <c r="BT23" i="2" s="1"/>
  <c r="BQ23" i="2"/>
  <c r="BR23" i="2" s="1"/>
  <c r="BO23" i="2"/>
  <c r="BP23" i="2" s="1"/>
  <c r="BM23" i="2"/>
  <c r="BN23" i="2" s="1"/>
  <c r="BK23" i="2"/>
  <c r="BL23" i="2" s="1"/>
  <c r="BI23" i="2"/>
  <c r="BJ23" i="2" s="1"/>
  <c r="BO159" i="2"/>
  <c r="BP159" i="2" s="1"/>
  <c r="BS159" i="2"/>
  <c r="BT159" i="2" s="1"/>
  <c r="BM159" i="2"/>
  <c r="BN159" i="2" s="1"/>
  <c r="BQ159" i="2"/>
  <c r="BR159" i="2" s="1"/>
  <c r="BK159" i="2"/>
  <c r="BL159" i="2" s="1"/>
  <c r="BI159" i="2"/>
  <c r="BJ159" i="2" s="1"/>
  <c r="BS431" i="2"/>
  <c r="BT431" i="2" s="1"/>
  <c r="BQ431" i="2"/>
  <c r="BR431" i="2" s="1"/>
  <c r="BO431" i="2"/>
  <c r="BP431" i="2" s="1"/>
  <c r="BM431" i="2"/>
  <c r="BN431" i="2" s="1"/>
  <c r="BI431" i="2"/>
  <c r="BJ431" i="2" s="1"/>
  <c r="BK431" i="2"/>
  <c r="BL431" i="2" s="1"/>
  <c r="BO240" i="2"/>
  <c r="BP240" i="2" s="1"/>
  <c r="BQ240" i="2"/>
  <c r="BR240" i="2" s="1"/>
  <c r="BM240" i="2"/>
  <c r="BN240" i="2" s="1"/>
  <c r="BK240" i="2"/>
  <c r="BL240" i="2" s="1"/>
  <c r="BI240" i="2"/>
  <c r="BJ240" i="2" s="1"/>
  <c r="BS240" i="2"/>
  <c r="BT240" i="2" s="1"/>
  <c r="BS239" i="2"/>
  <c r="BT239" i="2" s="1"/>
  <c r="BQ239" i="2"/>
  <c r="BR239" i="2" s="1"/>
  <c r="BO239" i="2"/>
  <c r="BP239" i="2" s="1"/>
  <c r="BK239" i="2"/>
  <c r="BL239" i="2" s="1"/>
  <c r="BM239" i="2"/>
  <c r="BN239" i="2" s="1"/>
  <c r="BI239" i="2"/>
  <c r="BJ239" i="2" s="1"/>
  <c r="BS331" i="2"/>
  <c r="BT331" i="2" s="1"/>
  <c r="BM331" i="2"/>
  <c r="BN331" i="2" s="1"/>
  <c r="BO331" i="2"/>
  <c r="BP331" i="2" s="1"/>
  <c r="BI331" i="2"/>
  <c r="BJ331" i="2" s="1"/>
  <c r="BK331" i="2"/>
  <c r="BL331" i="2" s="1"/>
  <c r="BQ331" i="2"/>
  <c r="BR331" i="2" s="1"/>
  <c r="BS248" i="2"/>
  <c r="BT248" i="2" s="1"/>
  <c r="BO248" i="2"/>
  <c r="BP248" i="2" s="1"/>
  <c r="BQ248" i="2"/>
  <c r="BR248" i="2" s="1"/>
  <c r="BM248" i="2"/>
  <c r="BN248" i="2" s="1"/>
  <c r="BI248" i="2"/>
  <c r="BJ248" i="2" s="1"/>
  <c r="BK248" i="2"/>
  <c r="BL248" i="2" s="1"/>
  <c r="BS335" i="2"/>
  <c r="BT335" i="2" s="1"/>
  <c r="BQ335" i="2"/>
  <c r="BR335" i="2" s="1"/>
  <c r="BO335" i="2"/>
  <c r="BP335" i="2" s="1"/>
  <c r="BI335" i="2"/>
  <c r="BJ335" i="2" s="1"/>
  <c r="BK335" i="2"/>
  <c r="BL335" i="2" s="1"/>
  <c r="BM335" i="2"/>
  <c r="BN335" i="2" s="1"/>
  <c r="BS94" i="2"/>
  <c r="BT94" i="2" s="1"/>
  <c r="BQ94" i="2"/>
  <c r="BR94" i="2" s="1"/>
  <c r="BM94" i="2"/>
  <c r="BN94" i="2" s="1"/>
  <c r="BK94" i="2"/>
  <c r="BL94" i="2" s="1"/>
  <c r="BI94" i="2"/>
  <c r="BJ94" i="2" s="1"/>
  <c r="BO94" i="2"/>
  <c r="BP94" i="2" s="1"/>
  <c r="BQ28" i="2"/>
  <c r="BR28" i="2" s="1"/>
  <c r="BS28" i="2"/>
  <c r="BT28" i="2" s="1"/>
  <c r="BK28" i="2"/>
  <c r="BL28" i="2" s="1"/>
  <c r="BO28" i="2"/>
  <c r="BP28" i="2" s="1"/>
  <c r="BM28" i="2"/>
  <c r="BN28" i="2" s="1"/>
  <c r="BI28" i="2"/>
  <c r="BJ28" i="2" s="1"/>
  <c r="BS400" i="2"/>
  <c r="BT400" i="2" s="1"/>
  <c r="BO400" i="2"/>
  <c r="BP400" i="2" s="1"/>
  <c r="BQ400" i="2"/>
  <c r="BR400" i="2" s="1"/>
  <c r="BM400" i="2"/>
  <c r="BN400" i="2" s="1"/>
  <c r="BI400" i="2"/>
  <c r="BJ400" i="2" s="1"/>
  <c r="BK400" i="2"/>
  <c r="BL400" i="2" s="1"/>
  <c r="BH286" i="2"/>
  <c r="BW286" i="2" s="1"/>
  <c r="BX286" i="2" s="1"/>
  <c r="BS369" i="2"/>
  <c r="BT369" i="2" s="1"/>
  <c r="BQ369" i="2"/>
  <c r="BR369" i="2" s="1"/>
  <c r="BM369" i="2"/>
  <c r="BN369" i="2" s="1"/>
  <c r="BK369" i="2"/>
  <c r="BL369" i="2" s="1"/>
  <c r="BO369" i="2"/>
  <c r="BP369" i="2" s="1"/>
  <c r="BI369" i="2"/>
  <c r="BJ369" i="2" s="1"/>
  <c r="BQ370" i="2"/>
  <c r="BR370" i="2" s="1"/>
  <c r="BI370" i="2"/>
  <c r="BJ370" i="2" s="1"/>
  <c r="BS370" i="2"/>
  <c r="BT370" i="2" s="1"/>
  <c r="BM370" i="2"/>
  <c r="BN370" i="2" s="1"/>
  <c r="BK370" i="2"/>
  <c r="BL370" i="2" s="1"/>
  <c r="BO370" i="2"/>
  <c r="BP370" i="2" s="1"/>
  <c r="BS160" i="2"/>
  <c r="BT160" i="2" s="1"/>
  <c r="BQ160" i="2"/>
  <c r="BR160" i="2" s="1"/>
  <c r="BM160" i="2"/>
  <c r="BN160" i="2" s="1"/>
  <c r="BK160" i="2"/>
  <c r="BL160" i="2" s="1"/>
  <c r="BO160" i="2"/>
  <c r="BP160" i="2" s="1"/>
  <c r="BI160" i="2"/>
  <c r="BJ160" i="2" s="1"/>
  <c r="BQ432" i="2"/>
  <c r="BR432" i="2" s="1"/>
  <c r="BO432" i="2"/>
  <c r="BP432" i="2" s="1"/>
  <c r="BS432" i="2"/>
  <c r="BT432" i="2" s="1"/>
  <c r="BM432" i="2"/>
  <c r="BN432" i="2" s="1"/>
  <c r="BK432" i="2"/>
  <c r="BL432" i="2" s="1"/>
  <c r="BI432" i="2"/>
  <c r="BJ432" i="2" s="1"/>
  <c r="BS316" i="2"/>
  <c r="BT316" i="2" s="1"/>
  <c r="BQ316" i="2"/>
  <c r="BR316" i="2" s="1"/>
  <c r="BI316" i="2"/>
  <c r="BJ316" i="2" s="1"/>
  <c r="BO316" i="2"/>
  <c r="BP316" i="2" s="1"/>
  <c r="BM316" i="2"/>
  <c r="BN316" i="2" s="1"/>
  <c r="BK316" i="2"/>
  <c r="BL316" i="2" s="1"/>
  <c r="BS203" i="2"/>
  <c r="BT203" i="2" s="1"/>
  <c r="BQ203" i="2"/>
  <c r="BR203" i="2" s="1"/>
  <c r="BM203" i="2"/>
  <c r="BN203" i="2" s="1"/>
  <c r="BI203" i="2"/>
  <c r="BJ203" i="2" s="1"/>
  <c r="BK203" i="2"/>
  <c r="BL203" i="2" s="1"/>
  <c r="BO203" i="2"/>
  <c r="BP203" i="2" s="1"/>
  <c r="BS42" i="2"/>
  <c r="BT42" i="2" s="1"/>
  <c r="BQ42" i="2"/>
  <c r="BR42" i="2" s="1"/>
  <c r="BO42" i="2"/>
  <c r="BP42" i="2" s="1"/>
  <c r="BM42" i="2"/>
  <c r="BN42" i="2" s="1"/>
  <c r="BI42" i="2"/>
  <c r="BJ42" i="2" s="1"/>
  <c r="BK42" i="2"/>
  <c r="BL42" i="2" s="1"/>
  <c r="BM293" i="2"/>
  <c r="BN293" i="2" s="1"/>
  <c r="BS293" i="2"/>
  <c r="BT293" i="2" s="1"/>
  <c r="BQ293" i="2"/>
  <c r="BR293" i="2" s="1"/>
  <c r="BO293" i="2"/>
  <c r="BP293" i="2" s="1"/>
  <c r="BK293" i="2"/>
  <c r="BL293" i="2" s="1"/>
  <c r="BI293" i="2"/>
  <c r="BJ293" i="2" s="1"/>
  <c r="BS190" i="2"/>
  <c r="BT190" i="2" s="1"/>
  <c r="BQ190" i="2"/>
  <c r="BR190" i="2" s="1"/>
  <c r="BM190" i="2"/>
  <c r="BN190" i="2" s="1"/>
  <c r="BO190" i="2"/>
  <c r="BP190" i="2" s="1"/>
  <c r="BK190" i="2"/>
  <c r="BL190" i="2" s="1"/>
  <c r="BI190" i="2"/>
  <c r="BJ190" i="2" s="1"/>
  <c r="BQ37" i="2"/>
  <c r="BR37" i="2" s="1"/>
  <c r="BS37" i="2"/>
  <c r="BT37" i="2" s="1"/>
  <c r="BO37" i="2"/>
  <c r="BP37" i="2" s="1"/>
  <c r="BI37" i="2"/>
  <c r="BJ37" i="2" s="1"/>
  <c r="BM37" i="2"/>
  <c r="BN37" i="2" s="1"/>
  <c r="BK37" i="2"/>
  <c r="BL37" i="2" s="1"/>
  <c r="BQ394" i="2"/>
  <c r="BR394" i="2" s="1"/>
  <c r="BO394" i="2"/>
  <c r="BP394" i="2" s="1"/>
  <c r="BI394" i="2"/>
  <c r="BJ394" i="2" s="1"/>
  <c r="BM394" i="2"/>
  <c r="BN394" i="2" s="1"/>
  <c r="BK394" i="2"/>
  <c r="BL394" i="2" s="1"/>
  <c r="BS394" i="2"/>
  <c r="BT394" i="2" s="1"/>
  <c r="BS396" i="2"/>
  <c r="BT396" i="2" s="1"/>
  <c r="BM396" i="2"/>
  <c r="BN396" i="2" s="1"/>
  <c r="BK396" i="2"/>
  <c r="BL396" i="2" s="1"/>
  <c r="BI396" i="2"/>
  <c r="BJ396" i="2" s="1"/>
  <c r="BQ396" i="2"/>
  <c r="BR396" i="2" s="1"/>
  <c r="BO396" i="2"/>
  <c r="BP396" i="2" s="1"/>
  <c r="BQ178" i="2"/>
  <c r="BR178" i="2" s="1"/>
  <c r="BS178" i="2"/>
  <c r="BT178" i="2" s="1"/>
  <c r="BO178" i="2"/>
  <c r="BP178" i="2" s="1"/>
  <c r="BM178" i="2"/>
  <c r="BN178" i="2" s="1"/>
  <c r="BI178" i="2"/>
  <c r="BJ178" i="2" s="1"/>
  <c r="BK178" i="2"/>
  <c r="BL178" i="2" s="1"/>
  <c r="BS249" i="2"/>
  <c r="BT249" i="2" s="1"/>
  <c r="BQ249" i="2"/>
  <c r="BR249" i="2" s="1"/>
  <c r="BK249" i="2"/>
  <c r="BL249" i="2" s="1"/>
  <c r="BO249" i="2"/>
  <c r="BP249" i="2" s="1"/>
  <c r="BI249" i="2"/>
  <c r="BJ249" i="2" s="1"/>
  <c r="BM249" i="2"/>
  <c r="BN249" i="2" s="1"/>
  <c r="BS336" i="2"/>
  <c r="BT336" i="2" s="1"/>
  <c r="BQ336" i="2"/>
  <c r="BR336" i="2" s="1"/>
  <c r="BK336" i="2"/>
  <c r="BL336" i="2" s="1"/>
  <c r="BI336" i="2"/>
  <c r="BJ336" i="2" s="1"/>
  <c r="BM336" i="2"/>
  <c r="BN336" i="2" s="1"/>
  <c r="BO336" i="2"/>
  <c r="BP336" i="2" s="1"/>
  <c r="BH444" i="2"/>
  <c r="BW444" i="2" s="1"/>
  <c r="BX444" i="2" s="1"/>
  <c r="BQ113" i="2"/>
  <c r="BR113" i="2" s="1"/>
  <c r="BS113" i="2"/>
  <c r="BT113" i="2" s="1"/>
  <c r="BM113" i="2"/>
  <c r="BN113" i="2" s="1"/>
  <c r="BO113" i="2"/>
  <c r="BP113" i="2" s="1"/>
  <c r="BK113" i="2"/>
  <c r="BL113" i="2" s="1"/>
  <c r="BI113" i="2"/>
  <c r="BJ113" i="2" s="1"/>
  <c r="BQ404" i="2"/>
  <c r="BR404" i="2" s="1"/>
  <c r="BS404" i="2"/>
  <c r="BT404" i="2" s="1"/>
  <c r="BO404" i="2"/>
  <c r="BP404" i="2" s="1"/>
  <c r="BM404" i="2"/>
  <c r="BN404" i="2" s="1"/>
  <c r="BK404" i="2"/>
  <c r="BL404" i="2" s="1"/>
  <c r="BI404" i="2"/>
  <c r="BJ404" i="2" s="1"/>
  <c r="BQ197" i="2"/>
  <c r="BR197" i="2" s="1"/>
  <c r="BM197" i="2"/>
  <c r="BN197" i="2" s="1"/>
  <c r="BO197" i="2"/>
  <c r="BP197" i="2" s="1"/>
  <c r="BI197" i="2"/>
  <c r="BJ197" i="2" s="1"/>
  <c r="BS197" i="2"/>
  <c r="BT197" i="2" s="1"/>
  <c r="BK197" i="2"/>
  <c r="BL197" i="2" s="1"/>
  <c r="BS247" i="2"/>
  <c r="BT247" i="2" s="1"/>
  <c r="BQ247" i="2"/>
  <c r="BR247" i="2" s="1"/>
  <c r="BO247" i="2"/>
  <c r="BP247" i="2" s="1"/>
  <c r="BM247" i="2"/>
  <c r="BN247" i="2" s="1"/>
  <c r="BK247" i="2"/>
  <c r="BL247" i="2" s="1"/>
  <c r="BI247" i="2"/>
  <c r="BJ247" i="2" s="1"/>
  <c r="BS146" i="2"/>
  <c r="BT146" i="2" s="1"/>
  <c r="BQ146" i="2"/>
  <c r="BR146" i="2" s="1"/>
  <c r="BI146" i="2"/>
  <c r="BJ146" i="2" s="1"/>
  <c r="BM146" i="2"/>
  <c r="BN146" i="2" s="1"/>
  <c r="BK146" i="2"/>
  <c r="BL146" i="2" s="1"/>
  <c r="BO146" i="2"/>
  <c r="BP146" i="2" s="1"/>
  <c r="BS422" i="2"/>
  <c r="BT422" i="2" s="1"/>
  <c r="BQ422" i="2"/>
  <c r="BR422" i="2" s="1"/>
  <c r="BO422" i="2"/>
  <c r="BP422" i="2" s="1"/>
  <c r="BM422" i="2"/>
  <c r="BN422" i="2" s="1"/>
  <c r="BI422" i="2"/>
  <c r="BJ422" i="2" s="1"/>
  <c r="BK422" i="2"/>
  <c r="BL422" i="2" s="1"/>
  <c r="BS334" i="2"/>
  <c r="BT334" i="2" s="1"/>
  <c r="BQ334" i="2"/>
  <c r="BR334" i="2" s="1"/>
  <c r="BM334" i="2"/>
  <c r="BN334" i="2" s="1"/>
  <c r="BO334" i="2"/>
  <c r="BP334" i="2" s="1"/>
  <c r="BK334" i="2"/>
  <c r="BL334" i="2" s="1"/>
  <c r="BI334" i="2"/>
  <c r="BJ334" i="2" s="1"/>
  <c r="BS238" i="2"/>
  <c r="BT238" i="2" s="1"/>
  <c r="BQ238" i="2"/>
  <c r="BR238" i="2" s="1"/>
  <c r="BM238" i="2"/>
  <c r="BN238" i="2" s="1"/>
  <c r="BI238" i="2"/>
  <c r="BJ238" i="2" s="1"/>
  <c r="BK238" i="2"/>
  <c r="BL238" i="2" s="1"/>
  <c r="BO238" i="2"/>
  <c r="BP238" i="2" s="1"/>
  <c r="BS99" i="2"/>
  <c r="BT99" i="2" s="1"/>
  <c r="BQ99" i="2"/>
  <c r="BR99" i="2" s="1"/>
  <c r="BK99" i="2"/>
  <c r="BL99" i="2" s="1"/>
  <c r="BM99" i="2"/>
  <c r="BN99" i="2" s="1"/>
  <c r="BI99" i="2"/>
  <c r="BJ99" i="2" s="1"/>
  <c r="BO99" i="2"/>
  <c r="BP99" i="2" s="1"/>
  <c r="BS405" i="2"/>
  <c r="BT405" i="2" s="1"/>
  <c r="BO405" i="2"/>
  <c r="BP405" i="2" s="1"/>
  <c r="BM405" i="2"/>
  <c r="BN405" i="2" s="1"/>
  <c r="BQ405" i="2"/>
  <c r="BR405" i="2" s="1"/>
  <c r="BK405" i="2"/>
  <c r="BL405" i="2" s="1"/>
  <c r="BI405" i="2"/>
  <c r="BJ405" i="2" s="1"/>
  <c r="BH22" i="2"/>
  <c r="BW22" i="2" s="1"/>
  <c r="BX22" i="2" s="1"/>
  <c r="BH373" i="2"/>
  <c r="BW373" i="2" s="1"/>
  <c r="BX373" i="2" s="1"/>
  <c r="BQ330" i="2"/>
  <c r="BR330" i="2" s="1"/>
  <c r="BS330" i="2"/>
  <c r="BT330" i="2" s="1"/>
  <c r="BO330" i="2"/>
  <c r="BP330" i="2" s="1"/>
  <c r="BI330" i="2"/>
  <c r="BJ330" i="2" s="1"/>
  <c r="BK330" i="2"/>
  <c r="BL330" i="2" s="1"/>
  <c r="BM330" i="2"/>
  <c r="BN330" i="2" s="1"/>
  <c r="BS39" i="2"/>
  <c r="BT39" i="2" s="1"/>
  <c r="BQ39" i="2"/>
  <c r="BR39" i="2" s="1"/>
  <c r="BM39" i="2"/>
  <c r="BN39" i="2" s="1"/>
  <c r="BO39" i="2"/>
  <c r="BP39" i="2" s="1"/>
  <c r="BK39" i="2"/>
  <c r="BL39" i="2" s="1"/>
  <c r="BI39" i="2"/>
  <c r="BJ39" i="2" s="1"/>
  <c r="BQ180" i="2"/>
  <c r="BR180" i="2" s="1"/>
  <c r="BS180" i="2"/>
  <c r="BT180" i="2" s="1"/>
  <c r="BO180" i="2"/>
  <c r="BP180" i="2" s="1"/>
  <c r="BM180" i="2"/>
  <c r="BN180" i="2" s="1"/>
  <c r="BI180" i="2"/>
  <c r="BJ180" i="2" s="1"/>
  <c r="BK180" i="2"/>
  <c r="BL180" i="2" s="1"/>
  <c r="BS33" i="2"/>
  <c r="BT33" i="2" s="1"/>
  <c r="BO33" i="2"/>
  <c r="BP33" i="2" s="1"/>
  <c r="BK33" i="2"/>
  <c r="BL33" i="2" s="1"/>
  <c r="BI33" i="2"/>
  <c r="BJ33" i="2" s="1"/>
  <c r="BM33" i="2"/>
  <c r="BN33" i="2" s="1"/>
  <c r="BQ33" i="2"/>
  <c r="BR33" i="2" s="1"/>
  <c r="BQ164" i="2"/>
  <c r="BR164" i="2" s="1"/>
  <c r="BM164" i="2"/>
  <c r="BN164" i="2" s="1"/>
  <c r="BS164" i="2"/>
  <c r="BT164" i="2" s="1"/>
  <c r="BO164" i="2"/>
  <c r="BP164" i="2" s="1"/>
  <c r="BI164" i="2"/>
  <c r="BJ164" i="2" s="1"/>
  <c r="BK164" i="2"/>
  <c r="BL164" i="2" s="1"/>
  <c r="BH348" i="2"/>
  <c r="BW348" i="2" s="1"/>
  <c r="BX348" i="2" s="1"/>
  <c r="BH123" i="2"/>
  <c r="BW123" i="2" s="1"/>
  <c r="BX123" i="2" s="1"/>
  <c r="BH321" i="2"/>
  <c r="BW321" i="2" s="1"/>
  <c r="BX321" i="2" s="1"/>
  <c r="BH266" i="2"/>
  <c r="BW266" i="2" s="1"/>
  <c r="BX266" i="2" s="1"/>
  <c r="BS260" i="2"/>
  <c r="BT260" i="2" s="1"/>
  <c r="BQ260" i="2"/>
  <c r="BR260" i="2" s="1"/>
  <c r="BI260" i="2"/>
  <c r="BJ260" i="2" s="1"/>
  <c r="BM260" i="2"/>
  <c r="BN260" i="2" s="1"/>
  <c r="BK260" i="2"/>
  <c r="BL260" i="2" s="1"/>
  <c r="BO260" i="2"/>
  <c r="BP260" i="2" s="1"/>
  <c r="BS372" i="2"/>
  <c r="BT372" i="2" s="1"/>
  <c r="BQ372" i="2"/>
  <c r="BR372" i="2" s="1"/>
  <c r="BO372" i="2"/>
  <c r="BP372" i="2" s="1"/>
  <c r="BM372" i="2"/>
  <c r="BN372" i="2" s="1"/>
  <c r="BK372" i="2"/>
  <c r="BL372" i="2" s="1"/>
  <c r="BI372" i="2"/>
  <c r="BJ372" i="2" s="1"/>
  <c r="BQ250" i="2"/>
  <c r="BR250" i="2" s="1"/>
  <c r="BS250" i="2"/>
  <c r="BT250" i="2" s="1"/>
  <c r="BI250" i="2"/>
  <c r="BJ250" i="2" s="1"/>
  <c r="BK250" i="2"/>
  <c r="BL250" i="2" s="1"/>
  <c r="BO250" i="2"/>
  <c r="BP250" i="2" s="1"/>
  <c r="BM250" i="2"/>
  <c r="BN250" i="2" s="1"/>
  <c r="BS182" i="2"/>
  <c r="BT182" i="2" s="1"/>
  <c r="BQ182" i="2"/>
  <c r="BR182" i="2" s="1"/>
  <c r="BM182" i="2"/>
  <c r="BN182" i="2" s="1"/>
  <c r="BO182" i="2"/>
  <c r="BP182" i="2" s="1"/>
  <c r="BI182" i="2"/>
  <c r="BJ182" i="2" s="1"/>
  <c r="BK182" i="2"/>
  <c r="BL182" i="2" s="1"/>
  <c r="BQ200" i="2"/>
  <c r="BR200" i="2" s="1"/>
  <c r="BO200" i="2"/>
  <c r="BP200" i="2" s="1"/>
  <c r="BS200" i="2"/>
  <c r="BT200" i="2" s="1"/>
  <c r="BM200" i="2"/>
  <c r="BN200" i="2" s="1"/>
  <c r="BI200" i="2"/>
  <c r="BJ200" i="2" s="1"/>
  <c r="BK200" i="2"/>
  <c r="BL200" i="2" s="1"/>
  <c r="BS332" i="2"/>
  <c r="BT332" i="2" s="1"/>
  <c r="BQ332" i="2"/>
  <c r="BR332" i="2" s="1"/>
  <c r="BM332" i="2"/>
  <c r="BN332" i="2" s="1"/>
  <c r="BO332" i="2"/>
  <c r="BP332" i="2" s="1"/>
  <c r="BK332" i="2"/>
  <c r="BL332" i="2" s="1"/>
  <c r="BI332" i="2"/>
  <c r="BJ332" i="2" s="1"/>
  <c r="BS227" i="2"/>
  <c r="BT227" i="2" s="1"/>
  <c r="BQ227" i="2"/>
  <c r="BR227" i="2" s="1"/>
  <c r="BO227" i="2"/>
  <c r="BP227" i="2" s="1"/>
  <c r="BM227" i="2"/>
  <c r="BN227" i="2" s="1"/>
  <c r="BI227" i="2"/>
  <c r="BJ227" i="2" s="1"/>
  <c r="BK227" i="2"/>
  <c r="BL227" i="2" s="1"/>
  <c r="BS55" i="2"/>
  <c r="BT55" i="2" s="1"/>
  <c r="BQ55" i="2"/>
  <c r="BR55" i="2" s="1"/>
  <c r="BO55" i="2"/>
  <c r="BP55" i="2" s="1"/>
  <c r="BM55" i="2"/>
  <c r="BN55" i="2" s="1"/>
  <c r="BK55" i="2"/>
  <c r="BL55" i="2" s="1"/>
  <c r="BI55" i="2"/>
  <c r="BJ55" i="2" s="1"/>
  <c r="BS402" i="2"/>
  <c r="BT402" i="2" s="1"/>
  <c r="BI402" i="2"/>
  <c r="BJ402" i="2" s="1"/>
  <c r="BK402" i="2"/>
  <c r="BL402" i="2" s="1"/>
  <c r="BQ402" i="2"/>
  <c r="BR402" i="2" s="1"/>
  <c r="BO402" i="2"/>
  <c r="BP402" i="2" s="1"/>
  <c r="BM402" i="2"/>
  <c r="BN402" i="2" s="1"/>
  <c r="BQ297" i="2"/>
  <c r="BR297" i="2" s="1"/>
  <c r="BS297" i="2"/>
  <c r="BT297" i="2" s="1"/>
  <c r="BO297" i="2"/>
  <c r="BP297" i="2" s="1"/>
  <c r="BM297" i="2"/>
  <c r="BN297" i="2" s="1"/>
  <c r="BK297" i="2"/>
  <c r="BL297" i="2" s="1"/>
  <c r="BI297" i="2"/>
  <c r="BJ297" i="2" s="1"/>
  <c r="BS193" i="2"/>
  <c r="BT193" i="2" s="1"/>
  <c r="BM193" i="2"/>
  <c r="BN193" i="2" s="1"/>
  <c r="BQ193" i="2"/>
  <c r="BR193" i="2" s="1"/>
  <c r="BK193" i="2"/>
  <c r="BL193" i="2" s="1"/>
  <c r="BO193" i="2"/>
  <c r="BP193" i="2" s="1"/>
  <c r="BI193" i="2"/>
  <c r="BJ193" i="2" s="1"/>
  <c r="BH381" i="2"/>
  <c r="BW381" i="2" s="1"/>
  <c r="BX381" i="2" s="1"/>
  <c r="BH274" i="2"/>
  <c r="BW274" i="2" s="1"/>
  <c r="BX274" i="2" s="1"/>
  <c r="BH191" i="2"/>
  <c r="BW191" i="2" s="1"/>
  <c r="BX191" i="2" s="1"/>
  <c r="BH295" i="2"/>
  <c r="BW295" i="2" s="1"/>
  <c r="BX295" i="2" s="1"/>
  <c r="BS41" i="2"/>
  <c r="BT41" i="2" s="1"/>
  <c r="BQ41" i="2"/>
  <c r="BR41" i="2" s="1"/>
  <c r="BO41" i="2"/>
  <c r="BP41" i="2" s="1"/>
  <c r="BK41" i="2"/>
  <c r="BL41" i="2" s="1"/>
  <c r="BM41" i="2"/>
  <c r="BN41" i="2" s="1"/>
  <c r="BI41" i="2"/>
  <c r="BJ41" i="2" s="1"/>
  <c r="BS399" i="2"/>
  <c r="BT399" i="2" s="1"/>
  <c r="BO399" i="2"/>
  <c r="BP399" i="2" s="1"/>
  <c r="BM399" i="2"/>
  <c r="BN399" i="2" s="1"/>
  <c r="BQ399" i="2"/>
  <c r="BR399" i="2" s="1"/>
  <c r="BK399" i="2"/>
  <c r="BL399" i="2" s="1"/>
  <c r="BI399" i="2"/>
  <c r="BJ399" i="2" s="1"/>
  <c r="BS277" i="2"/>
  <c r="BT277" i="2" s="1"/>
  <c r="BM277" i="2"/>
  <c r="BN277" i="2" s="1"/>
  <c r="BQ277" i="2"/>
  <c r="BR277" i="2" s="1"/>
  <c r="BO277" i="2"/>
  <c r="BP277" i="2" s="1"/>
  <c r="BI277" i="2"/>
  <c r="BJ277" i="2" s="1"/>
  <c r="BK277" i="2"/>
  <c r="BL277" i="2" s="1"/>
  <c r="BM189" i="2"/>
  <c r="BN189" i="2" s="1"/>
  <c r="BS189" i="2"/>
  <c r="BT189" i="2" s="1"/>
  <c r="BQ189" i="2"/>
  <c r="BR189" i="2" s="1"/>
  <c r="BO189" i="2"/>
  <c r="BP189" i="2" s="1"/>
  <c r="BI189" i="2"/>
  <c r="BJ189" i="2" s="1"/>
  <c r="BK189" i="2"/>
  <c r="BL189" i="2" s="1"/>
  <c r="BS35" i="2"/>
  <c r="BT35" i="2" s="1"/>
  <c r="BO35" i="2"/>
  <c r="BP35" i="2" s="1"/>
  <c r="BM35" i="2"/>
  <c r="BN35" i="2" s="1"/>
  <c r="BI35" i="2"/>
  <c r="BJ35" i="2" s="1"/>
  <c r="BK35" i="2"/>
  <c r="BL35" i="2" s="1"/>
  <c r="BQ35" i="2"/>
  <c r="BR35" i="2" s="1"/>
  <c r="BS375" i="2"/>
  <c r="BT375" i="2" s="1"/>
  <c r="BO375" i="2"/>
  <c r="BP375" i="2" s="1"/>
  <c r="BM375" i="2"/>
  <c r="BN375" i="2" s="1"/>
  <c r="BQ375" i="2"/>
  <c r="BR375" i="2" s="1"/>
  <c r="BI375" i="2"/>
  <c r="BJ375" i="2" s="1"/>
  <c r="BK375" i="2"/>
  <c r="BL375" i="2" s="1"/>
  <c r="BQ252" i="2"/>
  <c r="BR252" i="2" s="1"/>
  <c r="BS252" i="2"/>
  <c r="BT252" i="2" s="1"/>
  <c r="BI252" i="2"/>
  <c r="BJ252" i="2" s="1"/>
  <c r="BK252" i="2"/>
  <c r="BL252" i="2" s="1"/>
  <c r="BO252" i="2"/>
  <c r="BP252" i="2" s="1"/>
  <c r="BM252" i="2"/>
  <c r="BN252" i="2" s="1"/>
  <c r="BH308" i="2"/>
  <c r="BH242" i="2"/>
  <c r="BW242" i="2" s="1"/>
  <c r="BX242" i="2" s="1"/>
  <c r="BS412" i="2"/>
  <c r="BT412" i="2" s="1"/>
  <c r="BQ412" i="2"/>
  <c r="BR412" i="2" s="1"/>
  <c r="BO412" i="2"/>
  <c r="BP412" i="2" s="1"/>
  <c r="BK412" i="2"/>
  <c r="BL412" i="2" s="1"/>
  <c r="BM412" i="2"/>
  <c r="BN412" i="2" s="1"/>
  <c r="BI412" i="2"/>
  <c r="BJ412" i="2" s="1"/>
  <c r="BS119" i="2"/>
  <c r="BT119" i="2" s="1"/>
  <c r="BQ119" i="2"/>
  <c r="BR119" i="2" s="1"/>
  <c r="BO119" i="2"/>
  <c r="BP119" i="2" s="1"/>
  <c r="BM119" i="2"/>
  <c r="BN119" i="2" s="1"/>
  <c r="BK119" i="2"/>
  <c r="BL119" i="2" s="1"/>
  <c r="BI119" i="2"/>
  <c r="BJ119" i="2" s="1"/>
  <c r="BS415" i="2"/>
  <c r="BT415" i="2" s="1"/>
  <c r="BO415" i="2"/>
  <c r="BP415" i="2" s="1"/>
  <c r="BM415" i="2"/>
  <c r="BN415" i="2" s="1"/>
  <c r="BI415" i="2"/>
  <c r="BJ415" i="2" s="1"/>
  <c r="BK415" i="2"/>
  <c r="BL415" i="2" s="1"/>
  <c r="BQ415" i="2"/>
  <c r="BR415" i="2" s="1"/>
  <c r="BS333" i="2"/>
  <c r="BT333" i="2" s="1"/>
  <c r="BM333" i="2"/>
  <c r="BN333" i="2" s="1"/>
  <c r="BO333" i="2"/>
  <c r="BP333" i="2" s="1"/>
  <c r="BK333" i="2"/>
  <c r="BL333" i="2" s="1"/>
  <c r="BI333" i="2"/>
  <c r="BJ333" i="2" s="1"/>
  <c r="BQ333" i="2"/>
  <c r="BR333" i="2" s="1"/>
  <c r="BO228" i="2"/>
  <c r="BP228" i="2" s="1"/>
  <c r="BM228" i="2"/>
  <c r="BN228" i="2" s="1"/>
  <c r="BS228" i="2"/>
  <c r="BT228" i="2" s="1"/>
  <c r="BI228" i="2"/>
  <c r="BJ228" i="2" s="1"/>
  <c r="BK228" i="2"/>
  <c r="BL228" i="2" s="1"/>
  <c r="BQ228" i="2"/>
  <c r="BR228" i="2" s="1"/>
  <c r="BQ91" i="2"/>
  <c r="BR91" i="2" s="1"/>
  <c r="BK91" i="2"/>
  <c r="BL91" i="2" s="1"/>
  <c r="BI91" i="2"/>
  <c r="BJ91" i="2" s="1"/>
  <c r="BO91" i="2"/>
  <c r="BP91" i="2" s="1"/>
  <c r="BS91" i="2"/>
  <c r="BT91" i="2" s="1"/>
  <c r="BM91" i="2"/>
  <c r="BN91" i="2" s="1"/>
  <c r="BQ403" i="2"/>
  <c r="BR403" i="2" s="1"/>
  <c r="BS403" i="2"/>
  <c r="BT403" i="2" s="1"/>
  <c r="BO403" i="2"/>
  <c r="BP403" i="2" s="1"/>
  <c r="BM403" i="2"/>
  <c r="BN403" i="2" s="1"/>
  <c r="BI403" i="2"/>
  <c r="BJ403" i="2" s="1"/>
  <c r="BK403" i="2"/>
  <c r="BL403" i="2" s="1"/>
  <c r="BQ329" i="2"/>
  <c r="BR329" i="2" s="1"/>
  <c r="BO329" i="2"/>
  <c r="BP329" i="2" s="1"/>
  <c r="BK329" i="2"/>
  <c r="BL329" i="2" s="1"/>
  <c r="BS329" i="2"/>
  <c r="BT329" i="2" s="1"/>
  <c r="BM329" i="2"/>
  <c r="BN329" i="2" s="1"/>
  <c r="BI329" i="2"/>
  <c r="BJ329" i="2" s="1"/>
  <c r="BW436" i="2"/>
  <c r="BW130" i="2"/>
  <c r="BX130" i="2" s="1"/>
  <c r="BH302" i="2"/>
  <c r="BW302" i="2" s="1"/>
  <c r="BX302" i="2" s="1"/>
  <c r="BW229" i="2"/>
  <c r="BX229" i="2" s="1"/>
  <c r="BW288" i="2"/>
  <c r="BX288" i="2" s="1"/>
  <c r="BW433" i="2"/>
  <c r="BX433" i="2" s="1"/>
  <c r="BH359" i="2"/>
  <c r="BW359" i="2" s="1"/>
  <c r="BX359" i="2" s="1"/>
  <c r="BH77" i="2"/>
  <c r="BW77" i="2" s="1"/>
  <c r="BX77" i="2" s="1"/>
  <c r="BH154" i="2"/>
  <c r="BW154" i="2" s="1"/>
  <c r="BX154" i="2" s="1"/>
  <c r="BH93" i="2"/>
  <c r="BW93" i="2" s="1"/>
  <c r="BX93" i="2" s="1"/>
  <c r="BH301" i="2"/>
  <c r="BW301" i="2" s="1"/>
  <c r="BX301" i="2" s="1"/>
  <c r="BH349" i="2"/>
  <c r="BW349" i="2" s="1"/>
  <c r="BX349" i="2" s="1"/>
  <c r="BH94" i="2"/>
  <c r="BH378" i="2"/>
  <c r="BW378" i="2" s="1"/>
  <c r="BX378" i="2" s="1"/>
  <c r="BH395" i="2"/>
  <c r="BW395" i="2" s="1"/>
  <c r="BX395" i="2" s="1"/>
  <c r="BH114" i="2"/>
  <c r="BW114" i="2" s="1"/>
  <c r="BX114" i="2" s="1"/>
  <c r="BH388" i="2"/>
  <c r="BW388" i="2" s="1"/>
  <c r="BX388" i="2" s="1"/>
  <c r="BH354" i="2"/>
  <c r="BW354" i="2" s="1"/>
  <c r="BX354" i="2" s="1"/>
  <c r="BH323" i="2"/>
  <c r="BW323" i="2" s="1"/>
  <c r="BX323" i="2" s="1"/>
  <c r="BH48" i="2"/>
  <c r="BW48" i="2" s="1"/>
  <c r="BX48" i="2" s="1"/>
  <c r="BH368" i="2"/>
  <c r="BW368" i="2" s="1"/>
  <c r="BX368" i="2" s="1"/>
  <c r="BH371" i="2"/>
  <c r="BW371" i="2" s="1"/>
  <c r="BX371" i="2" s="1"/>
  <c r="BH158" i="2"/>
  <c r="BW158" i="2" s="1"/>
  <c r="BX158" i="2" s="1"/>
  <c r="BH44" i="2"/>
  <c r="BW44" i="2" s="1"/>
  <c r="BX44" i="2" s="1"/>
  <c r="BH150" i="2"/>
  <c r="BW150" i="2" s="1"/>
  <c r="BX150" i="2" s="1"/>
  <c r="BH111" i="2"/>
  <c r="BW111" i="2" s="1"/>
  <c r="BX111" i="2" s="1"/>
  <c r="BH187" i="2"/>
  <c r="BW187" i="2" s="1"/>
  <c r="BX187" i="2" s="1"/>
  <c r="BH53" i="2"/>
  <c r="BW53" i="2" s="1"/>
  <c r="BX53" i="2" s="1"/>
  <c r="BH298" i="2"/>
  <c r="BW298" i="2" s="1"/>
  <c r="BX298" i="2" s="1"/>
  <c r="BH155" i="2"/>
  <c r="BW155" i="2" s="1"/>
  <c r="BX155" i="2" s="1"/>
  <c r="BH351" i="2"/>
  <c r="BW351" i="2" s="1"/>
  <c r="BX351" i="2" s="1"/>
  <c r="BH379" i="2"/>
  <c r="BW379" i="2" s="1"/>
  <c r="BX379" i="2" s="1"/>
  <c r="BH389" i="2"/>
  <c r="BW389" i="2" s="1"/>
  <c r="BX389" i="2" s="1"/>
  <c r="BH147" i="2"/>
  <c r="BW147" i="2" s="1"/>
  <c r="BX147" i="2" s="1"/>
  <c r="BH318" i="2"/>
  <c r="BW318" i="2" s="1"/>
  <c r="BX318" i="2" s="1"/>
  <c r="BH47" i="2"/>
  <c r="BW47" i="2" s="1"/>
  <c r="BX47" i="2" s="1"/>
  <c r="BH118" i="2"/>
  <c r="BW118" i="2" s="1"/>
  <c r="BX118" i="2" s="1"/>
  <c r="BH17" i="2"/>
  <c r="BW17" i="2" s="1"/>
  <c r="BX17" i="2" s="1"/>
  <c r="BH83" i="2"/>
  <c r="BW83" i="2" s="1"/>
  <c r="BX83" i="2" s="1"/>
  <c r="BH363" i="2"/>
  <c r="BW363" i="2" s="1"/>
  <c r="BX363" i="2" s="1"/>
  <c r="BH361" i="2"/>
  <c r="BW361" i="2" s="1"/>
  <c r="BX361" i="2" s="1"/>
  <c r="BH81" i="2"/>
  <c r="BW81" i="2" s="1"/>
  <c r="BX81" i="2" s="1"/>
  <c r="BH162" i="2"/>
  <c r="BW162" i="2" s="1"/>
  <c r="BX162" i="2" s="1"/>
  <c r="BH333" i="2"/>
  <c r="BH169" i="2"/>
  <c r="BW169" i="2" s="1"/>
  <c r="BX169" i="2" s="1"/>
  <c r="BH59" i="2"/>
  <c r="BW59" i="2" s="1"/>
  <c r="BX59" i="2" s="1"/>
  <c r="BH391" i="2"/>
  <c r="BW391" i="2" s="1"/>
  <c r="BX391" i="2" s="1"/>
  <c r="BH357" i="2"/>
  <c r="BW357" i="2" s="1"/>
  <c r="BX357" i="2" s="1"/>
  <c r="BH87" i="2"/>
  <c r="BH271" i="2"/>
  <c r="BW271" i="2" s="1"/>
  <c r="BX271" i="2" s="1"/>
  <c r="BH170" i="2"/>
  <c r="BW170" i="2" s="1"/>
  <c r="BX170" i="2" s="1"/>
  <c r="BH89" i="2"/>
  <c r="BW89" i="2" s="1"/>
  <c r="BX89" i="2" s="1"/>
  <c r="BH398" i="2"/>
  <c r="BH275" i="2"/>
  <c r="BW275" i="2" s="1"/>
  <c r="BX275" i="2" s="1"/>
  <c r="BH300" i="2"/>
  <c r="BW300" i="2" s="1"/>
  <c r="BX300" i="2" s="1"/>
  <c r="BH365" i="2"/>
  <c r="BW365" i="2" s="1"/>
  <c r="BX365" i="2" s="1"/>
  <c r="BH364" i="2"/>
  <c r="BW364" i="2" s="1"/>
  <c r="BX364" i="2" s="1"/>
  <c r="BH353" i="2"/>
  <c r="BW353" i="2" s="1"/>
  <c r="BX353" i="2" s="1"/>
  <c r="BH376" i="2"/>
  <c r="BW376" i="2" s="1"/>
  <c r="BX376" i="2" s="1"/>
  <c r="BH45" i="2"/>
  <c r="BW45" i="2" s="1"/>
  <c r="BX45" i="2" s="1"/>
  <c r="BH80" i="2"/>
  <c r="BW80" i="2" s="1"/>
  <c r="BX80" i="2" s="1"/>
  <c r="BH40" i="2"/>
  <c r="BW40" i="2" s="1"/>
  <c r="BX40" i="2" s="1"/>
  <c r="BH76" i="2"/>
  <c r="BW76" i="2" s="1"/>
  <c r="BX76" i="2" s="1"/>
  <c r="BH79" i="2"/>
  <c r="BW79" i="2" s="1"/>
  <c r="BX79" i="2" s="1"/>
  <c r="BH385" i="2"/>
  <c r="BW385" i="2" s="1"/>
  <c r="BX385" i="2" s="1"/>
  <c r="BH92" i="2"/>
  <c r="BW92" i="2" s="1"/>
  <c r="BX92" i="2" s="1"/>
  <c r="BH320" i="2"/>
  <c r="BW320" i="2" s="1"/>
  <c r="BX320" i="2" s="1"/>
  <c r="BH78" i="2"/>
  <c r="BW78" i="2" s="1"/>
  <c r="BX78" i="2" s="1"/>
  <c r="BH310" i="2"/>
  <c r="BW310" i="2" s="1"/>
  <c r="BX310" i="2" s="1"/>
  <c r="BH75" i="2"/>
  <c r="BW75" i="2" s="1"/>
  <c r="BX75" i="2" s="1"/>
  <c r="BH355" i="2"/>
  <c r="BW355" i="2" s="1"/>
  <c r="BX355" i="2" s="1"/>
  <c r="BH27" i="2"/>
  <c r="BW27" i="2" s="1"/>
  <c r="BX27" i="2" s="1"/>
  <c r="BH299" i="2"/>
  <c r="BW299" i="2" s="1"/>
  <c r="BX299" i="2" s="1"/>
  <c r="BH358" i="2"/>
  <c r="BW358" i="2" s="1"/>
  <c r="BX358" i="2" s="1"/>
  <c r="BH350" i="2"/>
  <c r="BW350" i="2" s="1"/>
  <c r="BX350" i="2" s="1"/>
  <c r="BH156" i="2"/>
  <c r="BW156" i="2" s="1"/>
  <c r="BX156" i="2" s="1"/>
  <c r="BH220" i="2"/>
  <c r="BW220" i="2" s="1"/>
  <c r="BX220" i="2" s="1"/>
  <c r="BH117" i="2"/>
  <c r="BH273" i="2"/>
  <c r="BW273" i="2" s="1"/>
  <c r="BX273" i="2" s="1"/>
  <c r="BH112" i="2"/>
  <c r="BW112" i="2" s="1"/>
  <c r="BX112" i="2" s="1"/>
  <c r="BH429" i="2"/>
  <c r="BW429" i="2" s="1"/>
  <c r="BX429" i="2" s="1"/>
  <c r="BH85" i="2"/>
  <c r="BW85" i="2" s="1"/>
  <c r="BX85" i="2" s="1"/>
  <c r="BW282" i="2"/>
  <c r="BX282" i="2" s="1"/>
  <c r="BW98" i="2"/>
  <c r="BX98" i="2" s="1"/>
  <c r="BW342" i="2"/>
  <c r="BX342" i="2" s="1"/>
  <c r="BW337" i="2"/>
  <c r="BX337" i="2" s="1"/>
  <c r="BW124" i="2"/>
  <c r="BX124" i="2" s="1"/>
  <c r="BW291" i="2"/>
  <c r="BW237" i="2"/>
  <c r="BX237" i="2" s="1"/>
  <c r="BW443" i="2"/>
  <c r="BX443" i="2" s="1"/>
  <c r="BW163" i="2"/>
  <c r="BX163" i="2" s="1"/>
  <c r="BW439" i="2"/>
  <c r="BX439" i="2" s="1"/>
  <c r="BW430" i="2"/>
  <c r="BX430" i="2" s="1"/>
  <c r="BH35" i="2"/>
  <c r="BH314" i="2"/>
  <c r="BW314" i="2" s="1"/>
  <c r="BX314" i="2" s="1"/>
  <c r="BH253" i="2"/>
  <c r="BW253" i="2" s="1"/>
  <c r="BX253" i="2" s="1"/>
  <c r="BH367" i="2"/>
  <c r="BW367" i="2" s="1"/>
  <c r="BX367" i="2" s="1"/>
  <c r="BH374" i="2"/>
  <c r="BW374" i="2" s="1"/>
  <c r="BX374" i="2" s="1"/>
  <c r="BH250" i="2"/>
  <c r="BH39" i="2"/>
  <c r="BH316" i="2"/>
  <c r="BH211" i="2"/>
  <c r="BW211" i="2" s="1"/>
  <c r="BX211" i="2" s="1"/>
  <c r="BH345" i="2"/>
  <c r="BW345" i="2" s="1"/>
  <c r="BX345" i="2" s="1"/>
  <c r="BH332" i="2"/>
  <c r="BH294" i="2"/>
  <c r="BW294" i="2" s="1"/>
  <c r="BX294" i="2" s="1"/>
  <c r="BH347" i="2"/>
  <c r="BW347" i="2" s="1"/>
  <c r="BX347" i="2" s="1"/>
  <c r="BW442" i="2"/>
  <c r="BX442" i="2" s="1"/>
  <c r="BH238" i="2"/>
  <c r="BH110" i="2"/>
  <c r="BW110" i="2" s="1"/>
  <c r="BX110" i="2" s="1"/>
  <c r="BH325" i="2"/>
  <c r="BW325" i="2" s="1"/>
  <c r="BX325" i="2" s="1"/>
  <c r="BH269" i="2"/>
  <c r="BW269" i="2" s="1"/>
  <c r="BX269" i="2" s="1"/>
  <c r="BW32" i="2"/>
  <c r="BX32" i="2" s="1"/>
  <c r="BW449" i="2"/>
  <c r="BX449" i="2" s="1"/>
  <c r="BH380" i="2"/>
  <c r="BW380" i="2" s="1"/>
  <c r="BX380" i="2" s="1"/>
  <c r="BH101" i="2"/>
  <c r="BH360" i="2"/>
  <c r="BW360" i="2" s="1"/>
  <c r="BX360" i="2" s="1"/>
  <c r="BH305" i="2"/>
  <c r="BW305" i="2" s="1"/>
  <c r="BX305" i="2" s="1"/>
  <c r="BH346" i="2"/>
  <c r="BW346" i="2" s="1"/>
  <c r="BX346" i="2" s="1"/>
  <c r="BW278" i="2"/>
  <c r="BX278" i="2" s="1"/>
  <c r="BH352" i="2"/>
  <c r="BH106" i="2"/>
  <c r="BH407" i="2"/>
  <c r="BH277" i="2"/>
  <c r="BH36" i="2"/>
  <c r="BW36" i="2" s="1"/>
  <c r="BX36" i="2" s="1"/>
  <c r="BH86" i="2"/>
  <c r="BW86" i="2" s="1"/>
  <c r="BX86" i="2" s="1"/>
  <c r="BH19" i="2"/>
  <c r="BH366" i="2"/>
  <c r="BH362" i="2"/>
  <c r="BH307" i="2"/>
  <c r="BH356" i="2"/>
  <c r="BW356" i="2" s="1"/>
  <c r="BX356" i="2" s="1"/>
  <c r="BH178" i="2"/>
  <c r="BH258" i="2"/>
  <c r="BW258" i="2" s="1"/>
  <c r="BX258" i="2" s="1"/>
  <c r="BH392" i="2"/>
  <c r="BW392" i="2" s="1"/>
  <c r="BX392" i="2" s="1"/>
  <c r="BH226" i="2"/>
  <c r="BH400" i="2"/>
  <c r="BH423" i="2"/>
  <c r="BH247" i="2"/>
  <c r="BH268" i="2"/>
  <c r="BH241" i="2"/>
  <c r="BH328" i="2"/>
  <c r="BH324" i="2"/>
  <c r="BH276" i="2"/>
  <c r="BH43" i="2"/>
  <c r="BH272" i="2"/>
  <c r="BH239" i="2"/>
  <c r="BH369" i="2"/>
  <c r="BH192" i="2"/>
  <c r="BH413" i="2"/>
  <c r="BH160" i="2"/>
  <c r="BH175" i="2"/>
  <c r="BH370" i="2"/>
  <c r="BH243" i="2"/>
  <c r="BH251" i="2"/>
  <c r="BH240" i="2"/>
  <c r="BH171" i="2"/>
  <c r="BH393" i="2"/>
  <c r="BH164" i="2"/>
  <c r="BH259" i="2"/>
  <c r="BH38" i="2"/>
  <c r="BH42" i="2"/>
  <c r="BH203" i="2"/>
  <c r="BH252" i="2"/>
  <c r="BH189" i="2" l="1"/>
  <c r="BW447" i="2"/>
  <c r="BX447" i="2" s="1"/>
  <c r="BY447" i="2" s="1"/>
  <c r="BX291" i="2"/>
  <c r="BY291" i="2" s="1"/>
  <c r="BX436" i="2"/>
  <c r="BY436" i="2" s="1"/>
  <c r="BY305" i="2"/>
  <c r="BY285" i="2"/>
  <c r="BY158" i="2"/>
  <c r="BY95" i="2"/>
  <c r="BY78" i="2"/>
  <c r="BY271" i="2"/>
  <c r="BY371" i="2"/>
  <c r="BY378" i="2"/>
  <c r="BY343" i="2"/>
  <c r="BY234" i="2"/>
  <c r="BY242" i="2"/>
  <c r="BY326" i="2"/>
  <c r="BY86" i="2"/>
  <c r="BY364" i="2"/>
  <c r="BY114" i="2"/>
  <c r="BY191" i="2"/>
  <c r="BY40" i="2"/>
  <c r="BY59" i="2"/>
  <c r="BY416" i="2"/>
  <c r="BY444" i="2"/>
  <c r="BY204" i="2"/>
  <c r="BY310" i="2"/>
  <c r="BY339" i="2"/>
  <c r="BY284" i="2"/>
  <c r="BY118" i="2"/>
  <c r="BY340" i="2"/>
  <c r="BY282" i="2"/>
  <c r="BY365" i="2"/>
  <c r="BY351" i="2"/>
  <c r="BY373" i="2"/>
  <c r="BY30" i="2"/>
  <c r="BY46" i="2"/>
  <c r="BY387" i="2"/>
  <c r="BY155" i="2"/>
  <c r="BY349" i="2"/>
  <c r="BY22" i="2"/>
  <c r="BY321" i="2"/>
  <c r="BY85" i="2"/>
  <c r="BY298" i="2"/>
  <c r="BY245" i="2"/>
  <c r="BY385" i="2"/>
  <c r="BY376" i="2"/>
  <c r="BY53" i="2"/>
  <c r="BY301" i="2"/>
  <c r="BY433" i="2"/>
  <c r="BY205" i="2"/>
  <c r="BY32" i="2"/>
  <c r="BY441" i="2"/>
  <c r="BY377" i="2"/>
  <c r="BY36" i="2"/>
  <c r="BY156" i="2"/>
  <c r="BY359" i="2"/>
  <c r="BY266" i="2"/>
  <c r="BY379" i="2"/>
  <c r="BY121" i="2"/>
  <c r="BY80" i="2"/>
  <c r="BY361" i="2"/>
  <c r="BY281" i="2"/>
  <c r="BY92" i="2"/>
  <c r="BY235" i="2"/>
  <c r="BY110" i="2"/>
  <c r="BY450" i="2"/>
  <c r="BY48" i="2"/>
  <c r="BY288" i="2"/>
  <c r="BY100" i="2"/>
  <c r="BY306" i="2"/>
  <c r="BY237" i="2"/>
  <c r="BY300" i="2"/>
  <c r="BY31" i="2"/>
  <c r="BY123" i="2"/>
  <c r="BY128" i="2"/>
  <c r="BY233" i="2"/>
  <c r="BY347" i="2"/>
  <c r="BY345" i="2"/>
  <c r="BY314" i="2"/>
  <c r="BY439" i="2"/>
  <c r="BY434" i="2"/>
  <c r="BY112" i="2"/>
  <c r="BY27" i="2"/>
  <c r="BY353" i="2"/>
  <c r="BY275" i="2"/>
  <c r="BY363" i="2"/>
  <c r="BY318" i="2"/>
  <c r="BY187" i="2"/>
  <c r="BY354" i="2"/>
  <c r="BY93" i="2"/>
  <c r="BY319" i="2"/>
  <c r="BY130" i="2"/>
  <c r="BY348" i="2"/>
  <c r="BY435" i="2"/>
  <c r="BY283" i="2"/>
  <c r="BY395" i="2"/>
  <c r="BY274" i="2"/>
  <c r="BY90" i="2"/>
  <c r="BY47" i="2"/>
  <c r="BY430" i="2"/>
  <c r="BY232" i="2"/>
  <c r="BY392" i="2"/>
  <c r="BY270" i="2"/>
  <c r="BY286" i="2"/>
  <c r="BY273" i="2"/>
  <c r="BY79" i="2"/>
  <c r="BY162" i="2"/>
  <c r="BY83" i="2"/>
  <c r="BY111" i="2"/>
  <c r="BY154" i="2"/>
  <c r="BY229" i="2"/>
  <c r="BY257" i="2"/>
  <c r="BY230" i="2"/>
  <c r="BY17" i="2"/>
  <c r="BY360" i="2"/>
  <c r="BY315" i="2"/>
  <c r="BY269" i="2"/>
  <c r="BY98" i="2"/>
  <c r="BY169" i="2"/>
  <c r="BY325" i="2"/>
  <c r="BY443" i="2"/>
  <c r="BY320" i="2"/>
  <c r="BY287" i="2"/>
  <c r="BY381" i="2"/>
  <c r="BY294" i="2"/>
  <c r="BY358" i="2"/>
  <c r="BY299" i="2"/>
  <c r="BY442" i="2"/>
  <c r="BY126" i="2"/>
  <c r="BY386" i="2"/>
  <c r="BY429" i="2"/>
  <c r="BY380" i="2"/>
  <c r="BY449" i="2"/>
  <c r="BY236" i="2"/>
  <c r="BY440" i="2"/>
  <c r="BY327" i="2"/>
  <c r="BY338" i="2"/>
  <c r="BY355" i="2"/>
  <c r="BY89" i="2"/>
  <c r="BY357" i="2"/>
  <c r="BY81" i="2"/>
  <c r="BY150" i="2"/>
  <c r="BY280" i="2"/>
  <c r="BY60" i="2"/>
  <c r="BY220" i="2"/>
  <c r="BY389" i="2"/>
  <c r="BY302" i="2"/>
  <c r="BY342" i="2"/>
  <c r="BY264" i="2"/>
  <c r="BY244" i="2"/>
  <c r="BY374" i="2"/>
  <c r="BY350" i="2"/>
  <c r="BY368" i="2"/>
  <c r="BY105" i="2"/>
  <c r="BY289" i="2"/>
  <c r="BY45" i="2"/>
  <c r="BY278" i="2"/>
  <c r="BY367" i="2"/>
  <c r="BY323" i="2"/>
  <c r="BY346" i="2"/>
  <c r="BY253" i="2"/>
  <c r="BY258" i="2"/>
  <c r="BY437" i="2"/>
  <c r="BY356" i="2"/>
  <c r="BY438" i="2"/>
  <c r="BY211" i="2"/>
  <c r="BY163" i="2"/>
  <c r="BY124" i="2"/>
  <c r="BY337" i="2"/>
  <c r="BY75" i="2"/>
  <c r="BY76" i="2"/>
  <c r="BY170" i="2"/>
  <c r="BY391" i="2"/>
  <c r="BY147" i="2"/>
  <c r="BY44" i="2"/>
  <c r="BY388" i="2"/>
  <c r="BY77" i="2"/>
  <c r="BY341" i="2"/>
  <c r="BY295" i="2"/>
  <c r="BW403" i="2"/>
  <c r="BX403" i="2" s="1"/>
  <c r="BW193" i="2"/>
  <c r="BX193" i="2" s="1"/>
  <c r="BW432" i="2"/>
  <c r="BX432" i="2" s="1"/>
  <c r="BW396" i="2"/>
  <c r="BX396" i="2" s="1"/>
  <c r="BW297" i="2"/>
  <c r="BX297" i="2" s="1"/>
  <c r="BW197" i="2"/>
  <c r="BX197" i="2" s="1"/>
  <c r="BW238" i="2"/>
  <c r="BX238" i="2" s="1"/>
  <c r="BW250" i="2"/>
  <c r="BX250" i="2" s="1"/>
  <c r="BW182" i="2"/>
  <c r="BX182" i="2" s="1"/>
  <c r="BW94" i="2"/>
  <c r="BX94" i="2" s="1"/>
  <c r="BW91" i="2"/>
  <c r="BX91" i="2" s="1"/>
  <c r="BW189" i="2"/>
  <c r="BX189" i="2" s="1"/>
  <c r="BW249" i="2"/>
  <c r="BX249" i="2" s="1"/>
  <c r="BW399" i="2"/>
  <c r="BX399" i="2" s="1"/>
  <c r="BW336" i="2"/>
  <c r="BX336" i="2" s="1"/>
  <c r="BW277" i="2"/>
  <c r="BX277" i="2" s="1"/>
  <c r="BW412" i="2"/>
  <c r="BX412" i="2" s="1"/>
  <c r="BW375" i="2"/>
  <c r="BX375" i="2" s="1"/>
  <c r="BW55" i="2"/>
  <c r="BX55" i="2" s="1"/>
  <c r="BW99" i="2"/>
  <c r="BX99" i="2" s="1"/>
  <c r="BW329" i="2"/>
  <c r="BX329" i="2" s="1"/>
  <c r="BW146" i="2"/>
  <c r="BX146" i="2" s="1"/>
  <c r="BW23" i="2"/>
  <c r="BX23" i="2" s="1"/>
  <c r="BW316" i="2"/>
  <c r="BX316" i="2" s="1"/>
  <c r="BW293" i="2"/>
  <c r="BX293" i="2" s="1"/>
  <c r="BW200" i="2"/>
  <c r="BX200" i="2" s="1"/>
  <c r="BW335" i="2"/>
  <c r="BX335" i="2" s="1"/>
  <c r="BW39" i="2"/>
  <c r="BX39" i="2" s="1"/>
  <c r="BW404" i="2"/>
  <c r="BX404" i="2" s="1"/>
  <c r="BW119" i="2"/>
  <c r="BX119" i="2" s="1"/>
  <c r="BW332" i="2"/>
  <c r="BX332" i="2" s="1"/>
  <c r="BW190" i="2"/>
  <c r="BX190" i="2" s="1"/>
  <c r="BW431" i="2"/>
  <c r="BX431" i="2" s="1"/>
  <c r="BW35" i="2"/>
  <c r="BX35" i="2" s="1"/>
  <c r="BW28" i="2"/>
  <c r="BX28" i="2" s="1"/>
  <c r="BW415" i="2"/>
  <c r="BX415" i="2" s="1"/>
  <c r="BW333" i="2"/>
  <c r="BX333" i="2" s="1"/>
  <c r="BW372" i="2"/>
  <c r="BX372" i="2" s="1"/>
  <c r="BW407" i="2"/>
  <c r="BX407" i="2" s="1"/>
  <c r="BW362" i="2"/>
  <c r="BX362" i="2" s="1"/>
  <c r="BW33" i="2"/>
  <c r="BX33" i="2" s="1"/>
  <c r="BW247" i="2"/>
  <c r="BX247" i="2" s="1"/>
  <c r="BW260" i="2"/>
  <c r="BX260" i="2" s="1"/>
  <c r="BW38" i="2"/>
  <c r="BX38" i="2" s="1"/>
  <c r="BW228" i="2"/>
  <c r="BX228" i="2" s="1"/>
  <c r="BW42" i="2"/>
  <c r="BX42" i="2" s="1"/>
  <c r="BW272" i="2"/>
  <c r="BX272" i="2" s="1"/>
  <c r="BW41" i="2"/>
  <c r="BX41" i="2" s="1"/>
  <c r="BW422" i="2"/>
  <c r="BX422" i="2" s="1"/>
  <c r="BW370" i="2"/>
  <c r="BX370" i="2" s="1"/>
  <c r="BW328" i="2"/>
  <c r="BX328" i="2" s="1"/>
  <c r="BW113" i="2"/>
  <c r="BX113" i="2" s="1"/>
  <c r="BW400" i="2"/>
  <c r="BX400" i="2" s="1"/>
  <c r="BW37" i="2"/>
  <c r="BX37" i="2" s="1"/>
  <c r="BW366" i="2"/>
  <c r="BX366" i="2" s="1"/>
  <c r="BW352" i="2"/>
  <c r="BX352" i="2" s="1"/>
  <c r="BW330" i="2"/>
  <c r="BX330" i="2" s="1"/>
  <c r="BW175" i="2"/>
  <c r="BX175" i="2" s="1"/>
  <c r="BW248" i="2"/>
  <c r="BX248" i="2" s="1"/>
  <c r="BW178" i="2"/>
  <c r="BX178" i="2" s="1"/>
  <c r="BW106" i="2"/>
  <c r="BX106" i="2" s="1"/>
  <c r="BW413" i="2"/>
  <c r="BX413" i="2" s="1"/>
  <c r="BW226" i="2"/>
  <c r="BX226" i="2" s="1"/>
  <c r="BW192" i="2"/>
  <c r="BX192" i="2" s="1"/>
  <c r="BW259" i="2"/>
  <c r="BX259" i="2" s="1"/>
  <c r="BW240" i="2"/>
  <c r="BX240" i="2" s="1"/>
  <c r="BW43" i="2"/>
  <c r="BX43" i="2" s="1"/>
  <c r="BW159" i="2"/>
  <c r="BX159" i="2" s="1"/>
  <c r="BW393" i="2"/>
  <c r="BX393" i="2" s="1"/>
  <c r="BW164" i="2"/>
  <c r="BX164" i="2" s="1"/>
  <c r="BW227" i="2"/>
  <c r="BX227" i="2" s="1"/>
  <c r="BW369" i="2"/>
  <c r="BX369" i="2" s="1"/>
  <c r="BW268" i="2"/>
  <c r="BX268" i="2" s="1"/>
  <c r="BW252" i="2"/>
  <c r="BX252" i="2" s="1"/>
  <c r="BW394" i="2"/>
  <c r="BX394" i="2" s="1"/>
  <c r="BW239" i="2"/>
  <c r="BX239" i="2" s="1"/>
  <c r="BW276" i="2"/>
  <c r="BX276" i="2" s="1"/>
  <c r="BW19" i="2"/>
  <c r="BX19" i="2" s="1"/>
  <c r="BW243" i="2"/>
  <c r="BX243" i="2" s="1"/>
  <c r="BW405" i="2"/>
  <c r="BX405" i="2" s="1"/>
  <c r="BW251" i="2"/>
  <c r="BX251" i="2" s="1"/>
  <c r="BW180" i="2"/>
  <c r="BX180" i="2" s="1"/>
  <c r="BW171" i="2"/>
  <c r="BX171" i="2" s="1"/>
  <c r="BW334" i="2"/>
  <c r="BX334" i="2" s="1"/>
  <c r="BW402" i="2"/>
  <c r="BX402" i="2" s="1"/>
  <c r="BW203" i="2"/>
  <c r="BX203" i="2" s="1"/>
  <c r="BW160" i="2"/>
  <c r="BX160" i="2" s="1"/>
  <c r="BW331" i="2"/>
  <c r="BX331" i="2" s="1"/>
  <c r="BW324" i="2"/>
  <c r="BX324" i="2" s="1"/>
  <c r="BW423" i="2"/>
  <c r="BX423" i="2" s="1"/>
  <c r="BW307" i="2"/>
  <c r="BX307" i="2" s="1"/>
  <c r="BW101" i="2"/>
  <c r="BX101" i="2" s="1"/>
  <c r="BY106" i="2" l="1"/>
  <c r="BY251" i="2"/>
  <c r="BY335" i="2"/>
  <c r="BY277" i="2"/>
  <c r="BY396" i="2"/>
  <c r="BY362" i="2"/>
  <c r="BY272" i="2"/>
  <c r="BY393" i="2"/>
  <c r="BY399" i="2"/>
  <c r="BY370" i="2"/>
  <c r="BY39" i="2"/>
  <c r="BY227" i="2"/>
  <c r="BY41" i="2"/>
  <c r="BY164" i="2"/>
  <c r="BY336" i="2"/>
  <c r="BY307" i="2"/>
  <c r="BY42" i="2"/>
  <c r="BY333" i="2"/>
  <c r="BY268" i="2"/>
  <c r="BY297" i="2"/>
  <c r="BY248" i="2"/>
  <c r="BY175" i="2"/>
  <c r="BY432" i="2"/>
  <c r="BY19" i="2"/>
  <c r="BY249" i="2"/>
  <c r="BY43" i="2"/>
  <c r="BY189" i="2"/>
  <c r="BY193" i="2"/>
  <c r="BY35" i="2"/>
  <c r="BY146" i="2"/>
  <c r="BY91" i="2"/>
  <c r="BY403" i="2"/>
  <c r="BY404" i="2"/>
  <c r="BY180" i="2"/>
  <c r="BY412" i="2"/>
  <c r="BY200" i="2"/>
  <c r="BY243" i="2"/>
  <c r="BY159" i="2"/>
  <c r="BY324" i="2"/>
  <c r="BY352" i="2"/>
  <c r="BY28" i="2"/>
  <c r="BY23" i="2"/>
  <c r="BY259" i="2"/>
  <c r="BY94" i="2"/>
  <c r="BY197" i="2"/>
  <c r="BY369" i="2"/>
  <c r="BY407" i="2"/>
  <c r="BY366" i="2"/>
  <c r="BY276" i="2"/>
  <c r="BY190" i="2"/>
  <c r="BY329" i="2"/>
  <c r="BY182" i="2"/>
  <c r="BY422" i="2"/>
  <c r="BY101" i="2"/>
  <c r="BY423" i="2"/>
  <c r="BY316" i="2"/>
  <c r="BY331" i="2"/>
  <c r="BY38" i="2"/>
  <c r="BY160" i="2"/>
  <c r="BY239" i="2"/>
  <c r="BY400" i="2"/>
  <c r="BY372" i="2"/>
  <c r="BY394" i="2"/>
  <c r="BY113" i="2"/>
  <c r="BY332" i="2"/>
  <c r="BY99" i="2"/>
  <c r="BY250" i="2"/>
  <c r="BY171" i="2"/>
  <c r="BY375" i="2"/>
  <c r="BY178" i="2"/>
  <c r="BY405" i="2"/>
  <c r="BY293" i="2"/>
  <c r="BY330" i="2"/>
  <c r="BY415" i="2"/>
  <c r="BY228" i="2"/>
  <c r="BY240" i="2"/>
  <c r="BY37" i="2"/>
  <c r="BY431" i="2"/>
  <c r="BY203" i="2"/>
  <c r="BY192" i="2"/>
  <c r="BY260" i="2"/>
  <c r="BY402" i="2"/>
  <c r="BY226" i="2"/>
  <c r="BY247" i="2"/>
  <c r="BY334" i="2"/>
  <c r="BY252" i="2"/>
  <c r="BY413" i="2"/>
  <c r="BY328" i="2"/>
  <c r="BY33" i="2"/>
  <c r="BY119" i="2"/>
  <c r="BY55" i="2"/>
  <c r="BY238" i="2"/>
  <c r="BH15" i="2" l="1"/>
  <c r="BW15" i="2" s="1"/>
  <c r="BX15" i="2" s="1"/>
  <c r="BY15" i="2" l="1"/>
  <c r="A19" i="2"/>
  <c r="A20" i="2" s="1"/>
  <c r="A21" i="2" s="1"/>
  <c r="A22" i="2" s="1"/>
  <c r="A23" i="2" s="1"/>
  <c r="A24" i="2" s="1"/>
  <c r="A2" i="4"/>
  <c r="AU225" i="2"/>
  <c r="BE225" i="2" s="1"/>
  <c r="BG225" i="2" s="1"/>
  <c r="BH225" i="2" s="1"/>
  <c r="BM308" i="2"/>
  <c r="BN308" i="2" s="1"/>
  <c r="BO241" i="2"/>
  <c r="BP241" i="2" s="1"/>
  <c r="AU135" i="2"/>
  <c r="BE135" i="2" s="1"/>
  <c r="BG135" i="2" s="1"/>
  <c r="BH135" i="2" s="1"/>
  <c r="AU84" i="2"/>
  <c r="AU199" i="2"/>
  <c r="AU304" i="2"/>
  <c r="BS308" i="2"/>
  <c r="BT308" i="2" s="1"/>
  <c r="AU96" i="2"/>
  <c r="AU214" i="2"/>
  <c r="BE214" i="2" s="1"/>
  <c r="BG214" i="2" s="1"/>
  <c r="BH214" i="2" s="1"/>
  <c r="BK241" i="2"/>
  <c r="BL241" i="2" s="1"/>
  <c r="AU224" i="2"/>
  <c r="AU290" i="2"/>
  <c r="BE290" i="2" s="1"/>
  <c r="BG290" i="2" s="1"/>
  <c r="BH290" i="2" s="1"/>
  <c r="AU122" i="2"/>
  <c r="AU177" i="2"/>
  <c r="BS179" i="2"/>
  <c r="BT179" i="2" s="1"/>
  <c r="AU188" i="2"/>
  <c r="AU419" i="2"/>
  <c r="AU221" i="2"/>
  <c r="BE221" i="2" s="1"/>
  <c r="BG221" i="2" s="1"/>
  <c r="BH221" i="2" s="1"/>
  <c r="AU165" i="2"/>
  <c r="BS241" i="2"/>
  <c r="BT241" i="2" s="1"/>
  <c r="BM408" i="2"/>
  <c r="BN408" i="2" s="1"/>
  <c r="BQ408" i="2"/>
  <c r="BR408" i="2" s="1"/>
  <c r="AU218" i="2"/>
  <c r="AU256" i="2"/>
  <c r="AU97" i="2"/>
  <c r="BE97" i="2" s="1"/>
  <c r="BG97" i="2" s="1"/>
  <c r="BH97" i="2" s="1"/>
  <c r="AU108" i="2"/>
  <c r="AU185" i="2"/>
  <c r="AU183" i="2"/>
  <c r="AU172" i="2"/>
  <c r="AU102" i="2"/>
  <c r="AU143" i="2"/>
  <c r="AU176" i="2"/>
  <c r="AU140" i="2"/>
  <c r="AU125" i="2"/>
  <c r="BE125" i="2" s="1"/>
  <c r="BG125" i="2" s="1"/>
  <c r="BH125" i="2" s="1"/>
  <c r="AU216" i="2"/>
  <c r="BE216" i="2" s="1"/>
  <c r="BG216" i="2" s="1"/>
  <c r="BH216" i="2" s="1"/>
  <c r="AU151" i="2"/>
  <c r="AU313" i="2"/>
  <c r="AU144" i="2"/>
  <c r="BO117" i="2"/>
  <c r="BP117" i="2" s="1"/>
  <c r="AU409" i="2"/>
  <c r="AU317" i="2"/>
  <c r="AU120" i="2"/>
  <c r="BE120" i="2" s="1"/>
  <c r="BG120" i="2" s="1"/>
  <c r="BH120" i="2" s="1"/>
  <c r="AU198" i="2"/>
  <c r="AU223" i="2"/>
  <c r="AU115" i="2"/>
  <c r="AU265" i="2"/>
  <c r="AU134" i="2"/>
  <c r="BE134" i="2" s="1"/>
  <c r="BG134" i="2" s="1"/>
  <c r="BH134" i="2" s="1"/>
  <c r="AU103" i="2"/>
  <c r="AU451" i="2"/>
  <c r="AU428" i="2"/>
  <c r="AU127" i="2"/>
  <c r="AU145" i="2"/>
  <c r="AU246" i="2"/>
  <c r="AU401" i="2"/>
  <c r="AU344" i="2"/>
  <c r="BE344" i="2" s="1"/>
  <c r="BG344" i="2" s="1"/>
  <c r="BH344" i="2" s="1"/>
  <c r="AU384" i="2"/>
  <c r="AU222" i="2"/>
  <c r="BE222" i="2" s="1"/>
  <c r="BG222" i="2" s="1"/>
  <c r="BH222" i="2" s="1"/>
  <c r="AU104" i="2"/>
  <c r="BE104" i="2" s="1"/>
  <c r="BG104" i="2" s="1"/>
  <c r="BH104" i="2" s="1"/>
  <c r="AU303" i="2"/>
  <c r="AU139" i="2"/>
  <c r="AU157" i="2"/>
  <c r="AU406" i="2"/>
  <c r="BS87" i="2"/>
  <c r="BT87" i="2" s="1"/>
  <c r="AU107" i="2"/>
  <c r="AU219" i="2"/>
  <c r="AU88" i="2"/>
  <c r="AU116" i="2"/>
  <c r="AU168" i="2"/>
  <c r="BE168" i="2" s="1"/>
  <c r="BG168" i="2" s="1"/>
  <c r="BH168" i="2" s="1"/>
  <c r="AU131" i="2"/>
  <c r="BE131" i="2" s="1"/>
  <c r="BG131" i="2" s="1"/>
  <c r="BH131" i="2" s="1"/>
  <c r="AU141" i="2"/>
  <c r="AU213" i="2"/>
  <c r="AU201" i="2"/>
  <c r="AU129" i="2"/>
  <c r="AU383" i="2"/>
  <c r="BE383" i="2" s="1"/>
  <c r="BG383" i="2" s="1"/>
  <c r="BH383" i="2" s="1"/>
  <c r="AU167" i="2"/>
  <c r="AU181" i="2"/>
  <c r="AU138" i="2"/>
  <c r="BE138" i="2" s="1"/>
  <c r="BG138" i="2" s="1"/>
  <c r="BH138" i="2" s="1"/>
  <c r="AU426" i="2"/>
  <c r="AU312" i="2"/>
  <c r="AU136" i="2"/>
  <c r="AU148" i="2"/>
  <c r="BE148" i="2" s="1"/>
  <c r="BG148" i="2" s="1"/>
  <c r="BH148" i="2" s="1"/>
  <c r="AU132" i="2"/>
  <c r="AU133" i="2"/>
  <c r="BE133" i="2" s="1"/>
  <c r="BG133" i="2" s="1"/>
  <c r="BH133" i="2" s="1"/>
  <c r="AU137" i="2"/>
  <c r="AU292" i="2"/>
  <c r="BE292" i="2" s="1"/>
  <c r="BG292" i="2" s="1"/>
  <c r="BH292" i="2" s="1"/>
  <c r="AU206" i="2"/>
  <c r="BE206" i="2" s="1"/>
  <c r="BG206" i="2" s="1"/>
  <c r="BH206" i="2" s="1"/>
  <c r="AU311" i="2"/>
  <c r="AU34" i="2"/>
  <c r="BE34" i="2" s="1"/>
  <c r="BG34" i="2" s="1"/>
  <c r="BH34" i="2" s="1"/>
  <c r="AU26" i="2"/>
  <c r="AU212" i="2"/>
  <c r="BE212" i="2" s="1"/>
  <c r="BG212" i="2" s="1"/>
  <c r="BH212" i="2" s="1"/>
  <c r="AU427" i="2"/>
  <c r="AU54" i="2"/>
  <c r="AU68" i="2"/>
  <c r="AU149" i="2"/>
  <c r="AU142" i="2"/>
  <c r="AU425" i="2"/>
  <c r="AU66" i="2"/>
  <c r="BE66" i="2" s="1"/>
  <c r="BG66" i="2" s="1"/>
  <c r="BH66" i="2" s="1"/>
  <c r="AU217" i="2"/>
  <c r="AU296" i="2"/>
  <c r="AU194" i="2"/>
  <c r="AU411" i="2"/>
  <c r="AU109" i="2"/>
  <c r="AU254" i="2"/>
  <c r="AU186" i="2"/>
  <c r="AU446" i="2"/>
  <c r="BE446" i="2" s="1"/>
  <c r="BG446" i="2" s="1"/>
  <c r="BH446" i="2" s="1"/>
  <c r="AU50" i="2"/>
  <c r="AU57" i="2"/>
  <c r="AU61" i="2"/>
  <c r="AU195" i="2"/>
  <c r="BE195" i="2" s="1"/>
  <c r="BG195" i="2" s="1"/>
  <c r="BH195" i="2" s="1"/>
  <c r="AU255" i="2"/>
  <c r="AU262" i="2"/>
  <c r="AU152" i="2"/>
  <c r="AU215" i="2"/>
  <c r="AU263" i="2"/>
  <c r="AU261" i="2"/>
  <c r="AU71" i="2"/>
  <c r="AU448" i="2"/>
  <c r="BE448" i="2" s="1"/>
  <c r="BG448" i="2" s="1"/>
  <c r="BH448" i="2" s="1"/>
  <c r="AU410" i="2"/>
  <c r="AU202" i="2"/>
  <c r="AU56" i="2"/>
  <c r="BQ398" i="2"/>
  <c r="BR398" i="2" s="1"/>
  <c r="AU24" i="2"/>
  <c r="AU420" i="2"/>
  <c r="AU72" i="2"/>
  <c r="AU424" i="2"/>
  <c r="BE424" i="2" s="1"/>
  <c r="BG424" i="2" s="1"/>
  <c r="BH424" i="2" s="1"/>
  <c r="AU65" i="2"/>
  <c r="AU21" i="2"/>
  <c r="AU390" i="2"/>
  <c r="AU382" i="2"/>
  <c r="AU210" i="2"/>
  <c r="AU173" i="2"/>
  <c r="AU63" i="2"/>
  <c r="AU18" i="2"/>
  <c r="AU309" i="2"/>
  <c r="AU417" i="2"/>
  <c r="BE417" i="2" s="1"/>
  <c r="BG417" i="2" s="1"/>
  <c r="BH417" i="2" s="1"/>
  <c r="AU322" i="2"/>
  <c r="AU70" i="2"/>
  <c r="AU62" i="2"/>
  <c r="BO62" i="2" s="1"/>
  <c r="BP62" i="2" s="1"/>
  <c r="AU16" i="2"/>
  <c r="AU208" i="2"/>
  <c r="AU196" i="2"/>
  <c r="AU29" i="2"/>
  <c r="BS267" i="2"/>
  <c r="BT267" i="2" s="1"/>
  <c r="AU414" i="2"/>
  <c r="AU207" i="2"/>
  <c r="AU421" i="2"/>
  <c r="AU82" i="2"/>
  <c r="AU161" i="2"/>
  <c r="AU184" i="2"/>
  <c r="BM184" i="2" s="1"/>
  <c r="BN184" i="2" s="1"/>
  <c r="AU74" i="2"/>
  <c r="BE74" i="2" s="1"/>
  <c r="BG74" i="2" s="1"/>
  <c r="BH74" i="2" s="1"/>
  <c r="AU69" i="2"/>
  <c r="AU52" i="2"/>
  <c r="AU73" i="2"/>
  <c r="AU64" i="2"/>
  <c r="BE64" i="2" s="1"/>
  <c r="BG64" i="2" s="1"/>
  <c r="BH64" i="2" s="1"/>
  <c r="AU174" i="2"/>
  <c r="AU397" i="2"/>
  <c r="AU20" i="2"/>
  <c r="AU418" i="2"/>
  <c r="AU231" i="2"/>
  <c r="BM231" i="2" s="1"/>
  <c r="BN231" i="2" s="1"/>
  <c r="AU209" i="2"/>
  <c r="BE209" i="2" s="1"/>
  <c r="BG209" i="2" s="1"/>
  <c r="BH209" i="2" s="1"/>
  <c r="AU51" i="2"/>
  <c r="AU67" i="2"/>
  <c r="AU153" i="2"/>
  <c r="AU25" i="2"/>
  <c r="AU445" i="2"/>
  <c r="AU49" i="2"/>
  <c r="BE49" i="2" s="1"/>
  <c r="BG49" i="2" s="1"/>
  <c r="BH49" i="2" s="1"/>
  <c r="BO446" i="2" l="1"/>
  <c r="BP446" i="2" s="1"/>
  <c r="BM221" i="2"/>
  <c r="BN221" i="2" s="1"/>
  <c r="BS72" i="2"/>
  <c r="BT72" i="2" s="1"/>
  <c r="BE72" i="2"/>
  <c r="BG72" i="2" s="1"/>
  <c r="BH72" i="2" s="1"/>
  <c r="BM149" i="2"/>
  <c r="BN149" i="2" s="1"/>
  <c r="BE149" i="2"/>
  <c r="BG149" i="2" s="1"/>
  <c r="BH149" i="2" s="1"/>
  <c r="BI173" i="2"/>
  <c r="BJ173" i="2" s="1"/>
  <c r="BE173" i="2"/>
  <c r="BG173" i="2" s="1"/>
  <c r="BH173" i="2" s="1"/>
  <c r="BO68" i="2"/>
  <c r="BP68" i="2" s="1"/>
  <c r="BE68" i="2"/>
  <c r="BG68" i="2" s="1"/>
  <c r="BH68" i="2" s="1"/>
  <c r="BM107" i="2"/>
  <c r="BN107" i="2" s="1"/>
  <c r="BE107" i="2"/>
  <c r="BG107" i="2" s="1"/>
  <c r="BH107" i="2" s="1"/>
  <c r="BQ317" i="2"/>
  <c r="BR317" i="2" s="1"/>
  <c r="BE317" i="2"/>
  <c r="BG317" i="2" s="1"/>
  <c r="BH317" i="2" s="1"/>
  <c r="BK140" i="2"/>
  <c r="BL140" i="2" s="1"/>
  <c r="BE140" i="2"/>
  <c r="BG140" i="2" s="1"/>
  <c r="BH140" i="2" s="1"/>
  <c r="BO231" i="2"/>
  <c r="BP231" i="2" s="1"/>
  <c r="BE231" i="2"/>
  <c r="BG231" i="2" s="1"/>
  <c r="BH231" i="2" s="1"/>
  <c r="BK69" i="2"/>
  <c r="BL69" i="2" s="1"/>
  <c r="BE69" i="2"/>
  <c r="BG69" i="2" s="1"/>
  <c r="BH69" i="2" s="1"/>
  <c r="BO414" i="2"/>
  <c r="BP414" i="2" s="1"/>
  <c r="BE414" i="2"/>
  <c r="BG414" i="2" s="1"/>
  <c r="BH414" i="2" s="1"/>
  <c r="BM70" i="2"/>
  <c r="BN70" i="2" s="1"/>
  <c r="BE70" i="2"/>
  <c r="BG70" i="2" s="1"/>
  <c r="BH70" i="2" s="1"/>
  <c r="BI210" i="2"/>
  <c r="BJ210" i="2" s="1"/>
  <c r="BE210" i="2"/>
  <c r="BG210" i="2" s="1"/>
  <c r="BH210" i="2" s="1"/>
  <c r="BK24" i="2"/>
  <c r="BL24" i="2" s="1"/>
  <c r="BE24" i="2"/>
  <c r="BG24" i="2" s="1"/>
  <c r="BH24" i="2" s="1"/>
  <c r="BS263" i="2"/>
  <c r="BT263" i="2" s="1"/>
  <c r="BE263" i="2"/>
  <c r="BG263" i="2" s="1"/>
  <c r="BH263" i="2" s="1"/>
  <c r="BQ210" i="2"/>
  <c r="BR210" i="2" s="1"/>
  <c r="BM194" i="2"/>
  <c r="BN194" i="2" s="1"/>
  <c r="BE194" i="2"/>
  <c r="BG194" i="2" s="1"/>
  <c r="BH194" i="2" s="1"/>
  <c r="BQ70" i="2"/>
  <c r="BR70" i="2" s="1"/>
  <c r="BK311" i="2"/>
  <c r="BL311" i="2" s="1"/>
  <c r="BE311" i="2"/>
  <c r="BG311" i="2" s="1"/>
  <c r="BH311" i="2" s="1"/>
  <c r="BI312" i="2"/>
  <c r="BJ312" i="2" s="1"/>
  <c r="BE312" i="2"/>
  <c r="BG312" i="2" s="1"/>
  <c r="BH312" i="2" s="1"/>
  <c r="BO213" i="2"/>
  <c r="BP213" i="2" s="1"/>
  <c r="BE213" i="2"/>
  <c r="BG213" i="2" s="1"/>
  <c r="BH213" i="2" s="1"/>
  <c r="BQ134" i="2"/>
  <c r="BR134" i="2" s="1"/>
  <c r="BO409" i="2"/>
  <c r="BP409" i="2" s="1"/>
  <c r="BE409" i="2"/>
  <c r="BG409" i="2" s="1"/>
  <c r="BH409" i="2" s="1"/>
  <c r="BQ176" i="2"/>
  <c r="BR176" i="2" s="1"/>
  <c r="BE176" i="2"/>
  <c r="BG176" i="2" s="1"/>
  <c r="BH176" i="2" s="1"/>
  <c r="BO256" i="2"/>
  <c r="BP256" i="2" s="1"/>
  <c r="BE256" i="2"/>
  <c r="BG256" i="2" s="1"/>
  <c r="BH256" i="2" s="1"/>
  <c r="BS419" i="2"/>
  <c r="BT419" i="2" s="1"/>
  <c r="BE419" i="2"/>
  <c r="BG419" i="2" s="1"/>
  <c r="BH419" i="2" s="1"/>
  <c r="BQ421" i="2"/>
  <c r="BR421" i="2" s="1"/>
  <c r="BE421" i="2"/>
  <c r="BG421" i="2" s="1"/>
  <c r="BH421" i="2" s="1"/>
  <c r="BM62" i="2"/>
  <c r="BN62" i="2" s="1"/>
  <c r="BE62" i="2"/>
  <c r="BG62" i="2" s="1"/>
  <c r="BH62" i="2" s="1"/>
  <c r="BO411" i="2"/>
  <c r="BP411" i="2" s="1"/>
  <c r="BE411" i="2"/>
  <c r="BG411" i="2" s="1"/>
  <c r="BH411" i="2" s="1"/>
  <c r="BM384" i="2"/>
  <c r="BN384" i="2" s="1"/>
  <c r="BE384" i="2"/>
  <c r="BG384" i="2" s="1"/>
  <c r="BH384" i="2" s="1"/>
  <c r="BQ418" i="2"/>
  <c r="BR418" i="2" s="1"/>
  <c r="BE418" i="2"/>
  <c r="BG418" i="2" s="1"/>
  <c r="BH418" i="2" s="1"/>
  <c r="BI322" i="2"/>
  <c r="BJ322" i="2" s="1"/>
  <c r="BE322" i="2"/>
  <c r="BG322" i="2" s="1"/>
  <c r="BH322" i="2" s="1"/>
  <c r="BM296" i="2"/>
  <c r="BN296" i="2" s="1"/>
  <c r="BE296" i="2"/>
  <c r="BG296" i="2" s="1"/>
  <c r="BH296" i="2" s="1"/>
  <c r="BK224" i="2"/>
  <c r="BL224" i="2" s="1"/>
  <c r="BE224" i="2"/>
  <c r="BG224" i="2" s="1"/>
  <c r="BH224" i="2" s="1"/>
  <c r="BM207" i="2"/>
  <c r="BN207" i="2" s="1"/>
  <c r="BE207" i="2"/>
  <c r="BG207" i="2" s="1"/>
  <c r="BH207" i="2" s="1"/>
  <c r="BS420" i="2"/>
  <c r="BT420" i="2" s="1"/>
  <c r="BE420" i="2"/>
  <c r="BG420" i="2" s="1"/>
  <c r="BH420" i="2" s="1"/>
  <c r="BS57" i="2"/>
  <c r="BT57" i="2" s="1"/>
  <c r="BE57" i="2"/>
  <c r="BG57" i="2" s="1"/>
  <c r="BH57" i="2" s="1"/>
  <c r="BO201" i="2"/>
  <c r="BP201" i="2" s="1"/>
  <c r="BE201" i="2"/>
  <c r="BG201" i="2" s="1"/>
  <c r="BH201" i="2" s="1"/>
  <c r="BO382" i="2"/>
  <c r="BP382" i="2" s="1"/>
  <c r="BE382" i="2"/>
  <c r="BG382" i="2" s="1"/>
  <c r="BH382" i="2" s="1"/>
  <c r="BM215" i="2"/>
  <c r="BN215" i="2" s="1"/>
  <c r="BE215" i="2"/>
  <c r="BG215" i="2" s="1"/>
  <c r="BH215" i="2" s="1"/>
  <c r="BK50" i="2"/>
  <c r="BL50" i="2" s="1"/>
  <c r="BE50" i="2"/>
  <c r="BG50" i="2" s="1"/>
  <c r="BH50" i="2" s="1"/>
  <c r="BI54" i="2"/>
  <c r="BJ54" i="2" s="1"/>
  <c r="BE54" i="2"/>
  <c r="BG54" i="2" s="1"/>
  <c r="BH54" i="2" s="1"/>
  <c r="BO426" i="2"/>
  <c r="BP426" i="2" s="1"/>
  <c r="BE426" i="2"/>
  <c r="BG426" i="2" s="1"/>
  <c r="BH426" i="2" s="1"/>
  <c r="BO406" i="2"/>
  <c r="BP406" i="2" s="1"/>
  <c r="BE406" i="2"/>
  <c r="BG406" i="2" s="1"/>
  <c r="BH406" i="2" s="1"/>
  <c r="BS401" i="2"/>
  <c r="BT401" i="2" s="1"/>
  <c r="BE401" i="2"/>
  <c r="BG401" i="2" s="1"/>
  <c r="BH401" i="2" s="1"/>
  <c r="BI218" i="2"/>
  <c r="BJ218" i="2" s="1"/>
  <c r="BE218" i="2"/>
  <c r="BG218" i="2" s="1"/>
  <c r="BH218" i="2" s="1"/>
  <c r="BS188" i="2"/>
  <c r="BT188" i="2" s="1"/>
  <c r="BE188" i="2"/>
  <c r="BG188" i="2" s="1"/>
  <c r="BH188" i="2" s="1"/>
  <c r="BK96" i="2"/>
  <c r="BL96" i="2" s="1"/>
  <c r="BE96" i="2"/>
  <c r="BG96" i="2" s="1"/>
  <c r="BH96" i="2" s="1"/>
  <c r="BS217" i="2"/>
  <c r="BT217" i="2" s="1"/>
  <c r="BE217" i="2"/>
  <c r="BG217" i="2" s="1"/>
  <c r="BH217" i="2" s="1"/>
  <c r="BM322" i="2"/>
  <c r="BN322" i="2" s="1"/>
  <c r="BS157" i="2"/>
  <c r="BT157" i="2" s="1"/>
  <c r="BE157" i="2"/>
  <c r="BG157" i="2" s="1"/>
  <c r="BH157" i="2" s="1"/>
  <c r="BM265" i="2"/>
  <c r="BN265" i="2" s="1"/>
  <c r="BE265" i="2"/>
  <c r="BG265" i="2" s="1"/>
  <c r="BH265" i="2" s="1"/>
  <c r="BI102" i="2"/>
  <c r="BJ102" i="2" s="1"/>
  <c r="BE102" i="2"/>
  <c r="BG102" i="2" s="1"/>
  <c r="BH102" i="2" s="1"/>
  <c r="BM196" i="2"/>
  <c r="BN196" i="2" s="1"/>
  <c r="BE196" i="2"/>
  <c r="BG196" i="2" s="1"/>
  <c r="BH196" i="2" s="1"/>
  <c r="BM21" i="2"/>
  <c r="BN21" i="2" s="1"/>
  <c r="BE21" i="2"/>
  <c r="BG21" i="2" s="1"/>
  <c r="BH21" i="2" s="1"/>
  <c r="BM202" i="2"/>
  <c r="BN202" i="2" s="1"/>
  <c r="BE202" i="2"/>
  <c r="BG202" i="2" s="1"/>
  <c r="BH202" i="2" s="1"/>
  <c r="BO262" i="2"/>
  <c r="BP262" i="2" s="1"/>
  <c r="BE262" i="2"/>
  <c r="BG262" i="2" s="1"/>
  <c r="BH262" i="2" s="1"/>
  <c r="BO427" i="2"/>
  <c r="BP427" i="2" s="1"/>
  <c r="BE427" i="2"/>
  <c r="BG427" i="2" s="1"/>
  <c r="BH427" i="2" s="1"/>
  <c r="BQ137" i="2"/>
  <c r="BR137" i="2" s="1"/>
  <c r="BE137" i="2"/>
  <c r="BG137" i="2" s="1"/>
  <c r="BH137" i="2" s="1"/>
  <c r="BQ181" i="2"/>
  <c r="BR181" i="2" s="1"/>
  <c r="BE181" i="2"/>
  <c r="BG181" i="2" s="1"/>
  <c r="BH181" i="2" s="1"/>
  <c r="BK139" i="2"/>
  <c r="BL139" i="2" s="1"/>
  <c r="BE139" i="2"/>
  <c r="BG139" i="2" s="1"/>
  <c r="BH139" i="2" s="1"/>
  <c r="BQ145" i="2"/>
  <c r="BR145" i="2" s="1"/>
  <c r="BE145" i="2"/>
  <c r="BG145" i="2" s="1"/>
  <c r="BH145" i="2" s="1"/>
  <c r="BS115" i="2"/>
  <c r="BT115" i="2" s="1"/>
  <c r="BE115" i="2"/>
  <c r="BG115" i="2" s="1"/>
  <c r="BH115" i="2" s="1"/>
  <c r="BO313" i="2"/>
  <c r="BP313" i="2" s="1"/>
  <c r="BE313" i="2"/>
  <c r="BG313" i="2" s="1"/>
  <c r="BH313" i="2" s="1"/>
  <c r="BI172" i="2"/>
  <c r="BJ172" i="2" s="1"/>
  <c r="BE172" i="2"/>
  <c r="BG172" i="2" s="1"/>
  <c r="BH172" i="2" s="1"/>
  <c r="BO177" i="2"/>
  <c r="BP177" i="2" s="1"/>
  <c r="BE177" i="2"/>
  <c r="BG177" i="2" s="1"/>
  <c r="BH177" i="2" s="1"/>
  <c r="BQ304" i="2"/>
  <c r="BR304" i="2" s="1"/>
  <c r="BE304" i="2"/>
  <c r="BG304" i="2" s="1"/>
  <c r="BH304" i="2" s="1"/>
  <c r="BI73" i="2"/>
  <c r="BJ73" i="2" s="1"/>
  <c r="BE73" i="2"/>
  <c r="BG73" i="2" s="1"/>
  <c r="BH73" i="2" s="1"/>
  <c r="BS63" i="2"/>
  <c r="BT63" i="2" s="1"/>
  <c r="BE63" i="2"/>
  <c r="BG63" i="2" s="1"/>
  <c r="BH63" i="2" s="1"/>
  <c r="BM71" i="2"/>
  <c r="BN71" i="2" s="1"/>
  <c r="BE71" i="2"/>
  <c r="BG71" i="2" s="1"/>
  <c r="BH71" i="2" s="1"/>
  <c r="BI109" i="2"/>
  <c r="BJ109" i="2" s="1"/>
  <c r="BE109" i="2"/>
  <c r="BG109" i="2" s="1"/>
  <c r="BH109" i="2" s="1"/>
  <c r="BI26" i="2"/>
  <c r="BJ26" i="2" s="1"/>
  <c r="BE26" i="2"/>
  <c r="BG26" i="2" s="1"/>
  <c r="BH26" i="2" s="1"/>
  <c r="BS129" i="2"/>
  <c r="BT129" i="2" s="1"/>
  <c r="BE129" i="2"/>
  <c r="BG129" i="2" s="1"/>
  <c r="BH129" i="2" s="1"/>
  <c r="BS219" i="2"/>
  <c r="BT219" i="2" s="1"/>
  <c r="BE219" i="2"/>
  <c r="BG219" i="2" s="1"/>
  <c r="BH219" i="2" s="1"/>
  <c r="BO52" i="2"/>
  <c r="BP52" i="2" s="1"/>
  <c r="BE52" i="2"/>
  <c r="BG52" i="2" s="1"/>
  <c r="BH52" i="2" s="1"/>
  <c r="BQ261" i="2"/>
  <c r="BR261" i="2" s="1"/>
  <c r="BE261" i="2"/>
  <c r="BG261" i="2" s="1"/>
  <c r="BH261" i="2" s="1"/>
  <c r="BM136" i="2"/>
  <c r="BN136" i="2" s="1"/>
  <c r="BE136" i="2"/>
  <c r="BG136" i="2" s="1"/>
  <c r="BH136" i="2" s="1"/>
  <c r="BS445" i="2"/>
  <c r="BT445" i="2" s="1"/>
  <c r="BE445" i="2"/>
  <c r="BG445" i="2" s="1"/>
  <c r="BH445" i="2" s="1"/>
  <c r="BQ141" i="2"/>
  <c r="BR141" i="2" s="1"/>
  <c r="BE141" i="2"/>
  <c r="BG141" i="2" s="1"/>
  <c r="BH141" i="2" s="1"/>
  <c r="BS143" i="2"/>
  <c r="BT143" i="2" s="1"/>
  <c r="BE143" i="2"/>
  <c r="BG143" i="2" s="1"/>
  <c r="BH143" i="2" s="1"/>
  <c r="BK25" i="2"/>
  <c r="BL25" i="2" s="1"/>
  <c r="BE25" i="2"/>
  <c r="BG25" i="2" s="1"/>
  <c r="BH25" i="2" s="1"/>
  <c r="BK20" i="2"/>
  <c r="BL20" i="2" s="1"/>
  <c r="BE20" i="2"/>
  <c r="BG20" i="2" s="1"/>
  <c r="BH20" i="2" s="1"/>
  <c r="BI29" i="2"/>
  <c r="BJ29" i="2" s="1"/>
  <c r="BE29" i="2"/>
  <c r="BG29" i="2" s="1"/>
  <c r="BH29" i="2" s="1"/>
  <c r="BM390" i="2"/>
  <c r="BN390" i="2" s="1"/>
  <c r="BE390" i="2"/>
  <c r="BG390" i="2" s="1"/>
  <c r="BH390" i="2" s="1"/>
  <c r="BK56" i="2"/>
  <c r="BL56" i="2" s="1"/>
  <c r="BE56" i="2"/>
  <c r="BG56" i="2" s="1"/>
  <c r="BH56" i="2" s="1"/>
  <c r="BK152" i="2"/>
  <c r="BL152" i="2" s="1"/>
  <c r="BE152" i="2"/>
  <c r="BG152" i="2" s="1"/>
  <c r="BH152" i="2" s="1"/>
  <c r="BM246" i="2"/>
  <c r="BN246" i="2" s="1"/>
  <c r="BE246" i="2"/>
  <c r="BG246" i="2" s="1"/>
  <c r="BH246" i="2" s="1"/>
  <c r="BS144" i="2"/>
  <c r="BT144" i="2" s="1"/>
  <c r="BE144" i="2"/>
  <c r="BG144" i="2" s="1"/>
  <c r="BH144" i="2" s="1"/>
  <c r="BS153" i="2"/>
  <c r="BT153" i="2" s="1"/>
  <c r="BE153" i="2"/>
  <c r="BG153" i="2" s="1"/>
  <c r="BH153" i="2" s="1"/>
  <c r="BI397" i="2"/>
  <c r="BJ397" i="2" s="1"/>
  <c r="BE397" i="2"/>
  <c r="BG397" i="2" s="1"/>
  <c r="BH397" i="2" s="1"/>
  <c r="BK184" i="2"/>
  <c r="BL184" i="2" s="1"/>
  <c r="BE184" i="2"/>
  <c r="BG184" i="2" s="1"/>
  <c r="BH184" i="2" s="1"/>
  <c r="BO309" i="2"/>
  <c r="BP309" i="2" s="1"/>
  <c r="BE309" i="2"/>
  <c r="BG309" i="2" s="1"/>
  <c r="BH309" i="2" s="1"/>
  <c r="BS67" i="2"/>
  <c r="BT67" i="2" s="1"/>
  <c r="BE67" i="2"/>
  <c r="BG67" i="2" s="1"/>
  <c r="BH67" i="2" s="1"/>
  <c r="BM174" i="2"/>
  <c r="BN174" i="2" s="1"/>
  <c r="BE174" i="2"/>
  <c r="BG174" i="2" s="1"/>
  <c r="BH174" i="2" s="1"/>
  <c r="BS161" i="2"/>
  <c r="BT161" i="2" s="1"/>
  <c r="BE161" i="2"/>
  <c r="BG161" i="2" s="1"/>
  <c r="BH161" i="2" s="1"/>
  <c r="BS208" i="2"/>
  <c r="BT208" i="2" s="1"/>
  <c r="BE208" i="2"/>
  <c r="BG208" i="2" s="1"/>
  <c r="BH208" i="2" s="1"/>
  <c r="BK18" i="2"/>
  <c r="BL18" i="2" s="1"/>
  <c r="BE18" i="2"/>
  <c r="BG18" i="2" s="1"/>
  <c r="BH18" i="2" s="1"/>
  <c r="BI65" i="2"/>
  <c r="BJ65" i="2" s="1"/>
  <c r="BE65" i="2"/>
  <c r="BG65" i="2" s="1"/>
  <c r="BH65" i="2" s="1"/>
  <c r="BI410" i="2"/>
  <c r="BJ410" i="2" s="1"/>
  <c r="BE410" i="2"/>
  <c r="BG410" i="2" s="1"/>
  <c r="BH410" i="2" s="1"/>
  <c r="BI255" i="2"/>
  <c r="BJ255" i="2" s="1"/>
  <c r="BE255" i="2"/>
  <c r="BG255" i="2" s="1"/>
  <c r="BH255" i="2" s="1"/>
  <c r="BO186" i="2"/>
  <c r="BP186" i="2" s="1"/>
  <c r="BE186" i="2"/>
  <c r="BG186" i="2" s="1"/>
  <c r="BH186" i="2" s="1"/>
  <c r="BQ425" i="2"/>
  <c r="BR425" i="2" s="1"/>
  <c r="BE425" i="2"/>
  <c r="BG425" i="2" s="1"/>
  <c r="BH425" i="2" s="1"/>
  <c r="BM167" i="2"/>
  <c r="BN167" i="2" s="1"/>
  <c r="BE167" i="2"/>
  <c r="BG167" i="2" s="1"/>
  <c r="BH167" i="2" s="1"/>
  <c r="BO116" i="2"/>
  <c r="BP116" i="2" s="1"/>
  <c r="BE116" i="2"/>
  <c r="BG116" i="2" s="1"/>
  <c r="BH116" i="2" s="1"/>
  <c r="BO303" i="2"/>
  <c r="BP303" i="2" s="1"/>
  <c r="BE303" i="2"/>
  <c r="BG303" i="2" s="1"/>
  <c r="BH303" i="2" s="1"/>
  <c r="BQ127" i="2"/>
  <c r="BR127" i="2" s="1"/>
  <c r="BE127" i="2"/>
  <c r="BG127" i="2" s="1"/>
  <c r="BH127" i="2" s="1"/>
  <c r="BO223" i="2"/>
  <c r="BP223" i="2" s="1"/>
  <c r="BE223" i="2"/>
  <c r="BG223" i="2" s="1"/>
  <c r="BH223" i="2" s="1"/>
  <c r="BQ151" i="2"/>
  <c r="BR151" i="2" s="1"/>
  <c r="BE151" i="2"/>
  <c r="BG151" i="2" s="1"/>
  <c r="BH151" i="2" s="1"/>
  <c r="BQ183" i="2"/>
  <c r="BR183" i="2" s="1"/>
  <c r="BE183" i="2"/>
  <c r="BG183" i="2" s="1"/>
  <c r="BH183" i="2" s="1"/>
  <c r="BO122" i="2"/>
  <c r="BP122" i="2" s="1"/>
  <c r="BE122" i="2"/>
  <c r="BG122" i="2" s="1"/>
  <c r="BH122" i="2" s="1"/>
  <c r="BQ199" i="2"/>
  <c r="BR199" i="2" s="1"/>
  <c r="BE199" i="2"/>
  <c r="BG199" i="2" s="1"/>
  <c r="BH199" i="2" s="1"/>
  <c r="BS61" i="2"/>
  <c r="BT61" i="2" s="1"/>
  <c r="BE61" i="2"/>
  <c r="BG61" i="2" s="1"/>
  <c r="BH61" i="2" s="1"/>
  <c r="BI451" i="2"/>
  <c r="BJ451" i="2" s="1"/>
  <c r="BE451" i="2"/>
  <c r="BG451" i="2" s="1"/>
  <c r="BH451" i="2" s="1"/>
  <c r="BO108" i="2"/>
  <c r="BP108" i="2" s="1"/>
  <c r="BE108" i="2"/>
  <c r="BG108" i="2" s="1"/>
  <c r="BH108" i="2" s="1"/>
  <c r="BS103" i="2"/>
  <c r="BT103" i="2" s="1"/>
  <c r="BE103" i="2"/>
  <c r="BG103" i="2" s="1"/>
  <c r="BH103" i="2" s="1"/>
  <c r="BS51" i="2"/>
  <c r="BT51" i="2" s="1"/>
  <c r="BE51" i="2"/>
  <c r="BG51" i="2" s="1"/>
  <c r="BH51" i="2" s="1"/>
  <c r="BQ82" i="2"/>
  <c r="BR82" i="2" s="1"/>
  <c r="BE82" i="2"/>
  <c r="BG82" i="2" s="1"/>
  <c r="BH82" i="2" s="1"/>
  <c r="BO16" i="2"/>
  <c r="BP16" i="2" s="1"/>
  <c r="BE16" i="2"/>
  <c r="BG16" i="2" s="1"/>
  <c r="BH16" i="2" s="1"/>
  <c r="BK63" i="2"/>
  <c r="BL63" i="2" s="1"/>
  <c r="BS254" i="2"/>
  <c r="BT254" i="2" s="1"/>
  <c r="BE254" i="2"/>
  <c r="BG254" i="2" s="1"/>
  <c r="BH254" i="2" s="1"/>
  <c r="BK142" i="2"/>
  <c r="BL142" i="2" s="1"/>
  <c r="BE142" i="2"/>
  <c r="BG142" i="2" s="1"/>
  <c r="BH142" i="2" s="1"/>
  <c r="BM26" i="2"/>
  <c r="BN26" i="2" s="1"/>
  <c r="BK132" i="2"/>
  <c r="BL132" i="2" s="1"/>
  <c r="BE132" i="2"/>
  <c r="BG132" i="2" s="1"/>
  <c r="BH132" i="2" s="1"/>
  <c r="BM88" i="2"/>
  <c r="BN88" i="2" s="1"/>
  <c r="BE88" i="2"/>
  <c r="BG88" i="2" s="1"/>
  <c r="BH88" i="2" s="1"/>
  <c r="BK428" i="2"/>
  <c r="BL428" i="2" s="1"/>
  <c r="BE428" i="2"/>
  <c r="BG428" i="2" s="1"/>
  <c r="BH428" i="2" s="1"/>
  <c r="BK198" i="2"/>
  <c r="BL198" i="2" s="1"/>
  <c r="BE198" i="2"/>
  <c r="BG198" i="2" s="1"/>
  <c r="BH198" i="2" s="1"/>
  <c r="BI185" i="2"/>
  <c r="BJ185" i="2" s="1"/>
  <c r="BE185" i="2"/>
  <c r="BG185" i="2" s="1"/>
  <c r="BH185" i="2" s="1"/>
  <c r="BO165" i="2"/>
  <c r="BP165" i="2" s="1"/>
  <c r="BE165" i="2"/>
  <c r="BG165" i="2" s="1"/>
  <c r="BH165" i="2" s="1"/>
  <c r="BS84" i="2"/>
  <c r="BT84" i="2" s="1"/>
  <c r="BE84" i="2"/>
  <c r="BG84" i="2" s="1"/>
  <c r="BH84" i="2" s="1"/>
  <c r="BK61" i="2"/>
  <c r="BL61" i="2" s="1"/>
  <c r="BS382" i="2"/>
  <c r="BT382" i="2" s="1"/>
  <c r="BO296" i="2"/>
  <c r="BP296" i="2" s="1"/>
  <c r="BK51" i="2"/>
  <c r="BL51" i="2" s="1"/>
  <c r="BO26" i="2"/>
  <c r="BP26" i="2" s="1"/>
  <c r="BQ26" i="2"/>
  <c r="BR26" i="2" s="1"/>
  <c r="BM219" i="2"/>
  <c r="BN219" i="2" s="1"/>
  <c r="BO401" i="2"/>
  <c r="BP401" i="2" s="1"/>
  <c r="BS309" i="2"/>
  <c r="BT309" i="2" s="1"/>
  <c r="BS56" i="2"/>
  <c r="BT56" i="2" s="1"/>
  <c r="BK217" i="2"/>
  <c r="BL217" i="2" s="1"/>
  <c r="BO72" i="2"/>
  <c r="BP72" i="2" s="1"/>
  <c r="BK181" i="2"/>
  <c r="BL181" i="2" s="1"/>
  <c r="BM151" i="2"/>
  <c r="BN151" i="2" s="1"/>
  <c r="BS167" i="2"/>
  <c r="BT167" i="2" s="1"/>
  <c r="BM139" i="2"/>
  <c r="BN139" i="2" s="1"/>
  <c r="BM142" i="2"/>
  <c r="BN142" i="2" s="1"/>
  <c r="BQ136" i="2"/>
  <c r="BR136" i="2" s="1"/>
  <c r="BO384" i="2"/>
  <c r="BP384" i="2" s="1"/>
  <c r="BK26" i="2"/>
  <c r="BL26" i="2" s="1"/>
  <c r="BQ410" i="2"/>
  <c r="BR410" i="2" s="1"/>
  <c r="BO61" i="2"/>
  <c r="BP61" i="2" s="1"/>
  <c r="BS142" i="2"/>
  <c r="BT142" i="2" s="1"/>
  <c r="BS102" i="2"/>
  <c r="BT102" i="2" s="1"/>
  <c r="BS262" i="2"/>
  <c r="BT262" i="2" s="1"/>
  <c r="BS213" i="2"/>
  <c r="BT213" i="2" s="1"/>
  <c r="BO202" i="2"/>
  <c r="BP202" i="2" s="1"/>
  <c r="BK255" i="2"/>
  <c r="BL255" i="2" s="1"/>
  <c r="BK425" i="2"/>
  <c r="BL425" i="2" s="1"/>
  <c r="BQ202" i="2"/>
  <c r="BR202" i="2" s="1"/>
  <c r="BM84" i="2"/>
  <c r="BN84" i="2" s="1"/>
  <c r="BS202" i="2"/>
  <c r="BT202" i="2" s="1"/>
  <c r="BK145" i="2"/>
  <c r="BL145" i="2" s="1"/>
  <c r="BO69" i="2"/>
  <c r="BP69" i="2" s="1"/>
  <c r="BM309" i="2"/>
  <c r="BN309" i="2" s="1"/>
  <c r="BK410" i="2"/>
  <c r="BL410" i="2" s="1"/>
  <c r="BQ52" i="2"/>
  <c r="BR52" i="2" s="1"/>
  <c r="BQ18" i="2"/>
  <c r="BR18" i="2" s="1"/>
  <c r="BK16" i="2"/>
  <c r="BL16" i="2" s="1"/>
  <c r="BQ213" i="2"/>
  <c r="BR213" i="2" s="1"/>
  <c r="BQ29" i="2"/>
  <c r="BR29" i="2" s="1"/>
  <c r="BM153" i="2"/>
  <c r="BN153" i="2" s="1"/>
  <c r="BK174" i="2"/>
  <c r="BL174" i="2" s="1"/>
  <c r="BQ16" i="2"/>
  <c r="BR16" i="2" s="1"/>
  <c r="BQ173" i="2"/>
  <c r="BR173" i="2" s="1"/>
  <c r="BS109" i="2"/>
  <c r="BT109" i="2" s="1"/>
  <c r="BQ255" i="2"/>
  <c r="BR255" i="2" s="1"/>
  <c r="BQ103" i="2"/>
  <c r="BR103" i="2" s="1"/>
  <c r="BM419" i="2"/>
  <c r="BN419" i="2" s="1"/>
  <c r="BK108" i="2"/>
  <c r="BL108" i="2" s="1"/>
  <c r="BM109" i="2"/>
  <c r="BN109" i="2" s="1"/>
  <c r="BS425" i="2"/>
  <c r="BT425" i="2" s="1"/>
  <c r="BO172" i="2"/>
  <c r="BP172" i="2" s="1"/>
  <c r="BK207" i="2"/>
  <c r="BL207" i="2" s="1"/>
  <c r="BM72" i="2"/>
  <c r="BN72" i="2" s="1"/>
  <c r="BQ71" i="2"/>
  <c r="BR71" i="2" s="1"/>
  <c r="BQ61" i="2"/>
  <c r="BR61" i="2" s="1"/>
  <c r="BS26" i="2"/>
  <c r="BT26" i="2" s="1"/>
  <c r="BK296" i="2"/>
  <c r="BL296" i="2" s="1"/>
  <c r="BQ312" i="2"/>
  <c r="BR312" i="2" s="1"/>
  <c r="BO255" i="2"/>
  <c r="BP255" i="2" s="1"/>
  <c r="BK62" i="2"/>
  <c r="BL62" i="2" s="1"/>
  <c r="BM140" i="2"/>
  <c r="BN140" i="2" s="1"/>
  <c r="BM199" i="2"/>
  <c r="BN199" i="2" s="1"/>
  <c r="BO29" i="2"/>
  <c r="BP29" i="2" s="1"/>
  <c r="BK153" i="2"/>
  <c r="BL153" i="2" s="1"/>
  <c r="BM312" i="2"/>
  <c r="BN312" i="2" s="1"/>
  <c r="BI183" i="2"/>
  <c r="BJ183" i="2" s="1"/>
  <c r="BK72" i="2"/>
  <c r="BL72" i="2" s="1"/>
  <c r="BO196" i="2"/>
  <c r="BP196" i="2" s="1"/>
  <c r="BS406" i="2"/>
  <c r="BT406" i="2" s="1"/>
  <c r="BK65" i="2"/>
  <c r="BL65" i="2" s="1"/>
  <c r="BO184" i="2"/>
  <c r="BP184" i="2" s="1"/>
  <c r="BK71" i="2"/>
  <c r="BL71" i="2" s="1"/>
  <c r="BQ309" i="2"/>
  <c r="BR309" i="2" s="1"/>
  <c r="BK143" i="2"/>
  <c r="BL143" i="2" s="1"/>
  <c r="BO152" i="2"/>
  <c r="BP152" i="2" s="1"/>
  <c r="BM411" i="2"/>
  <c r="BN411" i="2" s="1"/>
  <c r="BK29" i="2"/>
  <c r="BL29" i="2" s="1"/>
  <c r="BQ186" i="2"/>
  <c r="BR186" i="2" s="1"/>
  <c r="BS184" i="2"/>
  <c r="BT184" i="2" s="1"/>
  <c r="BO109" i="2"/>
  <c r="BP109" i="2" s="1"/>
  <c r="BM255" i="2"/>
  <c r="BN255" i="2" s="1"/>
  <c r="BK262" i="2"/>
  <c r="BL262" i="2" s="1"/>
  <c r="BM73" i="2"/>
  <c r="BN73" i="2" s="1"/>
  <c r="BK82" i="2"/>
  <c r="BL82" i="2" s="1"/>
  <c r="BO194" i="2"/>
  <c r="BP194" i="2" s="1"/>
  <c r="BO18" i="2"/>
  <c r="BP18" i="2" s="1"/>
  <c r="BM397" i="2"/>
  <c r="BN397" i="2" s="1"/>
  <c r="BK88" i="2"/>
  <c r="BL88" i="2" s="1"/>
  <c r="BM115" i="2"/>
  <c r="BN115" i="2" s="1"/>
  <c r="BI18" i="2"/>
  <c r="BJ18" i="2" s="1"/>
  <c r="BM262" i="2"/>
  <c r="BN262" i="2" s="1"/>
  <c r="BM157" i="2"/>
  <c r="BN157" i="2" s="1"/>
  <c r="BQ152" i="2"/>
  <c r="BR152" i="2" s="1"/>
  <c r="BS255" i="2"/>
  <c r="BT255" i="2" s="1"/>
  <c r="BO136" i="2"/>
  <c r="BP136" i="2" s="1"/>
  <c r="BK144" i="2"/>
  <c r="BL144" i="2" s="1"/>
  <c r="BO20" i="2"/>
  <c r="BP20" i="2" s="1"/>
  <c r="BM414" i="2"/>
  <c r="BN414" i="2" s="1"/>
  <c r="BO173" i="2"/>
  <c r="BP173" i="2" s="1"/>
  <c r="BS71" i="2"/>
  <c r="BT71" i="2" s="1"/>
  <c r="BQ65" i="2"/>
  <c r="BR65" i="2" s="1"/>
  <c r="BQ63" i="2"/>
  <c r="BR63" i="2" s="1"/>
  <c r="BS20" i="2"/>
  <c r="BT20" i="2" s="1"/>
  <c r="BO322" i="2"/>
  <c r="BP322" i="2" s="1"/>
  <c r="BK426" i="2"/>
  <c r="BL426" i="2" s="1"/>
  <c r="BS303" i="2"/>
  <c r="BT303" i="2" s="1"/>
  <c r="BK312" i="2"/>
  <c r="BL312" i="2" s="1"/>
  <c r="BM401" i="2"/>
  <c r="BN401" i="2" s="1"/>
  <c r="BO246" i="2"/>
  <c r="BP246" i="2" s="1"/>
  <c r="BO142" i="2"/>
  <c r="BP142" i="2" s="1"/>
  <c r="BQ172" i="2"/>
  <c r="BR172" i="2" s="1"/>
  <c r="BS313" i="2"/>
  <c r="BT313" i="2" s="1"/>
  <c r="BO199" i="2"/>
  <c r="BP199" i="2" s="1"/>
  <c r="BO50" i="2"/>
  <c r="BP50" i="2" s="1"/>
  <c r="BQ196" i="2"/>
  <c r="BR196" i="2" s="1"/>
  <c r="BS73" i="2"/>
  <c r="BT73" i="2" s="1"/>
  <c r="BQ411" i="2"/>
  <c r="BR411" i="2" s="1"/>
  <c r="BO157" i="2"/>
  <c r="BP157" i="2" s="1"/>
  <c r="BK397" i="2"/>
  <c r="BL397" i="2" s="1"/>
  <c r="BM20" i="2"/>
  <c r="BN20" i="2" s="1"/>
  <c r="BQ322" i="2"/>
  <c r="BR322" i="2" s="1"/>
  <c r="BM210" i="2"/>
  <c r="BN210" i="2" s="1"/>
  <c r="BQ397" i="2"/>
  <c r="BR397" i="2" s="1"/>
  <c r="BO70" i="2"/>
  <c r="BP70" i="2" s="1"/>
  <c r="BK173" i="2"/>
  <c r="BL173" i="2" s="1"/>
  <c r="BO139" i="2"/>
  <c r="BP139" i="2" s="1"/>
  <c r="BM223" i="2"/>
  <c r="BN223" i="2" s="1"/>
  <c r="BO144" i="2"/>
  <c r="BP144" i="2" s="1"/>
  <c r="BK136" i="2"/>
  <c r="BL136" i="2" s="1"/>
  <c r="BO390" i="2"/>
  <c r="BP390" i="2" s="1"/>
  <c r="BK390" i="2"/>
  <c r="BL390" i="2" s="1"/>
  <c r="BK322" i="2"/>
  <c r="BL322" i="2" s="1"/>
  <c r="BK210" i="2"/>
  <c r="BL210" i="2" s="1"/>
  <c r="BQ157" i="2"/>
  <c r="BR157" i="2" s="1"/>
  <c r="BS322" i="2"/>
  <c r="BT322" i="2" s="1"/>
  <c r="BM61" i="2"/>
  <c r="BN61" i="2" s="1"/>
  <c r="BM65" i="2"/>
  <c r="BN65" i="2" s="1"/>
  <c r="BM173" i="2"/>
  <c r="BN173" i="2" s="1"/>
  <c r="BS384" i="2"/>
  <c r="BT384" i="2" s="1"/>
  <c r="BK183" i="2"/>
  <c r="BL183" i="2" s="1"/>
  <c r="BO176" i="2"/>
  <c r="BP176" i="2" s="1"/>
  <c r="BI179" i="2"/>
  <c r="BJ179" i="2" s="1"/>
  <c r="BQ143" i="2"/>
  <c r="BR143" i="2" s="1"/>
  <c r="BQ390" i="2"/>
  <c r="BR390" i="2" s="1"/>
  <c r="BS16" i="2"/>
  <c r="BT16" i="2" s="1"/>
  <c r="BS62" i="2"/>
  <c r="BT62" i="2" s="1"/>
  <c r="BO73" i="2"/>
  <c r="BP73" i="2" s="1"/>
  <c r="BK109" i="2"/>
  <c r="BL109" i="2" s="1"/>
  <c r="BK194" i="2"/>
  <c r="BL194" i="2" s="1"/>
  <c r="BO425" i="2"/>
  <c r="BP425" i="2" s="1"/>
  <c r="BO188" i="2"/>
  <c r="BP188" i="2" s="1"/>
  <c r="BS199" i="2"/>
  <c r="BT199" i="2" s="1"/>
  <c r="BQ222" i="2"/>
  <c r="BR222" i="2" s="1"/>
  <c r="BM222" i="2"/>
  <c r="BN222" i="2" s="1"/>
  <c r="BI222" i="2"/>
  <c r="BJ222" i="2" s="1"/>
  <c r="BS222" i="2"/>
  <c r="BT222" i="2" s="1"/>
  <c r="BK222" i="2"/>
  <c r="BL222" i="2" s="1"/>
  <c r="BO222" i="2"/>
  <c r="BP222" i="2" s="1"/>
  <c r="BO215" i="2"/>
  <c r="BP215" i="2" s="1"/>
  <c r="BQ68" i="2"/>
  <c r="BR68" i="2" s="1"/>
  <c r="BS68" i="2"/>
  <c r="BT68" i="2" s="1"/>
  <c r="BK68" i="2"/>
  <c r="BL68" i="2" s="1"/>
  <c r="BO207" i="2"/>
  <c r="BP207" i="2" s="1"/>
  <c r="BM311" i="2"/>
  <c r="BN311" i="2" s="1"/>
  <c r="BI148" i="2"/>
  <c r="BJ148" i="2" s="1"/>
  <c r="BQ148" i="2"/>
  <c r="BR148" i="2" s="1"/>
  <c r="BM148" i="2"/>
  <c r="BN148" i="2" s="1"/>
  <c r="BK148" i="2"/>
  <c r="BL148" i="2" s="1"/>
  <c r="BS148" i="2"/>
  <c r="BT148" i="2" s="1"/>
  <c r="BO148" i="2"/>
  <c r="BP148" i="2" s="1"/>
  <c r="BS311" i="2"/>
  <c r="BT311" i="2" s="1"/>
  <c r="BQ311" i="2"/>
  <c r="BR311" i="2" s="1"/>
  <c r="BI25" i="2"/>
  <c r="BJ25" i="2" s="1"/>
  <c r="BI161" i="2"/>
  <c r="BJ161" i="2" s="1"/>
  <c r="BI424" i="2"/>
  <c r="BJ424" i="2" s="1"/>
  <c r="BM424" i="2"/>
  <c r="BN424" i="2" s="1"/>
  <c r="BO424" i="2"/>
  <c r="BP424" i="2" s="1"/>
  <c r="BK424" i="2"/>
  <c r="BL424" i="2" s="1"/>
  <c r="BQ424" i="2"/>
  <c r="BR424" i="2" s="1"/>
  <c r="BK231" i="2"/>
  <c r="BL231" i="2" s="1"/>
  <c r="BO292" i="2"/>
  <c r="BP292" i="2" s="1"/>
  <c r="BS292" i="2"/>
  <c r="BT292" i="2" s="1"/>
  <c r="BI292" i="2"/>
  <c r="BJ292" i="2" s="1"/>
  <c r="BK292" i="2"/>
  <c r="BL292" i="2" s="1"/>
  <c r="BQ292" i="2"/>
  <c r="BR292" i="2" s="1"/>
  <c r="BM292" i="2"/>
  <c r="BN292" i="2" s="1"/>
  <c r="BI138" i="2"/>
  <c r="BJ138" i="2" s="1"/>
  <c r="BQ138" i="2"/>
  <c r="BR138" i="2" s="1"/>
  <c r="BO138" i="2"/>
  <c r="BP138" i="2" s="1"/>
  <c r="BK138" i="2"/>
  <c r="BL138" i="2" s="1"/>
  <c r="BM138" i="2"/>
  <c r="BN138" i="2" s="1"/>
  <c r="BS138" i="2"/>
  <c r="BT138" i="2" s="1"/>
  <c r="BK451" i="2"/>
  <c r="BL451" i="2" s="1"/>
  <c r="BM451" i="2"/>
  <c r="BN451" i="2" s="1"/>
  <c r="BO451" i="2"/>
  <c r="BP451" i="2" s="1"/>
  <c r="BQ451" i="2"/>
  <c r="BR451" i="2" s="1"/>
  <c r="BK120" i="2"/>
  <c r="BL120" i="2" s="1"/>
  <c r="BO120" i="2"/>
  <c r="BP120" i="2" s="1"/>
  <c r="BS120" i="2"/>
  <c r="BT120" i="2" s="1"/>
  <c r="BM120" i="2"/>
  <c r="BN120" i="2" s="1"/>
  <c r="BI120" i="2"/>
  <c r="BJ120" i="2" s="1"/>
  <c r="BQ120" i="2"/>
  <c r="BR120" i="2" s="1"/>
  <c r="BI209" i="2"/>
  <c r="BJ209" i="2" s="1"/>
  <c r="BK209" i="2"/>
  <c r="BL209" i="2" s="1"/>
  <c r="BS209" i="2"/>
  <c r="BT209" i="2" s="1"/>
  <c r="BI267" i="2"/>
  <c r="BJ267" i="2" s="1"/>
  <c r="BM267" i="2"/>
  <c r="BN267" i="2" s="1"/>
  <c r="BI67" i="2"/>
  <c r="BJ67" i="2" s="1"/>
  <c r="BK67" i="2"/>
  <c r="BL67" i="2" s="1"/>
  <c r="BM67" i="2"/>
  <c r="BN67" i="2" s="1"/>
  <c r="BO67" i="2"/>
  <c r="BP67" i="2" s="1"/>
  <c r="BQ67" i="2"/>
  <c r="BR67" i="2" s="1"/>
  <c r="BM68" i="2"/>
  <c r="BN68" i="2" s="1"/>
  <c r="BI206" i="2"/>
  <c r="BJ206" i="2" s="1"/>
  <c r="BM206" i="2"/>
  <c r="BN206" i="2" s="1"/>
  <c r="BK206" i="2"/>
  <c r="BL206" i="2" s="1"/>
  <c r="BS206" i="2"/>
  <c r="BT206" i="2" s="1"/>
  <c r="BO206" i="2"/>
  <c r="BP206" i="2" s="1"/>
  <c r="BQ206" i="2"/>
  <c r="BR206" i="2" s="1"/>
  <c r="BK58" i="2"/>
  <c r="BL58" i="2" s="1"/>
  <c r="BI58" i="2"/>
  <c r="BJ58" i="2" s="1"/>
  <c r="BM58" i="2"/>
  <c r="BN58" i="2" s="1"/>
  <c r="BS58" i="2"/>
  <c r="BT58" i="2" s="1"/>
  <c r="BO58" i="2"/>
  <c r="BP58" i="2" s="1"/>
  <c r="BQ174" i="2"/>
  <c r="BR174" i="2" s="1"/>
  <c r="BI263" i="2"/>
  <c r="BJ263" i="2" s="1"/>
  <c r="BM263" i="2"/>
  <c r="BN263" i="2" s="1"/>
  <c r="BK263" i="2"/>
  <c r="BL263" i="2" s="1"/>
  <c r="BI132" i="2"/>
  <c r="BJ132" i="2" s="1"/>
  <c r="BQ132" i="2"/>
  <c r="BR132" i="2" s="1"/>
  <c r="BO132" i="2"/>
  <c r="BP132" i="2" s="1"/>
  <c r="BM132" i="2"/>
  <c r="BN132" i="2" s="1"/>
  <c r="BI207" i="2"/>
  <c r="BJ207" i="2" s="1"/>
  <c r="BS207" i="2"/>
  <c r="BT207" i="2" s="1"/>
  <c r="BQ207" i="2"/>
  <c r="BR207" i="2" s="1"/>
  <c r="BI215" i="2"/>
  <c r="BJ215" i="2" s="1"/>
  <c r="BQ215" i="2"/>
  <c r="BR215" i="2" s="1"/>
  <c r="BS215" i="2"/>
  <c r="BT215" i="2" s="1"/>
  <c r="BI421" i="2"/>
  <c r="BJ421" i="2" s="1"/>
  <c r="BM421" i="2"/>
  <c r="BN421" i="2" s="1"/>
  <c r="BS421" i="2"/>
  <c r="BT421" i="2" s="1"/>
  <c r="BO421" i="2"/>
  <c r="BP421" i="2" s="1"/>
  <c r="BQ267" i="2"/>
  <c r="BR267" i="2" s="1"/>
  <c r="BI418" i="2"/>
  <c r="BJ418" i="2" s="1"/>
  <c r="BO418" i="2"/>
  <c r="BP418" i="2" s="1"/>
  <c r="BM418" i="2"/>
  <c r="BN418" i="2" s="1"/>
  <c r="BS418" i="2"/>
  <c r="BT418" i="2" s="1"/>
  <c r="BK418" i="2"/>
  <c r="BL418" i="2" s="1"/>
  <c r="BI16" i="2"/>
  <c r="BJ16" i="2" s="1"/>
  <c r="BM16" i="2"/>
  <c r="BN16" i="2" s="1"/>
  <c r="BI66" i="2"/>
  <c r="BJ66" i="2" s="1"/>
  <c r="BK66" i="2"/>
  <c r="BL66" i="2" s="1"/>
  <c r="BS66" i="2"/>
  <c r="BT66" i="2" s="1"/>
  <c r="BO66" i="2"/>
  <c r="BP66" i="2" s="1"/>
  <c r="BQ66" i="2"/>
  <c r="BR66" i="2" s="1"/>
  <c r="BQ24" i="2"/>
  <c r="BR24" i="2" s="1"/>
  <c r="BI34" i="2"/>
  <c r="BJ34" i="2" s="1"/>
  <c r="BM34" i="2"/>
  <c r="BN34" i="2" s="1"/>
  <c r="BO34" i="2"/>
  <c r="BP34" i="2" s="1"/>
  <c r="BK34" i="2"/>
  <c r="BL34" i="2" s="1"/>
  <c r="BS34" i="2"/>
  <c r="BT34" i="2" s="1"/>
  <c r="BO24" i="2"/>
  <c r="BP24" i="2" s="1"/>
  <c r="BQ34" i="2"/>
  <c r="BR34" i="2" s="1"/>
  <c r="BI137" i="2"/>
  <c r="BJ137" i="2" s="1"/>
  <c r="BS137" i="2"/>
  <c r="BT137" i="2" s="1"/>
  <c r="BO137" i="2"/>
  <c r="BP137" i="2" s="1"/>
  <c r="BK137" i="2"/>
  <c r="BL137" i="2" s="1"/>
  <c r="BM137" i="2"/>
  <c r="BN137" i="2" s="1"/>
  <c r="BI131" i="2"/>
  <c r="BJ131" i="2" s="1"/>
  <c r="BQ131" i="2"/>
  <c r="BR131" i="2" s="1"/>
  <c r="BS131" i="2"/>
  <c r="BT131" i="2" s="1"/>
  <c r="BO131" i="2"/>
  <c r="BP131" i="2" s="1"/>
  <c r="BM131" i="2"/>
  <c r="BN131" i="2" s="1"/>
  <c r="BK131" i="2"/>
  <c r="BL131" i="2" s="1"/>
  <c r="BO279" i="2"/>
  <c r="BP279" i="2" s="1"/>
  <c r="BI279" i="2"/>
  <c r="BJ279" i="2" s="1"/>
  <c r="BM279" i="2"/>
  <c r="BN279" i="2" s="1"/>
  <c r="BS279" i="2"/>
  <c r="BT279" i="2" s="1"/>
  <c r="BK279" i="2"/>
  <c r="BL279" i="2" s="1"/>
  <c r="BO398" i="2"/>
  <c r="BP398" i="2" s="1"/>
  <c r="BQ279" i="2"/>
  <c r="BR279" i="2" s="1"/>
  <c r="BS424" i="2"/>
  <c r="BT424" i="2" s="1"/>
  <c r="BK214" i="2"/>
  <c r="BL214" i="2" s="1"/>
  <c r="BM214" i="2"/>
  <c r="BN214" i="2" s="1"/>
  <c r="BS214" i="2"/>
  <c r="BT214" i="2" s="1"/>
  <c r="BQ214" i="2"/>
  <c r="BR214" i="2" s="1"/>
  <c r="BI214" i="2"/>
  <c r="BJ214" i="2" s="1"/>
  <c r="BO214" i="2"/>
  <c r="BP214" i="2" s="1"/>
  <c r="BI74" i="2"/>
  <c r="BJ74" i="2" s="1"/>
  <c r="BO74" i="2"/>
  <c r="BP74" i="2" s="1"/>
  <c r="BM74" i="2"/>
  <c r="BN74" i="2" s="1"/>
  <c r="BQ74" i="2"/>
  <c r="BR74" i="2" s="1"/>
  <c r="BI383" i="2"/>
  <c r="BJ383" i="2" s="1"/>
  <c r="BO383" i="2"/>
  <c r="BP383" i="2" s="1"/>
  <c r="BS383" i="2"/>
  <c r="BT383" i="2" s="1"/>
  <c r="BQ383" i="2"/>
  <c r="BR383" i="2" s="1"/>
  <c r="BK383" i="2"/>
  <c r="BL383" i="2" s="1"/>
  <c r="BM383" i="2"/>
  <c r="BN383" i="2" s="1"/>
  <c r="BS74" i="2"/>
  <c r="BT74" i="2" s="1"/>
  <c r="BI208" i="2"/>
  <c r="BJ208" i="2" s="1"/>
  <c r="BO208" i="2"/>
  <c r="BP208" i="2" s="1"/>
  <c r="BQ208" i="2"/>
  <c r="BR208" i="2" s="1"/>
  <c r="BK208" i="2"/>
  <c r="BL208" i="2" s="1"/>
  <c r="BM208" i="2"/>
  <c r="BN208" i="2" s="1"/>
  <c r="BI448" i="2"/>
  <c r="BJ448" i="2" s="1"/>
  <c r="BQ448" i="2"/>
  <c r="BR448" i="2" s="1"/>
  <c r="BM448" i="2"/>
  <c r="BN448" i="2" s="1"/>
  <c r="BK448" i="2"/>
  <c r="BL448" i="2" s="1"/>
  <c r="BO448" i="2"/>
  <c r="BP448" i="2" s="1"/>
  <c r="BK49" i="2"/>
  <c r="BL49" i="2" s="1"/>
  <c r="BS49" i="2"/>
  <c r="BT49" i="2" s="1"/>
  <c r="BM49" i="2"/>
  <c r="BN49" i="2" s="1"/>
  <c r="BI49" i="2"/>
  <c r="BJ49" i="2" s="1"/>
  <c r="BI212" i="2"/>
  <c r="BJ212" i="2" s="1"/>
  <c r="BO212" i="2"/>
  <c r="BP212" i="2" s="1"/>
  <c r="BQ212" i="2"/>
  <c r="BR212" i="2" s="1"/>
  <c r="BM212" i="2"/>
  <c r="BN212" i="2" s="1"/>
  <c r="BS212" i="2"/>
  <c r="BT212" i="2" s="1"/>
  <c r="BI311" i="2"/>
  <c r="BJ311" i="2" s="1"/>
  <c r="BO311" i="2"/>
  <c r="BP311" i="2" s="1"/>
  <c r="BI445" i="2"/>
  <c r="BJ445" i="2" s="1"/>
  <c r="BK445" i="2"/>
  <c r="BL445" i="2" s="1"/>
  <c r="BQ445" i="2"/>
  <c r="BR445" i="2" s="1"/>
  <c r="BO445" i="2"/>
  <c r="BP445" i="2" s="1"/>
  <c r="BI52" i="2"/>
  <c r="BJ52" i="2" s="1"/>
  <c r="BM52" i="2"/>
  <c r="BN52" i="2" s="1"/>
  <c r="BS52" i="2"/>
  <c r="BT52" i="2" s="1"/>
  <c r="BI51" i="2"/>
  <c r="BJ51" i="2" s="1"/>
  <c r="BM51" i="2"/>
  <c r="BN51" i="2" s="1"/>
  <c r="BQ51" i="2"/>
  <c r="BR51" i="2" s="1"/>
  <c r="BO51" i="2"/>
  <c r="BP51" i="2" s="1"/>
  <c r="BI64" i="2"/>
  <c r="BJ64" i="2" s="1"/>
  <c r="BM64" i="2"/>
  <c r="BN64" i="2" s="1"/>
  <c r="BK64" i="2"/>
  <c r="BL64" i="2" s="1"/>
  <c r="BS64" i="2"/>
  <c r="BT64" i="2" s="1"/>
  <c r="BO64" i="2"/>
  <c r="BP64" i="2" s="1"/>
  <c r="BQ64" i="2"/>
  <c r="BR64" i="2" s="1"/>
  <c r="BI417" i="2"/>
  <c r="BJ417" i="2" s="1"/>
  <c r="BO417" i="2"/>
  <c r="BP417" i="2" s="1"/>
  <c r="BQ417" i="2"/>
  <c r="BR417" i="2" s="1"/>
  <c r="BS417" i="2"/>
  <c r="BT417" i="2" s="1"/>
  <c r="BM417" i="2"/>
  <c r="BN417" i="2" s="1"/>
  <c r="BI382" i="2"/>
  <c r="BJ382" i="2" s="1"/>
  <c r="BQ382" i="2"/>
  <c r="BR382" i="2" s="1"/>
  <c r="BM382" i="2"/>
  <c r="BN382" i="2" s="1"/>
  <c r="BK382" i="2"/>
  <c r="BL382" i="2" s="1"/>
  <c r="BI420" i="2"/>
  <c r="BJ420" i="2" s="1"/>
  <c r="BQ420" i="2"/>
  <c r="BR420" i="2" s="1"/>
  <c r="BO420" i="2"/>
  <c r="BP420" i="2" s="1"/>
  <c r="BM420" i="2"/>
  <c r="BN420" i="2" s="1"/>
  <c r="BK420" i="2"/>
  <c r="BL420" i="2" s="1"/>
  <c r="BK417" i="2"/>
  <c r="BL417" i="2" s="1"/>
  <c r="BS21" i="2"/>
  <c r="BT21" i="2" s="1"/>
  <c r="BK421" i="2"/>
  <c r="BL421" i="2" s="1"/>
  <c r="BM445" i="2"/>
  <c r="BN445" i="2" s="1"/>
  <c r="BM66" i="2"/>
  <c r="BN66" i="2" s="1"/>
  <c r="BO209" i="2"/>
  <c r="BP209" i="2" s="1"/>
  <c r="BK133" i="2"/>
  <c r="BL133" i="2" s="1"/>
  <c r="BI133" i="2"/>
  <c r="BJ133" i="2" s="1"/>
  <c r="BO133" i="2"/>
  <c r="BP133" i="2" s="1"/>
  <c r="BS133" i="2"/>
  <c r="BT133" i="2" s="1"/>
  <c r="BQ133" i="2"/>
  <c r="BR133" i="2" s="1"/>
  <c r="BK168" i="2"/>
  <c r="BL168" i="2" s="1"/>
  <c r="BI168" i="2"/>
  <c r="BJ168" i="2" s="1"/>
  <c r="BO168" i="2"/>
  <c r="BP168" i="2" s="1"/>
  <c r="BQ168" i="2"/>
  <c r="BR168" i="2" s="1"/>
  <c r="BM168" i="2"/>
  <c r="BN168" i="2" s="1"/>
  <c r="BS168" i="2"/>
  <c r="BT168" i="2" s="1"/>
  <c r="BQ263" i="2"/>
  <c r="BR263" i="2" s="1"/>
  <c r="BK212" i="2"/>
  <c r="BL212" i="2" s="1"/>
  <c r="BI398" i="2"/>
  <c r="BJ398" i="2" s="1"/>
  <c r="BS398" i="2"/>
  <c r="BT398" i="2" s="1"/>
  <c r="BM398" i="2"/>
  <c r="BN398" i="2" s="1"/>
  <c r="BK398" i="2"/>
  <c r="BL398" i="2" s="1"/>
  <c r="BK21" i="2"/>
  <c r="BL21" i="2" s="1"/>
  <c r="BO21" i="2"/>
  <c r="BP21" i="2" s="1"/>
  <c r="BQ21" i="2"/>
  <c r="BR21" i="2" s="1"/>
  <c r="BQ195" i="2"/>
  <c r="BR195" i="2" s="1"/>
  <c r="BI195" i="2"/>
  <c r="BJ195" i="2" s="1"/>
  <c r="BM195" i="2"/>
  <c r="BN195" i="2" s="1"/>
  <c r="BK195" i="2"/>
  <c r="BL195" i="2" s="1"/>
  <c r="BS195" i="2"/>
  <c r="BT195" i="2" s="1"/>
  <c r="BO195" i="2"/>
  <c r="BP195" i="2" s="1"/>
  <c r="BI174" i="2"/>
  <c r="BJ174" i="2" s="1"/>
  <c r="BO174" i="2"/>
  <c r="BP174" i="2" s="1"/>
  <c r="BS174" i="2"/>
  <c r="BT174" i="2" s="1"/>
  <c r="BO25" i="2"/>
  <c r="BP25" i="2" s="1"/>
  <c r="BQ25" i="2"/>
  <c r="BR25" i="2" s="1"/>
  <c r="BM25" i="2"/>
  <c r="BN25" i="2" s="1"/>
  <c r="BS25" i="2"/>
  <c r="BT25" i="2" s="1"/>
  <c r="BM54" i="2"/>
  <c r="BN54" i="2" s="1"/>
  <c r="BO54" i="2"/>
  <c r="BP54" i="2" s="1"/>
  <c r="BS54" i="2"/>
  <c r="BT54" i="2" s="1"/>
  <c r="BK54" i="2"/>
  <c r="BL54" i="2" s="1"/>
  <c r="BQ54" i="2"/>
  <c r="BR54" i="2" s="1"/>
  <c r="BQ49" i="2"/>
  <c r="BR49" i="2" s="1"/>
  <c r="BI69" i="2"/>
  <c r="BJ69" i="2" s="1"/>
  <c r="BS69" i="2"/>
  <c r="BT69" i="2" s="1"/>
  <c r="BM69" i="2"/>
  <c r="BN69" i="2" s="1"/>
  <c r="BQ69" i="2"/>
  <c r="BR69" i="2" s="1"/>
  <c r="BK161" i="2"/>
  <c r="BL161" i="2" s="1"/>
  <c r="BK52" i="2"/>
  <c r="BL52" i="2" s="1"/>
  <c r="BI62" i="2"/>
  <c r="BJ62" i="2" s="1"/>
  <c r="BQ62" i="2"/>
  <c r="BR62" i="2" s="1"/>
  <c r="BI261" i="2"/>
  <c r="BJ261" i="2" s="1"/>
  <c r="BK261" i="2"/>
  <c r="BL261" i="2" s="1"/>
  <c r="BO261" i="2"/>
  <c r="BP261" i="2" s="1"/>
  <c r="BS261" i="2"/>
  <c r="BT261" i="2" s="1"/>
  <c r="BM261" i="2"/>
  <c r="BN261" i="2" s="1"/>
  <c r="BI21" i="2"/>
  <c r="BJ21" i="2" s="1"/>
  <c r="BM133" i="2"/>
  <c r="BN133" i="2" s="1"/>
  <c r="BS451" i="2"/>
  <c r="BT451" i="2" s="1"/>
  <c r="BI82" i="2"/>
  <c r="BJ82" i="2" s="1"/>
  <c r="BO82" i="2"/>
  <c r="BP82" i="2" s="1"/>
  <c r="BM82" i="2"/>
  <c r="BN82" i="2" s="1"/>
  <c r="BS82" i="2"/>
  <c r="BT82" i="2" s="1"/>
  <c r="BO267" i="2"/>
  <c r="BP267" i="2" s="1"/>
  <c r="BI231" i="2"/>
  <c r="BJ231" i="2" s="1"/>
  <c r="BS231" i="2"/>
  <c r="BT231" i="2" s="1"/>
  <c r="BQ231" i="2"/>
  <c r="BR231" i="2" s="1"/>
  <c r="BM209" i="2"/>
  <c r="BN209" i="2" s="1"/>
  <c r="BK74" i="2"/>
  <c r="BL74" i="2" s="1"/>
  <c r="BQ161" i="2"/>
  <c r="BR161" i="2" s="1"/>
  <c r="BM161" i="2"/>
  <c r="BN161" i="2" s="1"/>
  <c r="BO161" i="2"/>
  <c r="BP161" i="2" s="1"/>
  <c r="BK267" i="2"/>
  <c r="BL267" i="2" s="1"/>
  <c r="BS196" i="2"/>
  <c r="BT196" i="2" s="1"/>
  <c r="BI196" i="2"/>
  <c r="BJ196" i="2" s="1"/>
  <c r="BK196" i="2"/>
  <c r="BL196" i="2" s="1"/>
  <c r="BI70" i="2"/>
  <c r="BJ70" i="2" s="1"/>
  <c r="BS70" i="2"/>
  <c r="BT70" i="2" s="1"/>
  <c r="BK70" i="2"/>
  <c r="BL70" i="2" s="1"/>
  <c r="BM24" i="2"/>
  <c r="BN24" i="2" s="1"/>
  <c r="BI24" i="2"/>
  <c r="BJ24" i="2" s="1"/>
  <c r="BO263" i="2"/>
  <c r="BP263" i="2" s="1"/>
  <c r="BI57" i="2"/>
  <c r="BJ57" i="2" s="1"/>
  <c r="BQ57" i="2"/>
  <c r="BR57" i="2" s="1"/>
  <c r="BM57" i="2"/>
  <c r="BN57" i="2" s="1"/>
  <c r="BO57" i="2"/>
  <c r="BP57" i="2" s="1"/>
  <c r="BK57" i="2"/>
  <c r="BL57" i="2" s="1"/>
  <c r="BQ209" i="2"/>
  <c r="BR209" i="2" s="1"/>
  <c r="BK215" i="2"/>
  <c r="BL215" i="2" s="1"/>
  <c r="BI149" i="2"/>
  <c r="BJ149" i="2" s="1"/>
  <c r="BS149" i="2"/>
  <c r="BT149" i="2" s="1"/>
  <c r="BK149" i="2"/>
  <c r="BL149" i="2" s="1"/>
  <c r="BQ149" i="2"/>
  <c r="BR149" i="2" s="1"/>
  <c r="BO49" i="2"/>
  <c r="BP49" i="2" s="1"/>
  <c r="BS132" i="2"/>
  <c r="BT132" i="2" s="1"/>
  <c r="BQ344" i="2"/>
  <c r="BR344" i="2" s="1"/>
  <c r="BM344" i="2"/>
  <c r="BN344" i="2" s="1"/>
  <c r="BK344" i="2"/>
  <c r="BL344" i="2" s="1"/>
  <c r="BI344" i="2"/>
  <c r="BJ344" i="2" s="1"/>
  <c r="BS344" i="2"/>
  <c r="BT344" i="2" s="1"/>
  <c r="BO344" i="2"/>
  <c r="BP344" i="2" s="1"/>
  <c r="BI68" i="2"/>
  <c r="BJ68" i="2" s="1"/>
  <c r="BS24" i="2"/>
  <c r="BT24" i="2" s="1"/>
  <c r="BO149" i="2"/>
  <c r="BP149" i="2" s="1"/>
  <c r="BS448" i="2"/>
  <c r="BT448" i="2" s="1"/>
  <c r="BQ58" i="2"/>
  <c r="BR58" i="2" s="1"/>
  <c r="BI262" i="2"/>
  <c r="BJ262" i="2" s="1"/>
  <c r="BQ262" i="2"/>
  <c r="BR262" i="2" s="1"/>
  <c r="BS173" i="2"/>
  <c r="BT173" i="2" s="1"/>
  <c r="BO397" i="2"/>
  <c r="BP397" i="2" s="1"/>
  <c r="BM446" i="2"/>
  <c r="BN446" i="2" s="1"/>
  <c r="BI446" i="2"/>
  <c r="BJ446" i="2" s="1"/>
  <c r="BK446" i="2"/>
  <c r="BL446" i="2" s="1"/>
  <c r="BM254" i="2"/>
  <c r="BN254" i="2" s="1"/>
  <c r="BI254" i="2"/>
  <c r="BJ254" i="2" s="1"/>
  <c r="BK254" i="2"/>
  <c r="BL254" i="2" s="1"/>
  <c r="BO254" i="2"/>
  <c r="BP254" i="2" s="1"/>
  <c r="BK411" i="2"/>
  <c r="BL411" i="2" s="1"/>
  <c r="BI411" i="2"/>
  <c r="BJ411" i="2" s="1"/>
  <c r="BI296" i="2"/>
  <c r="BJ296" i="2" s="1"/>
  <c r="BQ296" i="2"/>
  <c r="BR296" i="2" s="1"/>
  <c r="BS296" i="2"/>
  <c r="BT296" i="2" s="1"/>
  <c r="BS411" i="2"/>
  <c r="BT411" i="2" s="1"/>
  <c r="BS18" i="2"/>
  <c r="BT18" i="2" s="1"/>
  <c r="BS65" i="2"/>
  <c r="BT65" i="2" s="1"/>
  <c r="BQ72" i="2"/>
  <c r="BR72" i="2" s="1"/>
  <c r="BM18" i="2"/>
  <c r="BN18" i="2" s="1"/>
  <c r="BS181" i="2"/>
  <c r="BT181" i="2" s="1"/>
  <c r="BM181" i="2"/>
  <c r="BN181" i="2" s="1"/>
  <c r="BI181" i="2"/>
  <c r="BJ181" i="2" s="1"/>
  <c r="BI129" i="2"/>
  <c r="BJ129" i="2" s="1"/>
  <c r="BQ129" i="2"/>
  <c r="BR129" i="2" s="1"/>
  <c r="BM129" i="2"/>
  <c r="BN129" i="2" s="1"/>
  <c r="BO129" i="2"/>
  <c r="BP129" i="2" s="1"/>
  <c r="BI406" i="2"/>
  <c r="BJ406" i="2" s="1"/>
  <c r="BQ406" i="2"/>
  <c r="BR406" i="2" s="1"/>
  <c r="BI303" i="2"/>
  <c r="BJ303" i="2" s="1"/>
  <c r="BM303" i="2"/>
  <c r="BN303" i="2" s="1"/>
  <c r="BK303" i="2"/>
  <c r="BL303" i="2" s="1"/>
  <c r="BI145" i="2"/>
  <c r="BJ145" i="2" s="1"/>
  <c r="BM145" i="2"/>
  <c r="BN145" i="2" s="1"/>
  <c r="BS145" i="2"/>
  <c r="BT145" i="2" s="1"/>
  <c r="BO145" i="2"/>
  <c r="BP145" i="2" s="1"/>
  <c r="BM425" i="2"/>
  <c r="BN425" i="2" s="1"/>
  <c r="BQ303" i="2"/>
  <c r="BR303" i="2" s="1"/>
  <c r="BI223" i="2"/>
  <c r="BJ223" i="2" s="1"/>
  <c r="BQ223" i="2"/>
  <c r="BR223" i="2" s="1"/>
  <c r="BK223" i="2"/>
  <c r="BL223" i="2" s="1"/>
  <c r="BS223" i="2"/>
  <c r="BT223" i="2" s="1"/>
  <c r="BO65" i="2"/>
  <c r="BP65" i="2" s="1"/>
  <c r="BK409" i="2"/>
  <c r="BL409" i="2" s="1"/>
  <c r="BI409" i="2"/>
  <c r="BJ409" i="2" s="1"/>
  <c r="BQ409" i="2"/>
  <c r="BR409" i="2" s="1"/>
  <c r="BS409" i="2"/>
  <c r="BT409" i="2" s="1"/>
  <c r="BM409" i="2"/>
  <c r="BN409" i="2" s="1"/>
  <c r="BI166" i="2"/>
  <c r="BJ166" i="2" s="1"/>
  <c r="BK166" i="2"/>
  <c r="BL166" i="2" s="1"/>
  <c r="BQ166" i="2"/>
  <c r="BR166" i="2" s="1"/>
  <c r="BS166" i="2"/>
  <c r="BT166" i="2" s="1"/>
  <c r="BM166" i="2"/>
  <c r="BN166" i="2" s="1"/>
  <c r="BO166" i="2"/>
  <c r="BP166" i="2" s="1"/>
  <c r="BI61" i="2"/>
  <c r="BJ61" i="2" s="1"/>
  <c r="BK202" i="2"/>
  <c r="BL202" i="2" s="1"/>
  <c r="BI202" i="2"/>
  <c r="BJ202" i="2" s="1"/>
  <c r="BI153" i="2"/>
  <c r="BJ153" i="2" s="1"/>
  <c r="BQ153" i="2"/>
  <c r="BR153" i="2" s="1"/>
  <c r="BK73" i="2"/>
  <c r="BL73" i="2" s="1"/>
  <c r="BQ184" i="2"/>
  <c r="BR184" i="2" s="1"/>
  <c r="BI184" i="2"/>
  <c r="BJ184" i="2" s="1"/>
  <c r="BS414" i="2"/>
  <c r="BT414" i="2" s="1"/>
  <c r="BI414" i="2"/>
  <c r="BJ414" i="2" s="1"/>
  <c r="BO71" i="2"/>
  <c r="BP71" i="2" s="1"/>
  <c r="BI71" i="2"/>
  <c r="BJ71" i="2" s="1"/>
  <c r="BI142" i="2"/>
  <c r="BJ142" i="2" s="1"/>
  <c r="BQ142" i="2"/>
  <c r="BR142" i="2" s="1"/>
  <c r="BQ109" i="2"/>
  <c r="BR109" i="2" s="1"/>
  <c r="BS29" i="2"/>
  <c r="BT29" i="2" s="1"/>
  <c r="BS427" i="2"/>
  <c r="BT427" i="2" s="1"/>
  <c r="BI427" i="2"/>
  <c r="BJ427" i="2" s="1"/>
  <c r="BQ427" i="2"/>
  <c r="BR427" i="2" s="1"/>
  <c r="BS410" i="2"/>
  <c r="BT410" i="2" s="1"/>
  <c r="BM141" i="2"/>
  <c r="BN141" i="2" s="1"/>
  <c r="BK141" i="2"/>
  <c r="BL141" i="2" s="1"/>
  <c r="BI141" i="2"/>
  <c r="BJ141" i="2" s="1"/>
  <c r="BI116" i="2"/>
  <c r="BJ116" i="2" s="1"/>
  <c r="BK116" i="2"/>
  <c r="BL116" i="2" s="1"/>
  <c r="BM116" i="2"/>
  <c r="BN116" i="2" s="1"/>
  <c r="BS116" i="2"/>
  <c r="BT116" i="2" s="1"/>
  <c r="BQ116" i="2"/>
  <c r="BR116" i="2" s="1"/>
  <c r="BI219" i="2"/>
  <c r="BJ219" i="2" s="1"/>
  <c r="BQ219" i="2"/>
  <c r="BR219" i="2" s="1"/>
  <c r="BK219" i="2"/>
  <c r="BL219" i="2" s="1"/>
  <c r="BO219" i="2"/>
  <c r="BP219" i="2" s="1"/>
  <c r="BI87" i="2"/>
  <c r="BJ87" i="2" s="1"/>
  <c r="BM87" i="2"/>
  <c r="BN87" i="2" s="1"/>
  <c r="BK87" i="2"/>
  <c r="BL87" i="2" s="1"/>
  <c r="BQ87" i="2"/>
  <c r="BR87" i="2" s="1"/>
  <c r="BO87" i="2"/>
  <c r="BP87" i="2" s="1"/>
  <c r="BQ139" i="2"/>
  <c r="BR139" i="2" s="1"/>
  <c r="BS139" i="2"/>
  <c r="BT139" i="2" s="1"/>
  <c r="BM104" i="2"/>
  <c r="BN104" i="2" s="1"/>
  <c r="BS104" i="2"/>
  <c r="BT104" i="2" s="1"/>
  <c r="BK104" i="2"/>
  <c r="BL104" i="2" s="1"/>
  <c r="BO104" i="2"/>
  <c r="BP104" i="2" s="1"/>
  <c r="BQ104" i="2"/>
  <c r="BR104" i="2" s="1"/>
  <c r="BI104" i="2"/>
  <c r="BJ104" i="2" s="1"/>
  <c r="BQ384" i="2"/>
  <c r="BR384" i="2" s="1"/>
  <c r="BK384" i="2"/>
  <c r="BL384" i="2" s="1"/>
  <c r="BI384" i="2"/>
  <c r="BJ384" i="2" s="1"/>
  <c r="BK427" i="2"/>
  <c r="BL427" i="2" s="1"/>
  <c r="BS141" i="2"/>
  <c r="BT141" i="2" s="1"/>
  <c r="BS446" i="2"/>
  <c r="BT446" i="2" s="1"/>
  <c r="BM29" i="2"/>
  <c r="BN29" i="2" s="1"/>
  <c r="BM406" i="2"/>
  <c r="BN406" i="2" s="1"/>
  <c r="BQ97" i="2"/>
  <c r="BR97" i="2" s="1"/>
  <c r="BK97" i="2"/>
  <c r="BL97" i="2" s="1"/>
  <c r="BS97" i="2"/>
  <c r="BT97" i="2" s="1"/>
  <c r="BI97" i="2"/>
  <c r="BJ97" i="2" s="1"/>
  <c r="BO97" i="2"/>
  <c r="BP97" i="2" s="1"/>
  <c r="BM97" i="2"/>
  <c r="BN97" i="2" s="1"/>
  <c r="BI425" i="2"/>
  <c r="BJ425" i="2" s="1"/>
  <c r="BO141" i="2"/>
  <c r="BP141" i="2" s="1"/>
  <c r="BO63" i="2"/>
  <c r="BP63" i="2" s="1"/>
  <c r="BI63" i="2"/>
  <c r="BJ63" i="2" s="1"/>
  <c r="BS390" i="2"/>
  <c r="BT390" i="2" s="1"/>
  <c r="BI390" i="2"/>
  <c r="BJ390" i="2" s="1"/>
  <c r="BS397" i="2"/>
  <c r="BT397" i="2" s="1"/>
  <c r="BQ50" i="2"/>
  <c r="BR50" i="2" s="1"/>
  <c r="BI50" i="2"/>
  <c r="BJ50" i="2" s="1"/>
  <c r="BS194" i="2"/>
  <c r="BT194" i="2" s="1"/>
  <c r="BI194" i="2"/>
  <c r="BJ194" i="2" s="1"/>
  <c r="BQ217" i="2"/>
  <c r="BR217" i="2" s="1"/>
  <c r="BO217" i="2"/>
  <c r="BP217" i="2" s="1"/>
  <c r="BM217" i="2"/>
  <c r="BN217" i="2" s="1"/>
  <c r="BI217" i="2"/>
  <c r="BJ217" i="2" s="1"/>
  <c r="BQ446" i="2"/>
  <c r="BR446" i="2" s="1"/>
  <c r="BO153" i="2"/>
  <c r="BP153" i="2" s="1"/>
  <c r="BI426" i="2"/>
  <c r="BJ426" i="2" s="1"/>
  <c r="BM426" i="2"/>
  <c r="BN426" i="2" s="1"/>
  <c r="BI167" i="2"/>
  <c r="BJ167" i="2" s="1"/>
  <c r="BQ167" i="2"/>
  <c r="BR167" i="2" s="1"/>
  <c r="BQ201" i="2"/>
  <c r="BR201" i="2" s="1"/>
  <c r="BS201" i="2"/>
  <c r="BT201" i="2" s="1"/>
  <c r="BI201" i="2"/>
  <c r="BJ201" i="2" s="1"/>
  <c r="BS426" i="2"/>
  <c r="BT426" i="2" s="1"/>
  <c r="BK201" i="2"/>
  <c r="BL201" i="2" s="1"/>
  <c r="BI401" i="2"/>
  <c r="BJ401" i="2" s="1"/>
  <c r="BQ401" i="2"/>
  <c r="BR401" i="2" s="1"/>
  <c r="BK401" i="2"/>
  <c r="BL401" i="2" s="1"/>
  <c r="BM427" i="2"/>
  <c r="BN427" i="2" s="1"/>
  <c r="BM201" i="2"/>
  <c r="BN201" i="2" s="1"/>
  <c r="BI265" i="2"/>
  <c r="BJ265" i="2" s="1"/>
  <c r="BS265" i="2"/>
  <c r="BT265" i="2" s="1"/>
  <c r="BO265" i="2"/>
  <c r="BP265" i="2" s="1"/>
  <c r="BK265" i="2"/>
  <c r="BL265" i="2" s="1"/>
  <c r="BQ265" i="2"/>
  <c r="BR265" i="2" s="1"/>
  <c r="BM410" i="2"/>
  <c r="BN410" i="2" s="1"/>
  <c r="BS216" i="2"/>
  <c r="BT216" i="2" s="1"/>
  <c r="BI216" i="2"/>
  <c r="BJ216" i="2" s="1"/>
  <c r="BK216" i="2"/>
  <c r="BL216" i="2" s="1"/>
  <c r="BM216" i="2"/>
  <c r="BN216" i="2" s="1"/>
  <c r="BO216" i="2"/>
  <c r="BP216" i="2" s="1"/>
  <c r="BQ216" i="2"/>
  <c r="BR216" i="2" s="1"/>
  <c r="BQ254" i="2"/>
  <c r="BR254" i="2" s="1"/>
  <c r="BS290" i="2"/>
  <c r="BT290" i="2" s="1"/>
  <c r="BK290" i="2"/>
  <c r="BL290" i="2" s="1"/>
  <c r="BO290" i="2"/>
  <c r="BP290" i="2" s="1"/>
  <c r="BI290" i="2"/>
  <c r="BJ290" i="2" s="1"/>
  <c r="BM290" i="2"/>
  <c r="BN290" i="2" s="1"/>
  <c r="BQ290" i="2"/>
  <c r="BR290" i="2" s="1"/>
  <c r="BK406" i="2"/>
  <c r="BL406" i="2" s="1"/>
  <c r="BS210" i="2"/>
  <c r="BT210" i="2" s="1"/>
  <c r="BQ125" i="2"/>
  <c r="BR125" i="2" s="1"/>
  <c r="BS125" i="2"/>
  <c r="BT125" i="2" s="1"/>
  <c r="BI125" i="2"/>
  <c r="BJ125" i="2" s="1"/>
  <c r="BM125" i="2"/>
  <c r="BN125" i="2" s="1"/>
  <c r="BK125" i="2"/>
  <c r="BL125" i="2" s="1"/>
  <c r="BO125" i="2"/>
  <c r="BP125" i="2" s="1"/>
  <c r="BQ224" i="2"/>
  <c r="BR224" i="2" s="1"/>
  <c r="BM224" i="2"/>
  <c r="BN224" i="2" s="1"/>
  <c r="BS224" i="2"/>
  <c r="BT224" i="2" s="1"/>
  <c r="BI224" i="2"/>
  <c r="BJ224" i="2" s="1"/>
  <c r="BO224" i="2"/>
  <c r="BP224" i="2" s="1"/>
  <c r="BI20" i="2"/>
  <c r="BJ20" i="2" s="1"/>
  <c r="BQ20" i="2"/>
  <c r="BR20" i="2" s="1"/>
  <c r="BI309" i="2"/>
  <c r="BJ309" i="2" s="1"/>
  <c r="BK309" i="2"/>
  <c r="BL309" i="2" s="1"/>
  <c r="BM63" i="2"/>
  <c r="BN63" i="2" s="1"/>
  <c r="BQ56" i="2"/>
  <c r="BR56" i="2" s="1"/>
  <c r="BO56" i="2"/>
  <c r="BP56" i="2" s="1"/>
  <c r="BI56" i="2"/>
  <c r="BJ56" i="2" s="1"/>
  <c r="BI152" i="2"/>
  <c r="BJ152" i="2" s="1"/>
  <c r="BS152" i="2"/>
  <c r="BT152" i="2" s="1"/>
  <c r="BS186" i="2"/>
  <c r="BT186" i="2" s="1"/>
  <c r="BM186" i="2"/>
  <c r="BN186" i="2" s="1"/>
  <c r="BI186" i="2"/>
  <c r="BJ186" i="2" s="1"/>
  <c r="BK186" i="2"/>
  <c r="BL186" i="2" s="1"/>
  <c r="BK414" i="2"/>
  <c r="BL414" i="2" s="1"/>
  <c r="BQ73" i="2"/>
  <c r="BR73" i="2" s="1"/>
  <c r="BS50" i="2"/>
  <c r="BT50" i="2" s="1"/>
  <c r="BQ414" i="2"/>
  <c r="BR414" i="2" s="1"/>
  <c r="BO210" i="2"/>
  <c r="BP210" i="2" s="1"/>
  <c r="BI136" i="2"/>
  <c r="BJ136" i="2" s="1"/>
  <c r="BS136" i="2"/>
  <c r="BT136" i="2" s="1"/>
  <c r="BQ426" i="2"/>
  <c r="BR426" i="2" s="1"/>
  <c r="BO167" i="2"/>
  <c r="BP167" i="2" s="1"/>
  <c r="BS428" i="2"/>
  <c r="BT428" i="2" s="1"/>
  <c r="BI428" i="2"/>
  <c r="BJ428" i="2" s="1"/>
  <c r="BQ428" i="2"/>
  <c r="BR428" i="2" s="1"/>
  <c r="BM428" i="2"/>
  <c r="BN428" i="2" s="1"/>
  <c r="BO428" i="2"/>
  <c r="BP428" i="2" s="1"/>
  <c r="BO181" i="2"/>
  <c r="BP181" i="2" s="1"/>
  <c r="BK129" i="2"/>
  <c r="BL129" i="2" s="1"/>
  <c r="BO103" i="2"/>
  <c r="BP103" i="2" s="1"/>
  <c r="BM103" i="2"/>
  <c r="BN103" i="2" s="1"/>
  <c r="BI103" i="2"/>
  <c r="BJ103" i="2" s="1"/>
  <c r="BK103" i="2"/>
  <c r="BL103" i="2" s="1"/>
  <c r="BQ194" i="2"/>
  <c r="BR194" i="2" s="1"/>
  <c r="BO410" i="2"/>
  <c r="BP410" i="2" s="1"/>
  <c r="BM50" i="2"/>
  <c r="BN50" i="2" s="1"/>
  <c r="BM152" i="2"/>
  <c r="BN152" i="2" s="1"/>
  <c r="BO198" i="2"/>
  <c r="BP198" i="2" s="1"/>
  <c r="BS198" i="2"/>
  <c r="BT198" i="2" s="1"/>
  <c r="BI198" i="2"/>
  <c r="BJ198" i="2" s="1"/>
  <c r="BQ198" i="2"/>
  <c r="BR198" i="2" s="1"/>
  <c r="BM198" i="2"/>
  <c r="BN198" i="2" s="1"/>
  <c r="BM56" i="2"/>
  <c r="BN56" i="2" s="1"/>
  <c r="BK167" i="2"/>
  <c r="BL167" i="2" s="1"/>
  <c r="BI139" i="2"/>
  <c r="BJ139" i="2" s="1"/>
  <c r="BI72" i="2"/>
  <c r="BJ72" i="2" s="1"/>
  <c r="BS317" i="2"/>
  <c r="BT317" i="2" s="1"/>
  <c r="BI317" i="2"/>
  <c r="BJ317" i="2" s="1"/>
  <c r="BQ313" i="2"/>
  <c r="BR313" i="2" s="1"/>
  <c r="BS176" i="2"/>
  <c r="BT176" i="2" s="1"/>
  <c r="BI176" i="2"/>
  <c r="BJ176" i="2" s="1"/>
  <c r="BM176" i="2"/>
  <c r="BN176" i="2" s="1"/>
  <c r="BK185" i="2"/>
  <c r="BL185" i="2" s="1"/>
  <c r="BO221" i="2"/>
  <c r="BP221" i="2" s="1"/>
  <c r="BS221" i="2"/>
  <c r="BT221" i="2" s="1"/>
  <c r="BM317" i="2"/>
  <c r="BN317" i="2" s="1"/>
  <c r="BI221" i="2"/>
  <c r="BJ221" i="2" s="1"/>
  <c r="BK157" i="2"/>
  <c r="BL157" i="2" s="1"/>
  <c r="BQ88" i="2"/>
  <c r="BR88" i="2" s="1"/>
  <c r="BK127" i="2"/>
  <c r="BL127" i="2" s="1"/>
  <c r="BQ102" i="2"/>
  <c r="BR102" i="2" s="1"/>
  <c r="BO312" i="2"/>
  <c r="BP312" i="2" s="1"/>
  <c r="BI313" i="2"/>
  <c r="BJ313" i="2" s="1"/>
  <c r="BK313" i="2"/>
  <c r="BL313" i="2" s="1"/>
  <c r="BQ185" i="2"/>
  <c r="BR185" i="2" s="1"/>
  <c r="BO185" i="2"/>
  <c r="BP185" i="2" s="1"/>
  <c r="BQ256" i="2"/>
  <c r="BR256" i="2" s="1"/>
  <c r="BI256" i="2"/>
  <c r="BJ256" i="2" s="1"/>
  <c r="BK256" i="2"/>
  <c r="BL256" i="2" s="1"/>
  <c r="BS256" i="2"/>
  <c r="BT256" i="2" s="1"/>
  <c r="BM256" i="2"/>
  <c r="BN256" i="2" s="1"/>
  <c r="BI88" i="2"/>
  <c r="BJ88" i="2" s="1"/>
  <c r="BI165" i="2"/>
  <c r="BJ165" i="2" s="1"/>
  <c r="BQ165" i="2"/>
  <c r="BR165" i="2" s="1"/>
  <c r="BQ179" i="2"/>
  <c r="BR179" i="2" s="1"/>
  <c r="BK179" i="2"/>
  <c r="BL179" i="2" s="1"/>
  <c r="BO179" i="2"/>
  <c r="BP179" i="2" s="1"/>
  <c r="BQ122" i="2"/>
  <c r="BR122" i="2" s="1"/>
  <c r="BK122" i="2"/>
  <c r="BL122" i="2" s="1"/>
  <c r="BM122" i="2"/>
  <c r="BN122" i="2" s="1"/>
  <c r="BI122" i="2"/>
  <c r="BJ122" i="2" s="1"/>
  <c r="BS122" i="2"/>
  <c r="BT122" i="2" s="1"/>
  <c r="BK102" i="2"/>
  <c r="BL102" i="2" s="1"/>
  <c r="BS96" i="2"/>
  <c r="BT96" i="2" s="1"/>
  <c r="BS127" i="2"/>
  <c r="BT127" i="2" s="1"/>
  <c r="BM172" i="2"/>
  <c r="BN172" i="2" s="1"/>
  <c r="BS183" i="2"/>
  <c r="BT183" i="2" s="1"/>
  <c r="BK317" i="2"/>
  <c r="BL317" i="2" s="1"/>
  <c r="BQ188" i="2"/>
  <c r="BR188" i="2" s="1"/>
  <c r="BI408" i="2"/>
  <c r="BJ408" i="2" s="1"/>
  <c r="BK408" i="2"/>
  <c r="BL408" i="2" s="1"/>
  <c r="BQ419" i="2"/>
  <c r="BR419" i="2" s="1"/>
  <c r="BO419" i="2"/>
  <c r="BP419" i="2" s="1"/>
  <c r="BM313" i="2"/>
  <c r="BN313" i="2" s="1"/>
  <c r="BS225" i="2"/>
  <c r="BT225" i="2" s="1"/>
  <c r="BI225" i="2"/>
  <c r="BJ225" i="2" s="1"/>
  <c r="BK225" i="2"/>
  <c r="BL225" i="2" s="1"/>
  <c r="BQ225" i="2"/>
  <c r="BR225" i="2" s="1"/>
  <c r="BO225" i="2"/>
  <c r="BP225" i="2" s="1"/>
  <c r="BM185" i="2"/>
  <c r="BN185" i="2" s="1"/>
  <c r="BI157" i="2"/>
  <c r="BJ157" i="2" s="1"/>
  <c r="BO408" i="2"/>
  <c r="BP408" i="2" s="1"/>
  <c r="BI151" i="2"/>
  <c r="BJ151" i="2" s="1"/>
  <c r="BO151" i="2"/>
  <c r="BP151" i="2" s="1"/>
  <c r="BK151" i="2"/>
  <c r="BL151" i="2" s="1"/>
  <c r="BQ108" i="2"/>
  <c r="BR108" i="2" s="1"/>
  <c r="BS108" i="2"/>
  <c r="BT108" i="2" s="1"/>
  <c r="BI108" i="2"/>
  <c r="BJ108" i="2" s="1"/>
  <c r="BS151" i="2"/>
  <c r="BT151" i="2" s="1"/>
  <c r="BM127" i="2"/>
  <c r="BN127" i="2" s="1"/>
  <c r="BK176" i="2"/>
  <c r="BL176" i="2" s="1"/>
  <c r="BK246" i="2"/>
  <c r="BL246" i="2" s="1"/>
  <c r="BS165" i="2"/>
  <c r="BT165" i="2" s="1"/>
  <c r="BK221" i="2"/>
  <c r="BL221" i="2" s="1"/>
  <c r="BI96" i="2"/>
  <c r="BJ96" i="2" s="1"/>
  <c r="BQ96" i="2"/>
  <c r="BR96" i="2" s="1"/>
  <c r="BO96" i="2"/>
  <c r="BP96" i="2" s="1"/>
  <c r="BM96" i="2"/>
  <c r="BN96" i="2" s="1"/>
  <c r="BS172" i="2"/>
  <c r="BT172" i="2" s="1"/>
  <c r="BI308" i="2"/>
  <c r="BJ308" i="2" s="1"/>
  <c r="BO308" i="2"/>
  <c r="BP308" i="2" s="1"/>
  <c r="BQ308" i="2"/>
  <c r="BR308" i="2" s="1"/>
  <c r="BK308" i="2"/>
  <c r="BL308" i="2" s="1"/>
  <c r="BI304" i="2"/>
  <c r="BJ304" i="2" s="1"/>
  <c r="BK304" i="2"/>
  <c r="BL304" i="2" s="1"/>
  <c r="BS304" i="2"/>
  <c r="BT304" i="2" s="1"/>
  <c r="BO304" i="2"/>
  <c r="BP304" i="2" s="1"/>
  <c r="BM304" i="2"/>
  <c r="BN304" i="2" s="1"/>
  <c r="BK419" i="2"/>
  <c r="BL419" i="2" s="1"/>
  <c r="BS177" i="2"/>
  <c r="BT177" i="2" s="1"/>
  <c r="BM241" i="2"/>
  <c r="BN241" i="2" s="1"/>
  <c r="BO317" i="2"/>
  <c r="BP317" i="2" s="1"/>
  <c r="BI419" i="2"/>
  <c r="BJ419" i="2" s="1"/>
  <c r="BO107" i="2"/>
  <c r="BP107" i="2" s="1"/>
  <c r="BS246" i="2"/>
  <c r="BT246" i="2" s="1"/>
  <c r="BS107" i="2"/>
  <c r="BT107" i="2" s="1"/>
  <c r="BI134" i="2"/>
  <c r="BJ134" i="2" s="1"/>
  <c r="BO134" i="2"/>
  <c r="BP134" i="2" s="1"/>
  <c r="BS134" i="2"/>
  <c r="BT134" i="2" s="1"/>
  <c r="BK134" i="2"/>
  <c r="BL134" i="2" s="1"/>
  <c r="BI115" i="2"/>
  <c r="BJ115" i="2" s="1"/>
  <c r="BK115" i="2"/>
  <c r="BL115" i="2" s="1"/>
  <c r="BO115" i="2"/>
  <c r="BP115" i="2" s="1"/>
  <c r="BS140" i="2"/>
  <c r="BT140" i="2" s="1"/>
  <c r="BI140" i="2"/>
  <c r="BJ140" i="2" s="1"/>
  <c r="BQ140" i="2"/>
  <c r="BR140" i="2" s="1"/>
  <c r="BO143" i="2"/>
  <c r="BP143" i="2" s="1"/>
  <c r="BM143" i="2"/>
  <c r="BN143" i="2" s="1"/>
  <c r="BI143" i="2"/>
  <c r="BJ143" i="2" s="1"/>
  <c r="BK172" i="2"/>
  <c r="BL172" i="2" s="1"/>
  <c r="BS185" i="2"/>
  <c r="BT185" i="2" s="1"/>
  <c r="BO140" i="2"/>
  <c r="BP140" i="2" s="1"/>
  <c r="BM165" i="2"/>
  <c r="BN165" i="2" s="1"/>
  <c r="BO135" i="2"/>
  <c r="BP135" i="2" s="1"/>
  <c r="BI135" i="2"/>
  <c r="BJ135" i="2" s="1"/>
  <c r="BS135" i="2"/>
  <c r="BT135" i="2" s="1"/>
  <c r="BQ135" i="2"/>
  <c r="BR135" i="2" s="1"/>
  <c r="BM135" i="2"/>
  <c r="BN135" i="2" s="1"/>
  <c r="BM108" i="2"/>
  <c r="BN108" i="2" s="1"/>
  <c r="BM225" i="2"/>
  <c r="BN225" i="2" s="1"/>
  <c r="BK165" i="2"/>
  <c r="BL165" i="2" s="1"/>
  <c r="BK213" i="2"/>
  <c r="BL213" i="2" s="1"/>
  <c r="BM213" i="2"/>
  <c r="BN213" i="2" s="1"/>
  <c r="BI213" i="2"/>
  <c r="BJ213" i="2" s="1"/>
  <c r="BI107" i="2"/>
  <c r="BJ107" i="2" s="1"/>
  <c r="BQ107" i="2"/>
  <c r="BR107" i="2" s="1"/>
  <c r="BS88" i="2"/>
  <c r="BT88" i="2" s="1"/>
  <c r="BI246" i="2"/>
  <c r="BJ246" i="2" s="1"/>
  <c r="BQ246" i="2"/>
  <c r="BR246" i="2" s="1"/>
  <c r="BI127" i="2"/>
  <c r="BJ127" i="2" s="1"/>
  <c r="BO127" i="2"/>
  <c r="BP127" i="2" s="1"/>
  <c r="BS312" i="2"/>
  <c r="BT312" i="2" s="1"/>
  <c r="BK107" i="2"/>
  <c r="BL107" i="2" s="1"/>
  <c r="BI117" i="2"/>
  <c r="BJ117" i="2" s="1"/>
  <c r="BM117" i="2"/>
  <c r="BN117" i="2" s="1"/>
  <c r="BQ117" i="2"/>
  <c r="BR117" i="2" s="1"/>
  <c r="BK117" i="2"/>
  <c r="BL117" i="2" s="1"/>
  <c r="BS117" i="2"/>
  <c r="BT117" i="2" s="1"/>
  <c r="BQ144" i="2"/>
  <c r="BR144" i="2" s="1"/>
  <c r="BI144" i="2"/>
  <c r="BJ144" i="2" s="1"/>
  <c r="BM144" i="2"/>
  <c r="BN144" i="2" s="1"/>
  <c r="BM183" i="2"/>
  <c r="BN183" i="2" s="1"/>
  <c r="BO183" i="2"/>
  <c r="BP183" i="2" s="1"/>
  <c r="BO218" i="2"/>
  <c r="BP218" i="2" s="1"/>
  <c r="BM218" i="2"/>
  <c r="BN218" i="2" s="1"/>
  <c r="BQ218" i="2"/>
  <c r="BR218" i="2" s="1"/>
  <c r="BS218" i="2"/>
  <c r="BT218" i="2" s="1"/>
  <c r="BI241" i="2"/>
  <c r="BJ241" i="2" s="1"/>
  <c r="BQ241" i="2"/>
  <c r="BR241" i="2" s="1"/>
  <c r="BK188" i="2"/>
  <c r="BL188" i="2" s="1"/>
  <c r="BM188" i="2"/>
  <c r="BN188" i="2" s="1"/>
  <c r="BI188" i="2"/>
  <c r="BJ188" i="2" s="1"/>
  <c r="BM177" i="2"/>
  <c r="BN177" i="2" s="1"/>
  <c r="BI177" i="2"/>
  <c r="BJ177" i="2" s="1"/>
  <c r="BQ177" i="2"/>
  <c r="BR177" i="2" s="1"/>
  <c r="BK177" i="2"/>
  <c r="BL177" i="2" s="1"/>
  <c r="BQ115" i="2"/>
  <c r="BR115" i="2" s="1"/>
  <c r="BM102" i="2"/>
  <c r="BN102" i="2" s="1"/>
  <c r="BM134" i="2"/>
  <c r="BN134" i="2" s="1"/>
  <c r="BM179" i="2"/>
  <c r="BN179" i="2" s="1"/>
  <c r="BQ221" i="2"/>
  <c r="BR221" i="2" s="1"/>
  <c r="BK218" i="2"/>
  <c r="BL218" i="2" s="1"/>
  <c r="BS408" i="2"/>
  <c r="BT408" i="2" s="1"/>
  <c r="BK135" i="2"/>
  <c r="BL135" i="2" s="1"/>
  <c r="BO88" i="2"/>
  <c r="BP88" i="2" s="1"/>
  <c r="BO102" i="2"/>
  <c r="BP102" i="2" s="1"/>
  <c r="BI199" i="2"/>
  <c r="BJ199" i="2" s="1"/>
  <c r="BO84" i="2"/>
  <c r="BP84" i="2" s="1"/>
  <c r="BQ84" i="2"/>
  <c r="BR84" i="2" s="1"/>
  <c r="A25" i="2"/>
  <c r="A26" i="2" s="1"/>
  <c r="A27" i="2" s="1"/>
  <c r="A28" i="2" s="1"/>
  <c r="A29" i="2" s="1"/>
  <c r="A30" i="2" s="1"/>
  <c r="A11" i="4"/>
  <c r="BI84" i="2"/>
  <c r="BJ84" i="2" s="1"/>
  <c r="BK199" i="2"/>
  <c r="BL199" i="2" s="1"/>
  <c r="BK84" i="2"/>
  <c r="BL84" i="2" s="1"/>
  <c r="BW255" i="2" l="1"/>
  <c r="BX255" i="2" s="1"/>
  <c r="BY255" i="2" s="1"/>
  <c r="BW26" i="2"/>
  <c r="BX26" i="2" s="1"/>
  <c r="BY26" i="2" s="1"/>
  <c r="BW312" i="2"/>
  <c r="BX312" i="2" s="1"/>
  <c r="BY312" i="2" s="1"/>
  <c r="BW322" i="2"/>
  <c r="BX322" i="2" s="1"/>
  <c r="BY322" i="2" s="1"/>
  <c r="BW18" i="2"/>
  <c r="BX18" i="2" s="1"/>
  <c r="BY18" i="2" s="1"/>
  <c r="BW61" i="2"/>
  <c r="BX61" i="2" s="1"/>
  <c r="BY61" i="2" s="1"/>
  <c r="BW109" i="2"/>
  <c r="BX109" i="2" s="1"/>
  <c r="BY109" i="2" s="1"/>
  <c r="BW173" i="2"/>
  <c r="BX173" i="2" s="1"/>
  <c r="BY173" i="2" s="1"/>
  <c r="BW296" i="2"/>
  <c r="BX296" i="2" s="1"/>
  <c r="BY296" i="2" s="1"/>
  <c r="BW65" i="2"/>
  <c r="BX65" i="2" s="1"/>
  <c r="BY65" i="2" s="1"/>
  <c r="BW397" i="2"/>
  <c r="BX397" i="2" s="1"/>
  <c r="BY397" i="2" s="1"/>
  <c r="BW72" i="2"/>
  <c r="BX72" i="2" s="1"/>
  <c r="BY72" i="2" s="1"/>
  <c r="BW24" i="2"/>
  <c r="BX24" i="2" s="1"/>
  <c r="BY24" i="2" s="1"/>
  <c r="BW54" i="2"/>
  <c r="BX54" i="2" s="1"/>
  <c r="BY54" i="2" s="1"/>
  <c r="BW425" i="2"/>
  <c r="BX425" i="2" s="1"/>
  <c r="BY425" i="2" s="1"/>
  <c r="BW172" i="2"/>
  <c r="BX172" i="2" s="1"/>
  <c r="BY172" i="2" s="1"/>
  <c r="BW222" i="2"/>
  <c r="BX222" i="2" s="1"/>
  <c r="BY222" i="2" s="1"/>
  <c r="BW183" i="2"/>
  <c r="BX183" i="2" s="1"/>
  <c r="BY183" i="2" s="1"/>
  <c r="BW143" i="2"/>
  <c r="BX143" i="2" s="1"/>
  <c r="BY143" i="2" s="1"/>
  <c r="BW139" i="2"/>
  <c r="BX139" i="2" s="1"/>
  <c r="BY139" i="2" s="1"/>
  <c r="BW213" i="2"/>
  <c r="BX213" i="2" s="1"/>
  <c r="BY213" i="2" s="1"/>
  <c r="BW179" i="2"/>
  <c r="BX179" i="2" s="1"/>
  <c r="BY179" i="2" s="1"/>
  <c r="BW186" i="2"/>
  <c r="BX186" i="2" s="1"/>
  <c r="BY186" i="2" s="1"/>
  <c r="BW210" i="2"/>
  <c r="BX210" i="2" s="1"/>
  <c r="BY210" i="2" s="1"/>
  <c r="BW384" i="2"/>
  <c r="BX384" i="2" s="1"/>
  <c r="BY384" i="2" s="1"/>
  <c r="BW134" i="2"/>
  <c r="BX134" i="2" s="1"/>
  <c r="BY134" i="2" s="1"/>
  <c r="BW29" i="2"/>
  <c r="BX29" i="2" s="1"/>
  <c r="BY29" i="2" s="1"/>
  <c r="BW71" i="2"/>
  <c r="BX71" i="2" s="1"/>
  <c r="BY71" i="2" s="1"/>
  <c r="BW446" i="2"/>
  <c r="BX446" i="2" s="1"/>
  <c r="BY446" i="2" s="1"/>
  <c r="BW108" i="2"/>
  <c r="BX108" i="2" s="1"/>
  <c r="BY108" i="2" s="1"/>
  <c r="BW185" i="2"/>
  <c r="BX185" i="2" s="1"/>
  <c r="BY185" i="2" s="1"/>
  <c r="BW410" i="2"/>
  <c r="BX410" i="2" s="1"/>
  <c r="BY410" i="2" s="1"/>
  <c r="BW427" i="2"/>
  <c r="BX427" i="2" s="1"/>
  <c r="BY427" i="2" s="1"/>
  <c r="BW202" i="2"/>
  <c r="BX202" i="2" s="1"/>
  <c r="BY202" i="2" s="1"/>
  <c r="BW174" i="2"/>
  <c r="BX174" i="2" s="1"/>
  <c r="BY174" i="2" s="1"/>
  <c r="BW51" i="2"/>
  <c r="BX51" i="2" s="1"/>
  <c r="BY51" i="2" s="1"/>
  <c r="BW208" i="2"/>
  <c r="BX208" i="2" s="1"/>
  <c r="BY208" i="2" s="1"/>
  <c r="BW132" i="2"/>
  <c r="BX132" i="2" s="1"/>
  <c r="BY132" i="2" s="1"/>
  <c r="BW58" i="2"/>
  <c r="BW218" i="2"/>
  <c r="BX218" i="2" s="1"/>
  <c r="BY218" i="2" s="1"/>
  <c r="BW102" i="2"/>
  <c r="BX102" i="2" s="1"/>
  <c r="BY102" i="2" s="1"/>
  <c r="BW223" i="2"/>
  <c r="BX223" i="2" s="1"/>
  <c r="BY223" i="2" s="1"/>
  <c r="BW254" i="2"/>
  <c r="BX254" i="2" s="1"/>
  <c r="BY254" i="2" s="1"/>
  <c r="BW140" i="2"/>
  <c r="BX140" i="2" s="1"/>
  <c r="BY140" i="2" s="1"/>
  <c r="BW426" i="2"/>
  <c r="BX426" i="2" s="1"/>
  <c r="BY426" i="2" s="1"/>
  <c r="BW445" i="2"/>
  <c r="BX445" i="2" s="1"/>
  <c r="BY445" i="2" s="1"/>
  <c r="BW448" i="2"/>
  <c r="BX448" i="2" s="1"/>
  <c r="BY448" i="2" s="1"/>
  <c r="BW74" i="2"/>
  <c r="BX74" i="2" s="1"/>
  <c r="BY74" i="2" s="1"/>
  <c r="BW263" i="2"/>
  <c r="BX263" i="2" s="1"/>
  <c r="BY263" i="2" s="1"/>
  <c r="BW176" i="2"/>
  <c r="BX176" i="2" s="1"/>
  <c r="BY176" i="2" s="1"/>
  <c r="BW262" i="2"/>
  <c r="BX262" i="2" s="1"/>
  <c r="BY262" i="2" s="1"/>
  <c r="BW317" i="2"/>
  <c r="BX317" i="2" s="1"/>
  <c r="BY317" i="2" s="1"/>
  <c r="BW104" i="2"/>
  <c r="BX104" i="2" s="1"/>
  <c r="BY104" i="2" s="1"/>
  <c r="BW219" i="2"/>
  <c r="BX219" i="2" s="1"/>
  <c r="BY219" i="2" s="1"/>
  <c r="BW142" i="2"/>
  <c r="BX142" i="2" s="1"/>
  <c r="BY142" i="2" s="1"/>
  <c r="BW73" i="2"/>
  <c r="BX73" i="2" s="1"/>
  <c r="BY73" i="2" s="1"/>
  <c r="BW196" i="2"/>
  <c r="BX196" i="2" s="1"/>
  <c r="BY196" i="2" s="1"/>
  <c r="BW451" i="2"/>
  <c r="BX451" i="2" s="1"/>
  <c r="BY451" i="2" s="1"/>
  <c r="BW122" i="2"/>
  <c r="BX122" i="2" s="1"/>
  <c r="BY122" i="2" s="1"/>
  <c r="BW167" i="2"/>
  <c r="BX167" i="2" s="1"/>
  <c r="BY167" i="2" s="1"/>
  <c r="BW303" i="2"/>
  <c r="BX303" i="2" s="1"/>
  <c r="BY303" i="2" s="1"/>
  <c r="BW70" i="2"/>
  <c r="BX70" i="2" s="1"/>
  <c r="BY70" i="2" s="1"/>
  <c r="BW133" i="2"/>
  <c r="BX133" i="2" s="1"/>
  <c r="BY133" i="2" s="1"/>
  <c r="BW382" i="2"/>
  <c r="BX382" i="2" s="1"/>
  <c r="BY382" i="2" s="1"/>
  <c r="BW279" i="2"/>
  <c r="BX279" i="2" s="1"/>
  <c r="BY279" i="2" s="1"/>
  <c r="BW418" i="2"/>
  <c r="BX418" i="2" s="1"/>
  <c r="BY418" i="2" s="1"/>
  <c r="BW215" i="2"/>
  <c r="BX215" i="2" s="1"/>
  <c r="BY215" i="2" s="1"/>
  <c r="BW148" i="2"/>
  <c r="BX148" i="2" s="1"/>
  <c r="BY148" i="2" s="1"/>
  <c r="BW181" i="2"/>
  <c r="BX181" i="2" s="1"/>
  <c r="BY181" i="2" s="1"/>
  <c r="BW131" i="2"/>
  <c r="BX131" i="2" s="1"/>
  <c r="BY131" i="2" s="1"/>
  <c r="BW25" i="2"/>
  <c r="BX25" i="2" s="1"/>
  <c r="BY25" i="2" s="1"/>
  <c r="BW188" i="2"/>
  <c r="BX188" i="2" s="1"/>
  <c r="BY188" i="2" s="1"/>
  <c r="BW246" i="2"/>
  <c r="BX246" i="2" s="1"/>
  <c r="BY246" i="2" s="1"/>
  <c r="BW308" i="2"/>
  <c r="BX308" i="2" s="1"/>
  <c r="BY308" i="2" s="1"/>
  <c r="BW225" i="2"/>
  <c r="BX225" i="2" s="1"/>
  <c r="BY225" i="2" s="1"/>
  <c r="BW165" i="2"/>
  <c r="BX165" i="2" s="1"/>
  <c r="BY165" i="2" s="1"/>
  <c r="BW221" i="2"/>
  <c r="BX221" i="2" s="1"/>
  <c r="BY221" i="2" s="1"/>
  <c r="BW136" i="2"/>
  <c r="BX136" i="2" s="1"/>
  <c r="BY136" i="2" s="1"/>
  <c r="BW199" i="2"/>
  <c r="BX199" i="2" s="1"/>
  <c r="BY199" i="2" s="1"/>
  <c r="BW151" i="2"/>
  <c r="BX151" i="2" s="1"/>
  <c r="BY151" i="2" s="1"/>
  <c r="BW88" i="2"/>
  <c r="BX88" i="2" s="1"/>
  <c r="BY88" i="2" s="1"/>
  <c r="BW309" i="2"/>
  <c r="BX309" i="2" s="1"/>
  <c r="BY309" i="2" s="1"/>
  <c r="BW401" i="2"/>
  <c r="BX401" i="2" s="1"/>
  <c r="BY401" i="2" s="1"/>
  <c r="BW194" i="2"/>
  <c r="BX194" i="2" s="1"/>
  <c r="BY194" i="2" s="1"/>
  <c r="BW390" i="2"/>
  <c r="BX390" i="2" s="1"/>
  <c r="BY390" i="2" s="1"/>
  <c r="BW409" i="2"/>
  <c r="BX409" i="2" s="1"/>
  <c r="BY409" i="2" s="1"/>
  <c r="BW344" i="2"/>
  <c r="BX344" i="2" s="1"/>
  <c r="BY344" i="2" s="1"/>
  <c r="BW82" i="2"/>
  <c r="BX82" i="2" s="1"/>
  <c r="BY82" i="2" s="1"/>
  <c r="BW261" i="2"/>
  <c r="BX261" i="2" s="1"/>
  <c r="BY261" i="2" s="1"/>
  <c r="BW69" i="2"/>
  <c r="BX69" i="2" s="1"/>
  <c r="BY69" i="2" s="1"/>
  <c r="BW212" i="2"/>
  <c r="BX212" i="2" s="1"/>
  <c r="BY212" i="2" s="1"/>
  <c r="BW66" i="2"/>
  <c r="BX66" i="2" s="1"/>
  <c r="BY66" i="2" s="1"/>
  <c r="BW209" i="2"/>
  <c r="BX209" i="2" s="1"/>
  <c r="BY209" i="2" s="1"/>
  <c r="BW138" i="2"/>
  <c r="BX138" i="2" s="1"/>
  <c r="BY138" i="2" s="1"/>
  <c r="BW406" i="2"/>
  <c r="BX406" i="2" s="1"/>
  <c r="BY406" i="2" s="1"/>
  <c r="BW419" i="2"/>
  <c r="BX419" i="2" s="1"/>
  <c r="BY419" i="2" s="1"/>
  <c r="BW157" i="2"/>
  <c r="BX157" i="2" s="1"/>
  <c r="BY157" i="2" s="1"/>
  <c r="BW198" i="2"/>
  <c r="BX198" i="2" s="1"/>
  <c r="BY198" i="2" s="1"/>
  <c r="BW103" i="2"/>
  <c r="BX103" i="2" s="1"/>
  <c r="BY103" i="2" s="1"/>
  <c r="BW428" i="2"/>
  <c r="BX428" i="2" s="1"/>
  <c r="BY428" i="2" s="1"/>
  <c r="BW152" i="2"/>
  <c r="BX152" i="2" s="1"/>
  <c r="BY152" i="2" s="1"/>
  <c r="BW20" i="2"/>
  <c r="BX20" i="2" s="1"/>
  <c r="BY20" i="2" s="1"/>
  <c r="BW97" i="2"/>
  <c r="BX97" i="2" s="1"/>
  <c r="BY97" i="2" s="1"/>
  <c r="BW87" i="2"/>
  <c r="BX87" i="2" s="1"/>
  <c r="BY87" i="2" s="1"/>
  <c r="BW153" i="2"/>
  <c r="BX153" i="2" s="1"/>
  <c r="BY153" i="2" s="1"/>
  <c r="BW411" i="2"/>
  <c r="BX411" i="2" s="1"/>
  <c r="BY411" i="2" s="1"/>
  <c r="BW149" i="2"/>
  <c r="BX149" i="2" s="1"/>
  <c r="BY149" i="2" s="1"/>
  <c r="BW62" i="2"/>
  <c r="BX62" i="2" s="1"/>
  <c r="BY62" i="2" s="1"/>
  <c r="BW195" i="2"/>
  <c r="BX195" i="2" s="1"/>
  <c r="BY195" i="2" s="1"/>
  <c r="BW398" i="2"/>
  <c r="BX398" i="2" s="1"/>
  <c r="BY398" i="2" s="1"/>
  <c r="BW168" i="2"/>
  <c r="BX168" i="2" s="1"/>
  <c r="BY168" i="2" s="1"/>
  <c r="BW64" i="2"/>
  <c r="BX64" i="2" s="1"/>
  <c r="BY64" i="2" s="1"/>
  <c r="BW34" i="2"/>
  <c r="BX34" i="2" s="1"/>
  <c r="BY34" i="2" s="1"/>
  <c r="BW16" i="2"/>
  <c r="BW207" i="2"/>
  <c r="BX207" i="2" s="1"/>
  <c r="BY207" i="2" s="1"/>
  <c r="BW120" i="2"/>
  <c r="BX120" i="2" s="1"/>
  <c r="BY120" i="2" s="1"/>
  <c r="BW57" i="2"/>
  <c r="BX57" i="2" s="1"/>
  <c r="BY57" i="2" s="1"/>
  <c r="BW84" i="2"/>
  <c r="BX84" i="2" s="1"/>
  <c r="BY84" i="2" s="1"/>
  <c r="BW144" i="2"/>
  <c r="BX144" i="2" s="1"/>
  <c r="BY144" i="2" s="1"/>
  <c r="BW304" i="2"/>
  <c r="BX304" i="2" s="1"/>
  <c r="BY304" i="2" s="1"/>
  <c r="BW56" i="2"/>
  <c r="BX56" i="2" s="1"/>
  <c r="BY56" i="2" s="1"/>
  <c r="BW290" i="2"/>
  <c r="BX290" i="2" s="1"/>
  <c r="BY290" i="2" s="1"/>
  <c r="BW265" i="2"/>
  <c r="BX265" i="2" s="1"/>
  <c r="BY265" i="2" s="1"/>
  <c r="BW201" i="2"/>
  <c r="BX201" i="2" s="1"/>
  <c r="BY201" i="2" s="1"/>
  <c r="BW50" i="2"/>
  <c r="BX50" i="2" s="1"/>
  <c r="BY50" i="2" s="1"/>
  <c r="BW63" i="2"/>
  <c r="BX63" i="2" s="1"/>
  <c r="BY63" i="2" s="1"/>
  <c r="BW116" i="2"/>
  <c r="BX116" i="2" s="1"/>
  <c r="BY116" i="2" s="1"/>
  <c r="BW414" i="2"/>
  <c r="BX414" i="2" s="1"/>
  <c r="BY414" i="2" s="1"/>
  <c r="BW231" i="2"/>
  <c r="BX231" i="2" s="1"/>
  <c r="BY231" i="2" s="1"/>
  <c r="BW21" i="2"/>
  <c r="BX21" i="2" s="1"/>
  <c r="BY21" i="2" s="1"/>
  <c r="BW420" i="2"/>
  <c r="BX420" i="2" s="1"/>
  <c r="BY420" i="2" s="1"/>
  <c r="BW311" i="2"/>
  <c r="BX311" i="2" s="1"/>
  <c r="BY311" i="2" s="1"/>
  <c r="BW214" i="2"/>
  <c r="BX214" i="2" s="1"/>
  <c r="BY214" i="2" s="1"/>
  <c r="BW137" i="2"/>
  <c r="BX137" i="2" s="1"/>
  <c r="BY137" i="2" s="1"/>
  <c r="BW67" i="2"/>
  <c r="BX67" i="2" s="1"/>
  <c r="BY67" i="2" s="1"/>
  <c r="BW117" i="2"/>
  <c r="BX117" i="2" s="1"/>
  <c r="BY117" i="2" s="1"/>
  <c r="BW313" i="2"/>
  <c r="BX313" i="2" s="1"/>
  <c r="BY313" i="2" s="1"/>
  <c r="BW49" i="2"/>
  <c r="BX49" i="2" s="1"/>
  <c r="BY49" i="2" s="1"/>
  <c r="BW107" i="2"/>
  <c r="BX107" i="2" s="1"/>
  <c r="BY107" i="2" s="1"/>
  <c r="BW115" i="2"/>
  <c r="BX115" i="2" s="1"/>
  <c r="BY115" i="2" s="1"/>
  <c r="BW241" i="2"/>
  <c r="BX241" i="2" s="1"/>
  <c r="BY241" i="2" s="1"/>
  <c r="BW135" i="2"/>
  <c r="BX135" i="2" s="1"/>
  <c r="BY135" i="2" s="1"/>
  <c r="BW96" i="2"/>
  <c r="BX96" i="2" s="1"/>
  <c r="BY96" i="2" s="1"/>
  <c r="BW256" i="2"/>
  <c r="BX256" i="2" s="1"/>
  <c r="BY256" i="2" s="1"/>
  <c r="BW224" i="2"/>
  <c r="BX224" i="2" s="1"/>
  <c r="BY224" i="2" s="1"/>
  <c r="BW125" i="2"/>
  <c r="BX125" i="2" s="1"/>
  <c r="BY125" i="2" s="1"/>
  <c r="BW216" i="2"/>
  <c r="BX216" i="2" s="1"/>
  <c r="BY216" i="2" s="1"/>
  <c r="BW217" i="2"/>
  <c r="BX217" i="2" s="1"/>
  <c r="BY217" i="2" s="1"/>
  <c r="BW141" i="2"/>
  <c r="BX141" i="2" s="1"/>
  <c r="BY141" i="2" s="1"/>
  <c r="BW166" i="2"/>
  <c r="BX166" i="2" s="1"/>
  <c r="BY166" i="2" s="1"/>
  <c r="BW145" i="2"/>
  <c r="BX145" i="2" s="1"/>
  <c r="BY145" i="2" s="1"/>
  <c r="BW417" i="2"/>
  <c r="BX417" i="2" s="1"/>
  <c r="BY417" i="2" s="1"/>
  <c r="BW421" i="2"/>
  <c r="BX421" i="2" s="1"/>
  <c r="BY421" i="2" s="1"/>
  <c r="BW292" i="2"/>
  <c r="BX292" i="2" s="1"/>
  <c r="BY292" i="2" s="1"/>
  <c r="BW424" i="2"/>
  <c r="BX424" i="2" s="1"/>
  <c r="BY424" i="2" s="1"/>
  <c r="A17" i="4"/>
  <c r="A31" i="2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BW177" i="2"/>
  <c r="BX177" i="2" s="1"/>
  <c r="BY177" i="2" s="1"/>
  <c r="BW127" i="2"/>
  <c r="BX127" i="2" s="1"/>
  <c r="BY127" i="2" s="1"/>
  <c r="BW408" i="2"/>
  <c r="BX408" i="2" s="1"/>
  <c r="BY408" i="2" s="1"/>
  <c r="BW184" i="2"/>
  <c r="BX184" i="2" s="1"/>
  <c r="BY184" i="2" s="1"/>
  <c r="BW129" i="2"/>
  <c r="BX129" i="2" s="1"/>
  <c r="BY129" i="2" s="1"/>
  <c r="BW68" i="2"/>
  <c r="BX68" i="2" s="1"/>
  <c r="BY68" i="2" s="1"/>
  <c r="BW52" i="2"/>
  <c r="BX52" i="2" s="1"/>
  <c r="BY52" i="2" s="1"/>
  <c r="BW383" i="2"/>
  <c r="BX383" i="2" s="1"/>
  <c r="BY383" i="2" s="1"/>
  <c r="BW206" i="2"/>
  <c r="BX206" i="2" s="1"/>
  <c r="BY206" i="2" s="1"/>
  <c r="BW267" i="2"/>
  <c r="BX267" i="2" s="1"/>
  <c r="BY267" i="2" s="1"/>
  <c r="BW161" i="2"/>
  <c r="BX161" i="2" s="1"/>
  <c r="BY161" i="2" s="1"/>
  <c r="BX58" i="2" l="1"/>
  <c r="BY58" i="2" s="1"/>
  <c r="BW452" i="2"/>
  <c r="C8" i="2" s="1"/>
  <c r="E8" i="2" s="1"/>
  <c r="BX16" i="2"/>
  <c r="BX452" i="2" l="1"/>
  <c r="BY16" i="2"/>
  <c r="C9" i="2" l="1"/>
  <c r="C10" i="2"/>
</calcChain>
</file>

<file path=xl/comments1.xml><?xml version="1.0" encoding="utf-8"?>
<comments xmlns="http://schemas.openxmlformats.org/spreadsheetml/2006/main">
  <authors>
    <author>dell</author>
    <author>Majka Honorata</author>
  </authors>
  <commentList>
    <comment ref="AW120" authorId="0" shapeId="0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W201" authorId="0" shapeId="0">
      <text>
        <r>
          <rPr>
            <b/>
            <sz val="9"/>
            <color indexed="81"/>
            <rFont val="Tahoma"/>
            <family val="2"/>
            <charset val="238"/>
          </rPr>
          <t>dell: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378" authorId="1" shapeId="0">
      <text>
        <r>
          <rPr>
            <b/>
            <sz val="9"/>
            <color indexed="81"/>
            <rFont val="Tahoma"/>
            <charset val="1"/>
          </rPr>
          <t>Majka Honorata:</t>
        </r>
        <r>
          <rPr>
            <sz val="9"/>
            <color indexed="81"/>
            <rFont val="Tahoma"/>
            <charset val="1"/>
          </rPr>
          <t xml:space="preserve">
11</t>
        </r>
      </text>
    </comment>
  </commentList>
</comments>
</file>

<file path=xl/sharedStrings.xml><?xml version="1.0" encoding="utf-8"?>
<sst xmlns="http://schemas.openxmlformats.org/spreadsheetml/2006/main" count="12628" uniqueCount="2036">
  <si>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</si>
  <si>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</si>
  <si>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</si>
  <si>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</si>
  <si>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</si>
  <si>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</si>
  <si>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</si>
  <si>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</si>
  <si>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</si>
  <si>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</si>
  <si>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</si>
  <si>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</si>
  <si>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</si>
  <si>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</si>
  <si>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</si>
  <si>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</si>
  <si>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</si>
  <si>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</si>
  <si>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</si>
  <si>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</si>
  <si>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</si>
  <si>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</si>
  <si>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 xml:space="preserve">Obecny Sprzedawca </t>
  </si>
  <si>
    <t>OSD</t>
  </si>
  <si>
    <t xml:space="preserve">Nr NIP </t>
  </si>
  <si>
    <t>Nr PPG wg OSD</t>
  </si>
  <si>
    <t>Lp.</t>
  </si>
  <si>
    <t>Wartość netto</t>
  </si>
  <si>
    <t>Wartość brutto</t>
  </si>
  <si>
    <t>VAT</t>
  </si>
  <si>
    <t>Cena jednostkowa opłaty dystrybucyjnej zmiennej netto [zł/kWh]</t>
  </si>
  <si>
    <t>Cena jednostkowa opłaty dystrybucyjnej stałej netto [zł/mc]</t>
  </si>
  <si>
    <t>Promocja</t>
  </si>
  <si>
    <t>Nr gazomierza</t>
  </si>
  <si>
    <t>Ilość godzin w okresie trwania umowy [h]</t>
  </si>
  <si>
    <t>nie</t>
  </si>
  <si>
    <t xml:space="preserve">Akcyza </t>
  </si>
  <si>
    <t>Odbiorca/Płatnik/Adresat faktury</t>
  </si>
  <si>
    <t>Odbiorca/Płatnik/Adesat faktury</t>
  </si>
  <si>
    <t xml:space="preserve">Umowa </t>
  </si>
  <si>
    <t>Informacje ogólne</t>
  </si>
  <si>
    <t>Dane o ppg</t>
  </si>
  <si>
    <t>Ilość miesięcy  w okresie trwania umowy [rok]</t>
  </si>
  <si>
    <t>Miejsce</t>
  </si>
  <si>
    <t>Data</t>
  </si>
  <si>
    <t>Łączna cena netto za realizację przedmiotu zamówienia</t>
  </si>
  <si>
    <t>Łączna cena brutto za realizację przedmiotu zamówienia</t>
  </si>
  <si>
    <t>Udział zużycia w obiekcie niechronionym</t>
  </si>
  <si>
    <t>Udział w obiekcie chronionym</t>
  </si>
  <si>
    <t>kompleksowa</t>
  </si>
  <si>
    <t>Szacowane zużycie paliwa gazowego w okresie trwania umowy  [kWh]</t>
  </si>
  <si>
    <t>Cena jednostkowa abonamentu netto dla obiektu chronionego  [zł/mc]</t>
  </si>
  <si>
    <t>Cena jednostkowa abonamentu netto dla obiektu niechronionego  [zł/mc]</t>
  </si>
  <si>
    <t>Wartość abonamentu dla obiektu  niechronionego netto</t>
  </si>
  <si>
    <t>Wartość abonamentu dla obiektu chronionego netto</t>
  </si>
  <si>
    <t>Wartość paliwa gazowego  netto</t>
  </si>
  <si>
    <t>Hallera</t>
  </si>
  <si>
    <t>W-1.1</t>
  </si>
  <si>
    <t>W-3.6</t>
  </si>
  <si>
    <t>W-4</t>
  </si>
  <si>
    <t>W-5.1</t>
  </si>
  <si>
    <t>VAT [23 %]</t>
  </si>
  <si>
    <t>dla obiektów  niechronionych  [zł/mc]</t>
  </si>
  <si>
    <t>Gmina Wrocław</t>
  </si>
  <si>
    <t>50-141</t>
  </si>
  <si>
    <t>Wrocław</t>
  </si>
  <si>
    <t>pl. Nowy Targ</t>
  </si>
  <si>
    <t>1-8</t>
  </si>
  <si>
    <t>8971383551</t>
  </si>
  <si>
    <t>Liceum Ogólnokształcące nr I im. Danuty Siedzikówny Inki</t>
  </si>
  <si>
    <t>50-326</t>
  </si>
  <si>
    <t>ks. Józefa Poniatowskiego</t>
  </si>
  <si>
    <t>9</t>
  </si>
  <si>
    <t>Liceum Ogólnokształcące nr II</t>
  </si>
  <si>
    <t>51-616</t>
  </si>
  <si>
    <t>Parkowa</t>
  </si>
  <si>
    <t>18-26</t>
  </si>
  <si>
    <t>Liceum Ogólnokształcące nr III im. Adama Mickiewicza</t>
  </si>
  <si>
    <t>50-209</t>
  </si>
  <si>
    <t>Składowa</t>
  </si>
  <si>
    <t>5</t>
  </si>
  <si>
    <t>Liceum Ogólnokształcące nr VI im.Bolesława Prusa</t>
  </si>
  <si>
    <t>54-139</t>
  </si>
  <si>
    <t>Hutnicza</t>
  </si>
  <si>
    <t>45</t>
  </si>
  <si>
    <t>Liceum Ogólnokształcące nr VIII</t>
  </si>
  <si>
    <t>53-415</t>
  </si>
  <si>
    <t>Zaporoska</t>
  </si>
  <si>
    <t>71</t>
  </si>
  <si>
    <t>Liceum Ogólnokształcące nr X im. Stefanii Sempołowskiej</t>
  </si>
  <si>
    <t>51-109</t>
  </si>
  <si>
    <t>Piesza</t>
  </si>
  <si>
    <t>1</t>
  </si>
  <si>
    <t>Liceum Ogólnokształcące nr XI im. Stanisława Konarskiego</t>
  </si>
  <si>
    <t>51-662</t>
  </si>
  <si>
    <t>Spółdzielcza</t>
  </si>
  <si>
    <t>2a</t>
  </si>
  <si>
    <t>Liceum Ogólnokształcące nr IX im. Juliusza Słowackiego</t>
  </si>
  <si>
    <t>50-082</t>
  </si>
  <si>
    <t>ks. Piotra Skargi</t>
  </si>
  <si>
    <t>31</t>
  </si>
  <si>
    <t>Liceum Ogólnokształcące nr XIII</t>
  </si>
  <si>
    <t>50-447</t>
  </si>
  <si>
    <t>Haukego-Bosaka</t>
  </si>
  <si>
    <t>33</t>
  </si>
  <si>
    <t>Liceum Ogólnokształcące nr XVII im. A.Osieckiej</t>
  </si>
  <si>
    <t>53-603</t>
  </si>
  <si>
    <t>Tęczowa</t>
  </si>
  <si>
    <t>60</t>
  </si>
  <si>
    <t>Miejskie Centrum Usług Socjalnych we Wrocławiu</t>
  </si>
  <si>
    <t>54-131</t>
  </si>
  <si>
    <t>Mączna</t>
  </si>
  <si>
    <t>3</t>
  </si>
  <si>
    <t>Młodzieżowe Centrum Sportu Wrocław</t>
  </si>
  <si>
    <t>51-612</t>
  </si>
  <si>
    <t>al. Paderewskiego</t>
  </si>
  <si>
    <t>35</t>
  </si>
  <si>
    <t>Młodzieżowy Dom Kultury Wrocław Krzyki</t>
  </si>
  <si>
    <t>53-139</t>
  </si>
  <si>
    <t>Powstańców Śląskich</t>
  </si>
  <si>
    <t>190</t>
  </si>
  <si>
    <t>Młodzieżowy Dom Kultury Wrocław Śródmieście</t>
  </si>
  <si>
    <t>50-208</t>
  </si>
  <si>
    <t>Dubois</t>
  </si>
  <si>
    <t>Miejski Ośrodek Pomocy Społecznej</t>
  </si>
  <si>
    <t>53-611</t>
  </si>
  <si>
    <t>Strzegomska</t>
  </si>
  <si>
    <t>6</t>
  </si>
  <si>
    <t>51-141</t>
  </si>
  <si>
    <t>Przedszkole nr 1 PLANETA UŚMIECHU</t>
  </si>
  <si>
    <t>51-146</t>
  </si>
  <si>
    <t>al. Kasprowicza</t>
  </si>
  <si>
    <t>89A</t>
  </si>
  <si>
    <t>Przedszkole nr 2 Tajemniczy Ogród</t>
  </si>
  <si>
    <t>51-690</t>
  </si>
  <si>
    <t>Sławka</t>
  </si>
  <si>
    <t>Przedszkole nr 3 Wesoła Trójeczka</t>
  </si>
  <si>
    <t>50-315</t>
  </si>
  <si>
    <t>Nowowiejska</t>
  </si>
  <si>
    <t>80</t>
  </si>
  <si>
    <t>Przedszkole nr 4</t>
  </si>
  <si>
    <t>53-320</t>
  </si>
  <si>
    <t>Słowicza</t>
  </si>
  <si>
    <t>7-9</t>
  </si>
  <si>
    <t>Przedszkole nr 5 WROCŁAWSKIE KRASNALE</t>
  </si>
  <si>
    <t>54-320</t>
  </si>
  <si>
    <t>Dźwirzyńska</t>
  </si>
  <si>
    <t>Przedszkole nr 6 Nad Odrą</t>
  </si>
  <si>
    <t>51-640</t>
  </si>
  <si>
    <t>Braci Gierymskich</t>
  </si>
  <si>
    <t>89</t>
  </si>
  <si>
    <t>Przedszkole nr 10 Przedszkole na każdą pogodę</t>
  </si>
  <si>
    <t>54-047</t>
  </si>
  <si>
    <t>Starogajowa</t>
  </si>
  <si>
    <t>100</t>
  </si>
  <si>
    <t>Przedszkole Integracyjne nr 12</t>
  </si>
  <si>
    <t>50-432</t>
  </si>
  <si>
    <t>Zgodna</t>
  </si>
  <si>
    <t>10-14</t>
  </si>
  <si>
    <t>Przedszkole nr 13</t>
  </si>
  <si>
    <t>51-611</t>
  </si>
  <si>
    <t>Noskowskiego</t>
  </si>
  <si>
    <t>32</t>
  </si>
  <si>
    <t>Przedszkole nr 14 Kowaliki</t>
  </si>
  <si>
    <t>51-415</t>
  </si>
  <si>
    <t>Kwidzyńska</t>
  </si>
  <si>
    <t>54-141</t>
  </si>
  <si>
    <t>Przedszkole nr 15</t>
  </si>
  <si>
    <t>54-076</t>
  </si>
  <si>
    <t>Wolska</t>
  </si>
  <si>
    <t>Przedszkole nr 18 Wiolinek</t>
  </si>
  <si>
    <t>50-348</t>
  </si>
  <si>
    <t>Sienkiewicza</t>
  </si>
  <si>
    <t>85</t>
  </si>
  <si>
    <t>Przedszkole nr 21</t>
  </si>
  <si>
    <t>50-226</t>
  </si>
  <si>
    <t>wybrz. C. Korzeniowskiego</t>
  </si>
  <si>
    <t>10</t>
  </si>
  <si>
    <t>50-142</t>
  </si>
  <si>
    <t>Przedszkole nr 22 Muchoborek</t>
  </si>
  <si>
    <t>54-611</t>
  </si>
  <si>
    <t>Stanisławowska</t>
  </si>
  <si>
    <t>90</t>
  </si>
  <si>
    <t>Przedszkole nr 25 Słowiańskie Maluchy</t>
  </si>
  <si>
    <t>50-237</t>
  </si>
  <si>
    <t>Kręta</t>
  </si>
  <si>
    <t>1a</t>
  </si>
  <si>
    <t>Przedszkole nr 28</t>
  </si>
  <si>
    <t>53-143</t>
  </si>
  <si>
    <t>Orla</t>
  </si>
  <si>
    <t>5-7</t>
  </si>
  <si>
    <t>Zespół Przedszkoli nr 1</t>
  </si>
  <si>
    <t>53-404</t>
  </si>
  <si>
    <t>Kolbuszowska</t>
  </si>
  <si>
    <t>Przedszkole nr 33 Staromiejskie</t>
  </si>
  <si>
    <t>50-036</t>
  </si>
  <si>
    <t>Łąkowa</t>
  </si>
  <si>
    <t>Przedszkole nr 34 im. PCK</t>
  </si>
  <si>
    <t>50-344</t>
  </si>
  <si>
    <t>Gdańska</t>
  </si>
  <si>
    <t>26</t>
  </si>
  <si>
    <t>Przedszkole nr 35 z oddziałami integracyjnymi Tęczowy Domek</t>
  </si>
  <si>
    <t>50-446</t>
  </si>
  <si>
    <t>gen. Kazimierza Pułaskiego</t>
  </si>
  <si>
    <t>20a</t>
  </si>
  <si>
    <t>Przedszkole nr 36 im. Wandy Chmielowskiej</t>
  </si>
  <si>
    <t>51-617</t>
  </si>
  <si>
    <t>Witelona</t>
  </si>
  <si>
    <t>Przedszkole nr 41 im. Jana Pawła II</t>
  </si>
  <si>
    <t>53-678</t>
  </si>
  <si>
    <t>Dobra</t>
  </si>
  <si>
    <t>16</t>
  </si>
  <si>
    <t>Przedszkole nr 43 Kolorowe</t>
  </si>
  <si>
    <t>50-011</t>
  </si>
  <si>
    <t>Kościuszki</t>
  </si>
  <si>
    <t>27a</t>
  </si>
  <si>
    <t>Przedszkole nr 47 LEŚNY LUDEK</t>
  </si>
  <si>
    <t>51-608</t>
  </si>
  <si>
    <t>al. Różyckiego</t>
  </si>
  <si>
    <t>Przedszkole nr 48</t>
  </si>
  <si>
    <t>51-618</t>
  </si>
  <si>
    <t>Bartla</t>
  </si>
  <si>
    <t>Przedszkole nr 50 Mały Kolejarz</t>
  </si>
  <si>
    <t>50-528</t>
  </si>
  <si>
    <t>Dyrekcyjna</t>
  </si>
  <si>
    <t>15</t>
  </si>
  <si>
    <t>Przedszkole nr 51 Kolorowy Początek</t>
  </si>
  <si>
    <t>52-115</t>
  </si>
  <si>
    <t>Semaforowa</t>
  </si>
  <si>
    <t>42</t>
  </si>
  <si>
    <t>Przedszkole nr 52 Gołąbki Pocztowe</t>
  </si>
  <si>
    <t>53-330</t>
  </si>
  <si>
    <t>Łączności</t>
  </si>
  <si>
    <t>Przedszkole nr 54 POD KASZTANAMI</t>
  </si>
  <si>
    <t>51-628</t>
  </si>
  <si>
    <t>Wittiga</t>
  </si>
  <si>
    <t>Przedszkole nr 55</t>
  </si>
  <si>
    <t>36</t>
  </si>
  <si>
    <t>Przedszkole nr 57 Mały Książę</t>
  </si>
  <si>
    <t>52-023</t>
  </si>
  <si>
    <t>Chorzowska</t>
  </si>
  <si>
    <t>55</t>
  </si>
  <si>
    <t>Przedszkole nr 59  U KRASNALA POD NARCYZEM</t>
  </si>
  <si>
    <t>53-225</t>
  </si>
  <si>
    <t>Narcyzowa</t>
  </si>
  <si>
    <t>Przedszkole nr 61 Gajowickie Skrzaty</t>
  </si>
  <si>
    <t>53-150</t>
  </si>
  <si>
    <t>Gajowicka</t>
  </si>
  <si>
    <t>199</t>
  </si>
  <si>
    <t>Przedszkole nr 62 Stumilowy Las</t>
  </si>
  <si>
    <t>54-062</t>
  </si>
  <si>
    <t>Stabłowicka</t>
  </si>
  <si>
    <t>97</t>
  </si>
  <si>
    <t>Przedszkole nr 65 Pod Wesołym Koziołkiem</t>
  </si>
  <si>
    <t>50-147</t>
  </si>
  <si>
    <t>Nożownicza</t>
  </si>
  <si>
    <t>35a</t>
  </si>
  <si>
    <t>Przedszkole Integracyjne nr 68</t>
  </si>
  <si>
    <t>51-162</t>
  </si>
  <si>
    <t>Długosza</t>
  </si>
  <si>
    <t>29</t>
  </si>
  <si>
    <t>Przedszkole nr 71 Chatka Małego skrzatka</t>
  </si>
  <si>
    <t>51-315</t>
  </si>
  <si>
    <t>Kiełczowska</t>
  </si>
  <si>
    <t>Przedszkole nr 74 Mały Piekarczyk</t>
  </si>
  <si>
    <t>50-338</t>
  </si>
  <si>
    <t>Krzywa</t>
  </si>
  <si>
    <t>Przedszkole nr 77 Tęczowe Siódemki</t>
  </si>
  <si>
    <t>50-238</t>
  </si>
  <si>
    <t>Niemcewicza</t>
  </si>
  <si>
    <t>4</t>
  </si>
  <si>
    <t>Przedszkole nr 79</t>
  </si>
  <si>
    <t>50-353</t>
  </si>
  <si>
    <t>Piwna</t>
  </si>
  <si>
    <t>14</t>
  </si>
  <si>
    <t>Przedszkole nr 80 Zielona Dolinka</t>
  </si>
  <si>
    <t>53-534</t>
  </si>
  <si>
    <t>Zielińskiego</t>
  </si>
  <si>
    <t>74</t>
  </si>
  <si>
    <t>Przedszkole nr 82</t>
  </si>
  <si>
    <t>51-138</t>
  </si>
  <si>
    <t>ks. Norberta Bonczyka</t>
  </si>
  <si>
    <t>52</t>
  </si>
  <si>
    <t>Przedszkole nr 87 WROCŁAWSKIE DZIECIAKI</t>
  </si>
  <si>
    <t>53-604</t>
  </si>
  <si>
    <t>Pawłowa</t>
  </si>
  <si>
    <t>6a</t>
  </si>
  <si>
    <t>Przedszkole nr 88</t>
  </si>
  <si>
    <t>53-445</t>
  </si>
  <si>
    <t>Szczęśliwa</t>
  </si>
  <si>
    <t>9-11</t>
  </si>
  <si>
    <t>Przedszkole Integracyjne nr 89</t>
  </si>
  <si>
    <t>53-434</t>
  </si>
  <si>
    <t>Oporowska</t>
  </si>
  <si>
    <t>Przedszkole nr 90 im. L. Krzemienieckiej</t>
  </si>
  <si>
    <t>53-519</t>
  </si>
  <si>
    <t>51</t>
  </si>
  <si>
    <t>Przedszkole nr 91 Nasz Domek</t>
  </si>
  <si>
    <t>53-416</t>
  </si>
  <si>
    <t>52a</t>
  </si>
  <si>
    <t>Przedszkole Integracyjne Nr 93 im. Jana Brzechwy</t>
  </si>
  <si>
    <t>53-423</t>
  </si>
  <si>
    <t>Grochowa</t>
  </si>
  <si>
    <t>Przedszkole nr 94 PLASTUSIOWY DOMEK</t>
  </si>
  <si>
    <t>53-439</t>
  </si>
  <si>
    <t>Grabiszyńska</t>
  </si>
  <si>
    <t>147</t>
  </si>
  <si>
    <t>Przedszkole nr 95</t>
  </si>
  <si>
    <t>53-516</t>
  </si>
  <si>
    <t>Lwowska</t>
  </si>
  <si>
    <t>30a</t>
  </si>
  <si>
    <t xml:space="preserve">Przedszkole nr 96 Pod wesołym słonkiem </t>
  </si>
  <si>
    <t>53-232</t>
  </si>
  <si>
    <t>Aleja Pracy</t>
  </si>
  <si>
    <t>29a</t>
  </si>
  <si>
    <t>Przedszkole nr 99</t>
  </si>
  <si>
    <t>53-653</t>
  </si>
  <si>
    <t>Inowroclawska</t>
  </si>
  <si>
    <t>51-180</t>
  </si>
  <si>
    <t>Przedszkole nr 102</t>
  </si>
  <si>
    <t>53-641</t>
  </si>
  <si>
    <t>Litomska</t>
  </si>
  <si>
    <t>11</t>
  </si>
  <si>
    <t>Przedszkole nr 104 Na Misiowej Polanie</t>
  </si>
  <si>
    <t>54-233</t>
  </si>
  <si>
    <t>Niedźwiedzia</t>
  </si>
  <si>
    <t>26-28</t>
  </si>
  <si>
    <t>Przedszkole nr 107 Słoneczko</t>
  </si>
  <si>
    <t>53-529</t>
  </si>
  <si>
    <t>Stysia</t>
  </si>
  <si>
    <t>Przedszkole nr 108</t>
  </si>
  <si>
    <t>53-312</t>
  </si>
  <si>
    <t>Drukarska</t>
  </si>
  <si>
    <t>8A</t>
  </si>
  <si>
    <t>Przedszkole nr 109 z oddziałami integracyjnymi</t>
  </si>
  <si>
    <t>80a</t>
  </si>
  <si>
    <t>Przedszkole nr 110 Domek Krasnoludków</t>
  </si>
  <si>
    <t>54-152</t>
  </si>
  <si>
    <t>Gołężycka</t>
  </si>
  <si>
    <t>4a</t>
  </si>
  <si>
    <t>Przedszkole nr 113 Akademia Przedszkolaka</t>
  </si>
  <si>
    <t>54-155</t>
  </si>
  <si>
    <t>Lotnicza</t>
  </si>
  <si>
    <t>22</t>
  </si>
  <si>
    <t>Przedszkole nr 121 Zielone Przedszkole</t>
  </si>
  <si>
    <t>51-621</t>
  </si>
  <si>
    <t>Tramwajowa</t>
  </si>
  <si>
    <t>34</t>
  </si>
  <si>
    <t>Przedszkole nr 124</t>
  </si>
  <si>
    <t>51-210</t>
  </si>
  <si>
    <t>Kopańskiego</t>
  </si>
  <si>
    <t>18</t>
  </si>
  <si>
    <t>Przedszkole Integracyjne nr 125</t>
  </si>
  <si>
    <t>53-642</t>
  </si>
  <si>
    <t>Ścinawska</t>
  </si>
  <si>
    <t>Przedszkole nr 136  MAŁY SPORTOWIEC</t>
  </si>
  <si>
    <t>50-526</t>
  </si>
  <si>
    <t>Gliniana</t>
  </si>
  <si>
    <t>Przedszkole nr 140 Pod Platanem</t>
  </si>
  <si>
    <t>51-349</t>
  </si>
  <si>
    <t>Nadbrzeżna</t>
  </si>
  <si>
    <t>Przedszkole nr 149 Tęczowa Polanka</t>
  </si>
  <si>
    <t>51-113</t>
  </si>
  <si>
    <t>Obornicka</t>
  </si>
  <si>
    <t>21</t>
  </si>
  <si>
    <t>Przedszkole nr 150 Wesołe Nutki</t>
  </si>
  <si>
    <t>54-151</t>
  </si>
  <si>
    <t>Ignuta</t>
  </si>
  <si>
    <t>30</t>
  </si>
  <si>
    <t>Specjalny Ośrodek Szkolno-Wychowawczy nr 10</t>
  </si>
  <si>
    <t>27</t>
  </si>
  <si>
    <t>Specjalny Ośrodek Szkolno-Wychowawczy nr 11</t>
  </si>
  <si>
    <t>50-547</t>
  </si>
  <si>
    <t>Kamienna</t>
  </si>
  <si>
    <t>99-101</t>
  </si>
  <si>
    <t>Straż Miejska Wrocław</t>
  </si>
  <si>
    <t>50-421</t>
  </si>
  <si>
    <t>Na Grobli</t>
  </si>
  <si>
    <t>14/16</t>
  </si>
  <si>
    <t>Szkoła Podstawowa nr 1</t>
  </si>
  <si>
    <t>78</t>
  </si>
  <si>
    <t>Szkoła Podstawowa nr 2</t>
  </si>
  <si>
    <t>50-451</t>
  </si>
  <si>
    <t>Komuny Paryskiej</t>
  </si>
  <si>
    <t>36-38</t>
  </si>
  <si>
    <t>Szkoła Podstawowa nr 6</t>
  </si>
  <si>
    <t>51-314</t>
  </si>
  <si>
    <t>Gorlicka</t>
  </si>
  <si>
    <t>25</t>
  </si>
  <si>
    <t>Szkoła Podstawowa nr 7</t>
  </si>
  <si>
    <t>50-410</t>
  </si>
  <si>
    <t>al. Brucknera</t>
  </si>
  <si>
    <t>12</t>
  </si>
  <si>
    <t>Szkoła Podstawowa nr 8 im. J.Piłsudskiego</t>
  </si>
  <si>
    <t>51-424</t>
  </si>
  <si>
    <t>Kowalska</t>
  </si>
  <si>
    <t>105</t>
  </si>
  <si>
    <t>Szkoła Podstawowa nr 9</t>
  </si>
  <si>
    <t>50-505</t>
  </si>
  <si>
    <t>Nyska</t>
  </si>
  <si>
    <t>66</t>
  </si>
  <si>
    <t>Szkoła Podstawowa nr 12 im. Marii Skłodowskiej- Curie</t>
  </si>
  <si>
    <t>50-372</t>
  </si>
  <si>
    <t>Janiszewskiego</t>
  </si>
  <si>
    <t>Szkoła Podstawowa nr 14 im. Kawalerów Orderu Orła Białego</t>
  </si>
  <si>
    <t>53-644</t>
  </si>
  <si>
    <t>Zachonia</t>
  </si>
  <si>
    <t>2</t>
  </si>
  <si>
    <t>Szkoła Podstawowa nr 20 im. Orła Białego</t>
  </si>
  <si>
    <t>51-124</t>
  </si>
  <si>
    <t>Kamieńskiego</t>
  </si>
  <si>
    <t>24</t>
  </si>
  <si>
    <t>Szkoła Podstawowa nr 23</t>
  </si>
  <si>
    <t>52-235</t>
  </si>
  <si>
    <t>Przystankowa</t>
  </si>
  <si>
    <t>Szkoła Podstawowa nr 28 im. Generała Leopolda Okulickiego</t>
  </si>
  <si>
    <t>54-406</t>
  </si>
  <si>
    <t>Grecka</t>
  </si>
  <si>
    <t>59</t>
  </si>
  <si>
    <t>Szkoła Podstawowa nr 30</t>
  </si>
  <si>
    <t>53-523</t>
  </si>
  <si>
    <t>28</t>
  </si>
  <si>
    <t>Szkoła Podstawowa nr 33 im. Tradycji Herbu Wrocławia</t>
  </si>
  <si>
    <t>Kolista</t>
  </si>
  <si>
    <t>17</t>
  </si>
  <si>
    <t>Szkoła Podstawowa nr 42</t>
  </si>
  <si>
    <t>52-314</t>
  </si>
  <si>
    <t>Wałbrzyska</t>
  </si>
  <si>
    <t>50</t>
  </si>
  <si>
    <t>Szkoła Podstawowa nr 44</t>
  </si>
  <si>
    <t>51-206</t>
  </si>
  <si>
    <t>Wilanowska</t>
  </si>
  <si>
    <t>Szkoła Podstawowa nr 50</t>
  </si>
  <si>
    <t>51-112</t>
  </si>
  <si>
    <t>Czeska</t>
  </si>
  <si>
    <t>38</t>
  </si>
  <si>
    <t>Szkoła Podstawowa nr 51 im. Jana Pawła II</t>
  </si>
  <si>
    <t>54-018</t>
  </si>
  <si>
    <t>Krępicka</t>
  </si>
  <si>
    <t>Szkoła Podstawowa nr 63</t>
  </si>
  <si>
    <t>50-057</t>
  </si>
  <si>
    <t>Mennicza</t>
  </si>
  <si>
    <t>21-23</t>
  </si>
  <si>
    <t>Szkoła Podstawowa nr 64 im. Władysława Broniewskiego</t>
  </si>
  <si>
    <t>53-006</t>
  </si>
  <si>
    <t>Wojszycka</t>
  </si>
  <si>
    <t>Szkoła Podstawowa 71</t>
  </si>
  <si>
    <t>50-039</t>
  </si>
  <si>
    <t>Podwale</t>
  </si>
  <si>
    <t>57</t>
  </si>
  <si>
    <t>Sportowa Szkoła Podstawowa nr 72</t>
  </si>
  <si>
    <t>53-135</t>
  </si>
  <si>
    <t>Trwała</t>
  </si>
  <si>
    <t>17-19</t>
  </si>
  <si>
    <t>Szkoła Podstawowa nr 76</t>
  </si>
  <si>
    <t>Wandy</t>
  </si>
  <si>
    <t>13</t>
  </si>
  <si>
    <t>Szkoła Podstawowa nr 77 im. T. Różewicza</t>
  </si>
  <si>
    <t>50-518</t>
  </si>
  <si>
    <t>św. Jerzego</t>
  </si>
  <si>
    <t>Szkoła Podstawowa nr 78</t>
  </si>
  <si>
    <t>50-303</t>
  </si>
  <si>
    <t>Jedności Narodowej</t>
  </si>
  <si>
    <t>195</t>
  </si>
  <si>
    <t>Szkoła Podstawowa nr 80</t>
  </si>
  <si>
    <t>52-120</t>
  </si>
  <si>
    <t>Polna</t>
  </si>
  <si>
    <t>Szkoła Podstawowa nr 81</t>
  </si>
  <si>
    <t>53-148</t>
  </si>
  <si>
    <t>Jastrzębia</t>
  </si>
  <si>
    <t>Szkoła Podstawowa nr 83 im. Jana Kasprowicza</t>
  </si>
  <si>
    <t>51-160</t>
  </si>
  <si>
    <t>al. Boya-Żeleńskiego</t>
  </si>
  <si>
    <t>Szermiercza Sportowa Szkoła Podstawowa nr 85 im.prof.Mariana Suskiego we Wrocławiu</t>
  </si>
  <si>
    <t>50-416</t>
  </si>
  <si>
    <t>Traugutta</t>
  </si>
  <si>
    <t>37</t>
  </si>
  <si>
    <t>Szkoła Podstawowa nr 91 im. Orląt Lwowskich</t>
  </si>
  <si>
    <t>51-661</t>
  </si>
  <si>
    <t>Sempołowskiej</t>
  </si>
  <si>
    <t>54</t>
  </si>
  <si>
    <t>Szkoła Podstawowa nr 95 im. Jarosława Iwaszkiewicza</t>
  </si>
  <si>
    <t>66-68</t>
  </si>
  <si>
    <t>Szkoła Podstawowa nr 97 im. Jana Brzechwy</t>
  </si>
  <si>
    <t>53-509</t>
  </si>
  <si>
    <t>Prosta</t>
  </si>
  <si>
    <t>Szkoła Podstawowa nr 98 im. Piastów Wrocławskich</t>
  </si>
  <si>
    <t>51-319</t>
  </si>
  <si>
    <t>Sycowska</t>
  </si>
  <si>
    <t>22a</t>
  </si>
  <si>
    <t>Szkoła Podstawowa nr 99</t>
  </si>
  <si>
    <t>52-026</t>
  </si>
  <si>
    <t>Głubczycka</t>
  </si>
  <si>
    <t>Szkoła Podstawowa nr 107 im. Piotra Włostowica</t>
  </si>
  <si>
    <t>50-318</t>
  </si>
  <si>
    <t>Prusa</t>
  </si>
  <si>
    <t>64</t>
  </si>
  <si>
    <t>Technikum nr 18</t>
  </si>
  <si>
    <t>53-302</t>
  </si>
  <si>
    <t>Ślężna</t>
  </si>
  <si>
    <t>2-24</t>
  </si>
  <si>
    <t>Wrocławskie Centrum Opieki i Wychowania</t>
  </si>
  <si>
    <t>51-169</t>
  </si>
  <si>
    <t>Lekcyjna</t>
  </si>
  <si>
    <t>Wrocławski Zakład Aktywności Zawodowej</t>
  </si>
  <si>
    <t>Wrocławski Zespół Żłobków</t>
  </si>
  <si>
    <t>53-609</t>
  </si>
  <si>
    <t>Fabryczna</t>
  </si>
  <si>
    <t>Zespół Placówek Opiekuńczo-Wychowawczych Dziecięcy Dom</t>
  </si>
  <si>
    <t>Zespół Placówek Oświatowych Nr 3</t>
  </si>
  <si>
    <t>50-551</t>
  </si>
  <si>
    <t>Borowska</t>
  </si>
  <si>
    <t>101</t>
  </si>
  <si>
    <t>Zespół Szkolno-Przedszkolny nr 1</t>
  </si>
  <si>
    <t>54-438</t>
  </si>
  <si>
    <t>Zemska</t>
  </si>
  <si>
    <t>16c</t>
  </si>
  <si>
    <t>Zespół Szkolno-Przedszkolny nr 2</t>
  </si>
  <si>
    <t>54-130</t>
  </si>
  <si>
    <t>Horbaczewskiego</t>
  </si>
  <si>
    <t>61</t>
  </si>
  <si>
    <t>Zespół Szkolno-Przedszkolny nr 3</t>
  </si>
  <si>
    <t>51-354</t>
  </si>
  <si>
    <t>Inflancka</t>
  </si>
  <si>
    <t>Zespół Szkolno-Przedszkolny nr 4</t>
  </si>
  <si>
    <t>51-168</t>
  </si>
  <si>
    <t>Sołtysowicka</t>
  </si>
  <si>
    <t>Zespół Szkolno-Przedszkolny nr 5</t>
  </si>
  <si>
    <t>51-004</t>
  </si>
  <si>
    <t>Osobowicka</t>
  </si>
  <si>
    <t>127</t>
  </si>
  <si>
    <t>Zespół Szkolno-Przedszkolny nr 8</t>
  </si>
  <si>
    <t>2-4</t>
  </si>
  <si>
    <t>Zespół Szkolno Przedszkolny nr 9</t>
  </si>
  <si>
    <t>52-401</t>
  </si>
  <si>
    <t>Solskiego</t>
  </si>
  <si>
    <t>Zespół Szkolno-Przedszkolny nr 10</t>
  </si>
  <si>
    <t>54-512</t>
  </si>
  <si>
    <t>Ruminakowa</t>
  </si>
  <si>
    <t>Zespół Szkolno-Przedszkolny nr 11</t>
  </si>
  <si>
    <t>51-518</t>
  </si>
  <si>
    <t>Strachocińska</t>
  </si>
  <si>
    <t>155-157</t>
  </si>
  <si>
    <t>Zespół Szkolno-Przedszkolny nr 12</t>
  </si>
  <si>
    <t>54-104</t>
  </si>
  <si>
    <t>Suwalska</t>
  </si>
  <si>
    <t>Zespół Szkolno-Przedszkolny nr 14</t>
  </si>
  <si>
    <t>54-031</t>
  </si>
  <si>
    <t>Częstochowska</t>
  </si>
  <si>
    <t>Zespół Szkolno-Przedszkolny nr 18</t>
  </si>
  <si>
    <t>53-630</t>
  </si>
  <si>
    <t>Poznańska</t>
  </si>
  <si>
    <t>Zespół Szkolno Przedszkolny nr 20</t>
  </si>
  <si>
    <t>54-061</t>
  </si>
  <si>
    <t>Karpnicka</t>
  </si>
  <si>
    <t>Zespół Szkolno-Przedszkolny nr 22</t>
  </si>
  <si>
    <t>51-670</t>
  </si>
  <si>
    <t>Dembowskiego</t>
  </si>
  <si>
    <t>39</t>
  </si>
  <si>
    <t>Zespół Szkolno-Przedszkolny nr 23</t>
  </si>
  <si>
    <t>51-211</t>
  </si>
  <si>
    <t>Przedwiośnie</t>
  </si>
  <si>
    <t>47</t>
  </si>
  <si>
    <t>50-140</t>
  </si>
  <si>
    <t>Zespół Szkół nr 3</t>
  </si>
  <si>
    <t>54-402</t>
  </si>
  <si>
    <t>Szkocka</t>
  </si>
  <si>
    <t>Zespół Szkół nr 6</t>
  </si>
  <si>
    <t>Nowodworska</t>
  </si>
  <si>
    <t>70-82</t>
  </si>
  <si>
    <t>Zespół Szkół nr 8</t>
  </si>
  <si>
    <t>50-354</t>
  </si>
  <si>
    <t>Reja</t>
  </si>
  <si>
    <t>Zespół Szkół nr 16</t>
  </si>
  <si>
    <t>53-621</t>
  </si>
  <si>
    <t>Głogowska</t>
  </si>
  <si>
    <t>Zespół Szkół nr 20</t>
  </si>
  <si>
    <t>54-218</t>
  </si>
  <si>
    <t>Kłodnicka</t>
  </si>
  <si>
    <t>Zespół Szkół Ekonomiczno-Ogólnokształcących</t>
  </si>
  <si>
    <t>Zespół Szkół Gastronomicznych</t>
  </si>
  <si>
    <t>86</t>
  </si>
  <si>
    <t>Zespół Szkół Logistycznych</t>
  </si>
  <si>
    <t>50-527</t>
  </si>
  <si>
    <t>Dawida</t>
  </si>
  <si>
    <t>Zarząd Cmentarzy Komunalnych</t>
  </si>
  <si>
    <t>25-224</t>
  </si>
  <si>
    <t>pl. Strzelecki</t>
  </si>
  <si>
    <t>19/21</t>
  </si>
  <si>
    <t>Zarząd Zasobu Komunalnego</t>
  </si>
  <si>
    <t>50-111</t>
  </si>
  <si>
    <t>św. Elżbiety</t>
  </si>
  <si>
    <t>Urząd Miejski Wrocławia, Wydział Obsługi Urzędu</t>
  </si>
  <si>
    <t>Miejska Biblioteka Publiczna we Wrocławiu</t>
  </si>
  <si>
    <t>53-310</t>
  </si>
  <si>
    <t>Sztabowa</t>
  </si>
  <si>
    <t>98</t>
  </si>
  <si>
    <t>8942562883</t>
  </si>
  <si>
    <t>Miejska Biblioteka Publiczna im. Tadeusza Różewicza we Wrocławiu</t>
  </si>
  <si>
    <t>Ośrodek Działań Twórczych Światowid</t>
  </si>
  <si>
    <t>54a</t>
  </si>
  <si>
    <t>8961162305</t>
  </si>
  <si>
    <t>50-236</t>
  </si>
  <si>
    <t>Roosevelta</t>
  </si>
  <si>
    <t>5a</t>
  </si>
  <si>
    <t>Strefa Kultury Wrocław</t>
  </si>
  <si>
    <t>50-067</t>
  </si>
  <si>
    <t>Ruska</t>
  </si>
  <si>
    <t>46A</t>
  </si>
  <si>
    <t>8971916303</t>
  </si>
  <si>
    <t>50-079</t>
  </si>
  <si>
    <t>46A wejście B</t>
  </si>
  <si>
    <t>203</t>
  </si>
  <si>
    <t>Teatr Muzyczny CAPITOL</t>
  </si>
  <si>
    <t>50-019</t>
  </si>
  <si>
    <t>marsz. Józefa Piłsudskiego</t>
  </si>
  <si>
    <t>67</t>
  </si>
  <si>
    <t>8960005621</t>
  </si>
  <si>
    <t>Wrocławski Klub Formaty</t>
  </si>
  <si>
    <t>54-615</t>
  </si>
  <si>
    <t>Samborska</t>
  </si>
  <si>
    <t>3-5</t>
  </si>
  <si>
    <t>8961004210</t>
  </si>
  <si>
    <t>Wrocławski Teatr Współczesny im. Marii i Edmunda Wiercińskich</t>
  </si>
  <si>
    <t>50-132</t>
  </si>
  <si>
    <t>Rzeźnicza</t>
  </si>
  <si>
    <t>8960005710</t>
  </si>
  <si>
    <t>Wrocławskie Centrum Zdrowia Samodzielny Publiczny Zakład Opieki Zdrowotnej</t>
  </si>
  <si>
    <t>53-208</t>
  </si>
  <si>
    <t>Podróżnicza</t>
  </si>
  <si>
    <t>26/28</t>
  </si>
  <si>
    <t>8942460800</t>
  </si>
  <si>
    <t>Towarzystwo Budownictwa Społecznego Wrocław Sp. z o.o.</t>
  </si>
  <si>
    <t>51-148</t>
  </si>
  <si>
    <t>Przybyszewskiego</t>
  </si>
  <si>
    <t>102/104</t>
  </si>
  <si>
    <t>8951633275</t>
  </si>
  <si>
    <t>Wrocławskie Mieszkania Sp. z o.o.</t>
  </si>
  <si>
    <t>50-304</t>
  </si>
  <si>
    <t>Namysłowska</t>
  </si>
  <si>
    <t>8</t>
  </si>
  <si>
    <t>8982123598</t>
  </si>
  <si>
    <t>Gmina Wrocław  (Reprezentowana przez Wrocławskie Mieszkania Sp. z o.o.)</t>
  </si>
  <si>
    <t>1 - 8</t>
  </si>
  <si>
    <t>Przedszkole nr 56</t>
  </si>
  <si>
    <t>Szkoła Podstawowa nr 36</t>
  </si>
  <si>
    <t>51-609</t>
  </si>
  <si>
    <t>Chopina</t>
  </si>
  <si>
    <t>9b</t>
  </si>
  <si>
    <t>Szkoła Podstawowa nr 109</t>
  </si>
  <si>
    <t>53-230</t>
  </si>
  <si>
    <t>Inżynierska</t>
  </si>
  <si>
    <t>Przedszkole nr 23</t>
  </si>
  <si>
    <t>53-033</t>
  </si>
  <si>
    <t>Zwycięska</t>
  </si>
  <si>
    <t>8a</t>
  </si>
  <si>
    <t>Zespół Szkolno-Przedszkolny nr 6</t>
  </si>
  <si>
    <t>52-214</t>
  </si>
  <si>
    <t>Gałczyńskiego</t>
  </si>
  <si>
    <t>Zespół Szkolno-Przedszkolny nr 15</t>
  </si>
  <si>
    <t>38-44</t>
  </si>
  <si>
    <t>Zespół Szkół nr 9</t>
  </si>
  <si>
    <t>Krajewskiego</t>
  </si>
  <si>
    <t>Zespół Szkolno-Przedszkolny nr 13 im. Kawalerów Orderu Uśmiechu</t>
  </si>
  <si>
    <t>50-035</t>
  </si>
  <si>
    <t>pl. Muzealny</t>
  </si>
  <si>
    <t>20</t>
  </si>
  <si>
    <t>Szkoła Podstawowa nr 82 im. Budowniczych Wrocławia</t>
  </si>
  <si>
    <t>53-206</t>
  </si>
  <si>
    <t>Blacharska</t>
  </si>
  <si>
    <t>Zespół Szkolno-Przedszkolny nr 7</t>
  </si>
  <si>
    <t>54-134</t>
  </si>
  <si>
    <t>Koszykarska</t>
  </si>
  <si>
    <t>Szkoła Podstawowa nr 61</t>
  </si>
  <si>
    <t>53-025</t>
  </si>
  <si>
    <t>Skarbowców</t>
  </si>
  <si>
    <t>Młodzieżowy Ośrodek  Socjoterapii nr 2</t>
  </si>
  <si>
    <t>54-029</t>
  </si>
  <si>
    <t>Kielecka</t>
  </si>
  <si>
    <t>51a</t>
  </si>
  <si>
    <t>Ośrodek Postaw Twórczych Zamek</t>
  </si>
  <si>
    <t>pl. Świętojański</t>
  </si>
  <si>
    <t>Lotnicze Zakłady Naukowe</t>
  </si>
  <si>
    <t>43</t>
  </si>
  <si>
    <t>Zespół Szkolno-Przedszkolny nr 21</t>
  </si>
  <si>
    <t>50-536</t>
  </si>
  <si>
    <t>Kłodzka</t>
  </si>
  <si>
    <t>40</t>
  </si>
  <si>
    <t>Liceum Ogólnokształcące nr VII</t>
  </si>
  <si>
    <t>53-410</t>
  </si>
  <si>
    <t>Krucza</t>
  </si>
  <si>
    <t>49</t>
  </si>
  <si>
    <t>budynki AB</t>
  </si>
  <si>
    <t>Liceum Ogólnokształcące nr XIV im. Polonii Belgijskiej</t>
  </si>
  <si>
    <t>51-410</t>
  </si>
  <si>
    <t>Rodzinny Dom Dziecka nr 15</t>
  </si>
  <si>
    <t>50-034</t>
  </si>
  <si>
    <t>Bałuckiego</t>
  </si>
  <si>
    <t>Rodzinny Dom Dziecka nr 1</t>
  </si>
  <si>
    <t>53-145</t>
  </si>
  <si>
    <t>Sokola</t>
  </si>
  <si>
    <t>28/30</t>
  </si>
  <si>
    <t>Rodzinny Dom Dziecka nr 4</t>
  </si>
  <si>
    <t>53-313</t>
  </si>
  <si>
    <t>Pocztowa</t>
  </si>
  <si>
    <t>Wrocławski Instytut Kultury</t>
  </si>
  <si>
    <t>Świdnicka</t>
  </si>
  <si>
    <t>8B</t>
  </si>
  <si>
    <t>Zarząd Dróg i Utrzymania Miasta we Wrocławiu</t>
  </si>
  <si>
    <t>53-633</t>
  </si>
  <si>
    <t xml:space="preserve">Długa </t>
  </si>
  <si>
    <t>Przedszkole nr 17</t>
  </si>
  <si>
    <t>51-216</t>
  </si>
  <si>
    <t>gen. Leopolda Okulickiego</t>
  </si>
  <si>
    <t>Centrum Kultury "AGORA"</t>
  </si>
  <si>
    <t>51-111</t>
  </si>
  <si>
    <t>Serbska</t>
  </si>
  <si>
    <t>8951044171</t>
  </si>
  <si>
    <t>BWA Wrocław Galerie Sztuki Współczesnej</t>
  </si>
  <si>
    <t>46a/103</t>
  </si>
  <si>
    <t>Rodzinny Dom Dziecka nr 7</t>
  </si>
  <si>
    <t>53-508</t>
  </si>
  <si>
    <t xml:space="preserve">Wrocławski Dom Literatury </t>
  </si>
  <si>
    <t>50-107</t>
  </si>
  <si>
    <t xml:space="preserve">Przejście Garncarskie </t>
  </si>
  <si>
    <t>Zespół Szkolno-Przedszkolny nr 25</t>
  </si>
  <si>
    <t>Asfaltowa</t>
  </si>
  <si>
    <t>Muzeum Współczesne Wrocław</t>
  </si>
  <si>
    <t xml:space="preserve">53-681 </t>
  </si>
  <si>
    <t xml:space="preserve">pl. Strzegomski </t>
  </si>
  <si>
    <t>53-681</t>
  </si>
  <si>
    <t>Sportowa Szkoła Podstawowa nr 46 im. Polskich Olimpijczyków</t>
  </si>
  <si>
    <t>53-628</t>
  </si>
  <si>
    <t>PGNiG Obrót Detaliczny Sp. z o.o.</t>
  </si>
  <si>
    <t>Polska Spółka Gazownictwa sp. z o.o.</t>
  </si>
  <si>
    <t>Polska Spółka Gazownictwa Sp. z o.o.</t>
  </si>
  <si>
    <t>Czas trwania umowy</t>
  </si>
  <si>
    <t>Data zakończenia umowy</t>
  </si>
  <si>
    <t>Termin wypowiedzenia umowy</t>
  </si>
  <si>
    <t>Określony</t>
  </si>
  <si>
    <t>nie dotyczy</t>
  </si>
  <si>
    <t>1 miesiąc - ze skutkiem na koniec miesiąca następującego po miesiącu, w którym nastąpiło doręczenie wypowiedzenia umowy.</t>
  </si>
  <si>
    <t>Nieokreślony</t>
  </si>
  <si>
    <t>Nie dotyczy</t>
  </si>
  <si>
    <t xml:space="preserve">Jeden miesiąc </t>
  </si>
  <si>
    <t xml:space="preserve">do 30 września danego roku umownego, wówczas umowa ulega rozwiązaniu z końcem roku umownego </t>
  </si>
  <si>
    <t>Liceum Ogólnokształcące nr I im. Danuty Siedzikówny "Inki"</t>
  </si>
  <si>
    <t>Liceum Ogólnokształcące nr II im. Piastów Śląskich</t>
  </si>
  <si>
    <t>Internat Liceum Ogólnokształcącego nr II im. Piastów Śląskich</t>
  </si>
  <si>
    <t>Liceum Ogólnokształcace nr VI</t>
  </si>
  <si>
    <t>Jantarowa</t>
  </si>
  <si>
    <t>54-071</t>
  </si>
  <si>
    <t>Skoczylasa</t>
  </si>
  <si>
    <t>54-106</t>
  </si>
  <si>
    <t>Rędzińska</t>
  </si>
  <si>
    <t>68</t>
  </si>
  <si>
    <t>50-009</t>
  </si>
  <si>
    <t>53-521</t>
  </si>
  <si>
    <t>Skwierzyńska</t>
  </si>
  <si>
    <t>23</t>
  </si>
  <si>
    <t>50-452</t>
  </si>
  <si>
    <t>50-321</t>
  </si>
  <si>
    <t>Żeromskiego</t>
  </si>
  <si>
    <t>Kaletnicza</t>
  </si>
  <si>
    <t xml:space="preserve">Karmelkowa </t>
  </si>
  <si>
    <t>52-437</t>
  </si>
  <si>
    <t>14-16</t>
  </si>
  <si>
    <t>54-154</t>
  </si>
  <si>
    <t>72</t>
  </si>
  <si>
    <t>Niepodległości</t>
  </si>
  <si>
    <t>50-422</t>
  </si>
  <si>
    <t>Na Niskich Łąkach</t>
  </si>
  <si>
    <t>70</t>
  </si>
  <si>
    <t>54-042</t>
  </si>
  <si>
    <t>Kosmonautów</t>
  </si>
  <si>
    <t>320</t>
  </si>
  <si>
    <t>54-107</t>
  </si>
  <si>
    <t>Maślicka</t>
  </si>
  <si>
    <t>53-676</t>
  </si>
  <si>
    <t>Zelwerowicza</t>
  </si>
  <si>
    <t>16/18</t>
  </si>
  <si>
    <t>Zachodnia</t>
  </si>
  <si>
    <t>50-264</t>
  </si>
  <si>
    <t>Kilińskiego</t>
  </si>
  <si>
    <t>51-167</t>
  </si>
  <si>
    <t>Przejazdowa</t>
  </si>
  <si>
    <t>50-248</t>
  </si>
  <si>
    <t>Rydygiera</t>
  </si>
  <si>
    <t>1A</t>
  </si>
  <si>
    <t>50-306</t>
  </si>
  <si>
    <t>Miarki</t>
  </si>
  <si>
    <t>50-254</t>
  </si>
  <si>
    <t>Chrobrego</t>
  </si>
  <si>
    <t>34a</t>
  </si>
  <si>
    <t>19</t>
  </si>
  <si>
    <t>50-207</t>
  </si>
  <si>
    <t>22A</t>
  </si>
  <si>
    <t>50-319</t>
  </si>
  <si>
    <t>54-041</t>
  </si>
  <si>
    <t>315</t>
  </si>
  <si>
    <t>50-412</t>
  </si>
  <si>
    <t>Mazowiecka</t>
  </si>
  <si>
    <t>50-323</t>
  </si>
  <si>
    <t>Wygodna</t>
  </si>
  <si>
    <t>54-011</t>
  </si>
  <si>
    <t>Pustecka</t>
  </si>
  <si>
    <t>58</t>
  </si>
  <si>
    <t>51-147</t>
  </si>
  <si>
    <t>Przedszkole nr 2 "Tajemniczy Ogród"</t>
  </si>
  <si>
    <t>Przedszkole nr 3 "Wesoła Trójeczka"</t>
  </si>
  <si>
    <t>Przedszkole nr 6</t>
  </si>
  <si>
    <t>Przedszkole nr 10 "Przedszkole na każdą pogodę"</t>
  </si>
  <si>
    <t>54-060</t>
  </si>
  <si>
    <t>Piotrkowska</t>
  </si>
  <si>
    <t xml:space="preserve">Kwidzyńska </t>
  </si>
  <si>
    <t>Przedszkole nr 18</t>
  </si>
  <si>
    <t>Przedszkole nr 22 "Muchoborek"</t>
  </si>
  <si>
    <t>Przedszkole nr 25 "Słowiańskie Maluchy"</t>
  </si>
  <si>
    <t xml:space="preserve">Przedszkole nr 28 </t>
  </si>
  <si>
    <t>Przedszkole nr 35 z oddziałami integracyjnymi "Tęczowy Domek"</t>
  </si>
  <si>
    <t>20A</t>
  </si>
  <si>
    <t>Przedszkole nr 43 "Kolorowe"</t>
  </si>
  <si>
    <t>Przedszkole nr 47 Leśny Ludek</t>
  </si>
  <si>
    <t>51-061</t>
  </si>
  <si>
    <t>Przedszkole nr 50 "Mały Kolejarz"</t>
  </si>
  <si>
    <t>52-114</t>
  </si>
  <si>
    <t>Warszawska</t>
  </si>
  <si>
    <t>Przedszkole nr 52 ul.Łączności 5-7 53-330 Wrocław</t>
  </si>
  <si>
    <t>Przedszkole nr 54 "Pod Kasztanami"</t>
  </si>
  <si>
    <t>Przedszkole nr 57 "Mały Książę"</t>
  </si>
  <si>
    <t>Przedszkole nr 59</t>
  </si>
  <si>
    <t>54-616</t>
  </si>
  <si>
    <t>Przedszkole nr 65"Pod Wesołym Koziołkiem"</t>
  </si>
  <si>
    <t>Przedszkole nr 71 "Chatka Małego Skrzatka"</t>
  </si>
  <si>
    <t>Przedszkole nr 74 "Mały Piekarczyk"</t>
  </si>
  <si>
    <t>Przedszkole nr 77"Tęczowe Siódemki" ul. Niemcewicza 4</t>
  </si>
  <si>
    <t>Przedszkole nr 80 "Zielona Dolinka"</t>
  </si>
  <si>
    <t>Przedszkole nr 87 "WROCŁAWSKIE DZIECIAKI"</t>
  </si>
  <si>
    <t>Przedszkole nr 91 "Nasz Domek"</t>
  </si>
  <si>
    <t>Przedszkole Integracyjne nr 93</t>
  </si>
  <si>
    <t>Przedszkole nr 94 "PLASTUSIOWY DOMEK"</t>
  </si>
  <si>
    <t>wrocław</t>
  </si>
  <si>
    <t>Przedszkole nr 96 "Pod wesołym słonkiem"</t>
  </si>
  <si>
    <t>Inowrocławska</t>
  </si>
  <si>
    <t>Przedszkole nr 104 "Na Misiowej Planie" budynek A</t>
  </si>
  <si>
    <t>Przedszkole nr 104 "Na Misiowej Polanie" budynek B</t>
  </si>
  <si>
    <t>a</t>
  </si>
  <si>
    <t xml:space="preserve">Nowowiejska </t>
  </si>
  <si>
    <t>Przedszkole nr 113</t>
  </si>
  <si>
    <t>Przedszkole nr 121 "Zielone Przedszkole"</t>
  </si>
  <si>
    <t xml:space="preserve">Kopańskiego </t>
  </si>
  <si>
    <t>Przedszkole nr 136 " Mały Sportowiec"</t>
  </si>
  <si>
    <t>Przedszkole nr 149 "Tęczowa Polanka"</t>
  </si>
  <si>
    <t>Przedszkole nr 150 "Wesołe Nutki"</t>
  </si>
  <si>
    <t>274</t>
  </si>
  <si>
    <t>Szkoła Podstawowa nr 8 im. J. Piłsudskiego</t>
  </si>
  <si>
    <t>Szkoła Podstawowa nr 12</t>
  </si>
  <si>
    <t>Pawia</t>
  </si>
  <si>
    <t>Szkoła Podstawowa nr 28 im Generała Leopolda Okulickiego</t>
  </si>
  <si>
    <t>Szkoła Podstawowa nr 33</t>
  </si>
  <si>
    <t>Szkoła Podstawowa nr 71</t>
  </si>
  <si>
    <t>53-335</t>
  </si>
  <si>
    <t xml:space="preserve">Szkoła Podstawowa nr 81 </t>
  </si>
  <si>
    <t>51-151</t>
  </si>
  <si>
    <t>Szkoła Podstawowa nr 95</t>
  </si>
  <si>
    <t>Szkoła Podstawowa nr 107 Im. Piotra Włostowica</t>
  </si>
  <si>
    <t>253</t>
  </si>
  <si>
    <t>50-553</t>
  </si>
  <si>
    <t>181-187</t>
  </si>
  <si>
    <t>50-449</t>
  </si>
  <si>
    <t>53-671</t>
  </si>
  <si>
    <t>Legnicka</t>
  </si>
  <si>
    <t>50-513</t>
  </si>
  <si>
    <t>Gazowa</t>
  </si>
  <si>
    <t>Żłobek nr 1</t>
  </si>
  <si>
    <t>53-515</t>
  </si>
  <si>
    <t>Żłobek nr 2</t>
  </si>
  <si>
    <t>Żłobek nr 3</t>
  </si>
  <si>
    <t>54-234</t>
  </si>
  <si>
    <t>Białowieska</t>
  </si>
  <si>
    <t>Żłobek nr 4</t>
  </si>
  <si>
    <t>Żłobek nr 5</t>
  </si>
  <si>
    <t>54-142</t>
  </si>
  <si>
    <t>Dokerska</t>
  </si>
  <si>
    <t>Żłobek nr 6</t>
  </si>
  <si>
    <t>50-149</t>
  </si>
  <si>
    <t>Krowia</t>
  </si>
  <si>
    <t>Żłobek nr 7</t>
  </si>
  <si>
    <t>53-311</t>
  </si>
  <si>
    <t>Żłobek nr 8</t>
  </si>
  <si>
    <t>50-046</t>
  </si>
  <si>
    <t>Sądowa</t>
  </si>
  <si>
    <t>Żłobek nr 10</t>
  </si>
  <si>
    <t>50-250</t>
  </si>
  <si>
    <t>H.Brodatego</t>
  </si>
  <si>
    <t>Żłobek nr 11</t>
  </si>
  <si>
    <t>50-520</t>
  </si>
  <si>
    <t>Hubska</t>
  </si>
  <si>
    <t>Żłobek nr 12</t>
  </si>
  <si>
    <t>Jugosłowiańska</t>
  </si>
  <si>
    <t>85a</t>
  </si>
  <si>
    <t>Żłobek nr 13</t>
  </si>
  <si>
    <t>50-550</t>
  </si>
  <si>
    <t>Wieczysta</t>
  </si>
  <si>
    <t>107</t>
  </si>
  <si>
    <t>Żłobek nr 14</t>
  </si>
  <si>
    <t>Mulicka</t>
  </si>
  <si>
    <t>4c</t>
  </si>
  <si>
    <t>ADM</t>
  </si>
  <si>
    <t>Żłobek nr 15</t>
  </si>
  <si>
    <t>54-034</t>
  </si>
  <si>
    <t>Łukowa</t>
  </si>
  <si>
    <t>Żłobek nr 16</t>
  </si>
  <si>
    <t>50-000</t>
  </si>
  <si>
    <t>Sygnałowa</t>
  </si>
  <si>
    <t>Zespół Placówek Opiekuńczo-Wychowawczych "Dziecięcy Dom"</t>
  </si>
  <si>
    <t xml:space="preserve">Maślicka </t>
  </si>
  <si>
    <t>10b</t>
  </si>
  <si>
    <t xml:space="preserve">Główna </t>
  </si>
  <si>
    <t>Zespół szkolno-przedszkolny nr 8</t>
  </si>
  <si>
    <t>Zespół Szkolno-Przedszkolny nr 9</t>
  </si>
  <si>
    <t>13A</t>
  </si>
  <si>
    <t>Wiejska</t>
  </si>
  <si>
    <t>52-429</t>
  </si>
  <si>
    <t>Morelowskiego</t>
  </si>
  <si>
    <t>Rumiankowa</t>
  </si>
  <si>
    <t>Lubelska</t>
  </si>
  <si>
    <t>95A</t>
  </si>
  <si>
    <t>54-030</t>
  </si>
  <si>
    <t>Debicka</t>
  </si>
  <si>
    <t>Szkoła Podstawowa nr 18</t>
  </si>
  <si>
    <t>Przedszkole nr 105</t>
  </si>
  <si>
    <t>Zespół Szkolno-Przedszkolny 20</t>
  </si>
  <si>
    <t xml:space="preserve">Dembowskiego </t>
  </si>
  <si>
    <t xml:space="preserve">Przedwiośnie </t>
  </si>
  <si>
    <t xml:space="preserve">Wrocław </t>
  </si>
  <si>
    <t xml:space="preserve">70-82 </t>
  </si>
  <si>
    <t>Zespół szkół nr 8</t>
  </si>
  <si>
    <t>1/3</t>
  </si>
  <si>
    <t>50-519</t>
  </si>
  <si>
    <t>Gajowa</t>
  </si>
  <si>
    <t>Cmentarz Komunalny Oddział Osobowice</t>
  </si>
  <si>
    <t>51-110</t>
  </si>
  <si>
    <t>59B</t>
  </si>
  <si>
    <t>Cmentarz Komunalny Oddział Grabiszyn</t>
  </si>
  <si>
    <t>53-236</t>
  </si>
  <si>
    <t>333</t>
  </si>
  <si>
    <t>52-326</t>
  </si>
  <si>
    <t>Czekoladowa</t>
  </si>
  <si>
    <t>54-153</t>
  </si>
  <si>
    <t>Dobrzańska</t>
  </si>
  <si>
    <t>53-201</t>
  </si>
  <si>
    <t>135-137</t>
  </si>
  <si>
    <t>149</t>
  </si>
  <si>
    <t>50-240</t>
  </si>
  <si>
    <t>Jagiellończyka</t>
  </si>
  <si>
    <t>8C, 10acd</t>
  </si>
  <si>
    <t>53-124</t>
  </si>
  <si>
    <t>Aleja Lipowa</t>
  </si>
  <si>
    <t>8C</t>
  </si>
  <si>
    <t>8D</t>
  </si>
  <si>
    <t>10A</t>
  </si>
  <si>
    <t>10B</t>
  </si>
  <si>
    <t>Karola Miarki</t>
  </si>
  <si>
    <t>7</t>
  </si>
  <si>
    <t>54-433</t>
  </si>
  <si>
    <t>Papiernicza</t>
  </si>
  <si>
    <t>54-002</t>
  </si>
  <si>
    <t>Rubczaka</t>
  </si>
  <si>
    <t>25A</t>
  </si>
  <si>
    <t>52-414</t>
  </si>
  <si>
    <t>Śniegockiego</t>
  </si>
  <si>
    <t>54-017</t>
  </si>
  <si>
    <t>Średzka</t>
  </si>
  <si>
    <t>Żwirowa</t>
  </si>
  <si>
    <t>73</t>
  </si>
  <si>
    <t>50-320</t>
  </si>
  <si>
    <t>Na Szańcach</t>
  </si>
  <si>
    <t>Rada Osied</t>
  </si>
  <si>
    <t>54-530</t>
  </si>
  <si>
    <t>Jerzmanowska</t>
  </si>
  <si>
    <t>102 A</t>
  </si>
  <si>
    <t>Płońskiego</t>
  </si>
  <si>
    <t>13/1</t>
  </si>
  <si>
    <t>12/1</t>
  </si>
  <si>
    <t>53</t>
  </si>
  <si>
    <t>54-510</t>
  </si>
  <si>
    <t>Żernicka</t>
  </si>
  <si>
    <t>219</t>
  </si>
  <si>
    <t xml:space="preserve">Stabłowicka </t>
  </si>
  <si>
    <t>141</t>
  </si>
  <si>
    <t>99</t>
  </si>
  <si>
    <t>1a Rada Os</t>
  </si>
  <si>
    <t>50-138</t>
  </si>
  <si>
    <t xml:space="preserve">Kuźnicza </t>
  </si>
  <si>
    <t>43-45</t>
  </si>
  <si>
    <t>54-027</t>
  </si>
  <si>
    <t>Wielkopolska</t>
  </si>
  <si>
    <t>51-312</t>
  </si>
  <si>
    <t>Bolesława Krzywoustego</t>
  </si>
  <si>
    <t>286</t>
  </si>
  <si>
    <t>51-644</t>
  </si>
  <si>
    <t>Olszewskiego</t>
  </si>
  <si>
    <t>85 a</t>
  </si>
  <si>
    <t>51-671</t>
  </si>
  <si>
    <t>8 Maja</t>
  </si>
  <si>
    <t>50-418</t>
  </si>
  <si>
    <t>82</t>
  </si>
  <si>
    <t xml:space="preserve">Tymiankowa </t>
  </si>
  <si>
    <t>Teatr Muzyczny CAPITOL - Rejtana</t>
  </si>
  <si>
    <t>50-015</t>
  </si>
  <si>
    <t xml:space="preserve">Rejtana </t>
  </si>
  <si>
    <t>52-315</t>
  </si>
  <si>
    <t>Kobierzycka</t>
  </si>
  <si>
    <t>20D</t>
  </si>
  <si>
    <t>125</t>
  </si>
  <si>
    <t>Lindego</t>
  </si>
  <si>
    <t>19-21</t>
  </si>
  <si>
    <t>51-313</t>
  </si>
  <si>
    <t>Zielna</t>
  </si>
  <si>
    <t>44C</t>
  </si>
  <si>
    <t>46b</t>
  </si>
  <si>
    <t>54-072</t>
  </si>
  <si>
    <t>Dolnobrzeska</t>
  </si>
  <si>
    <t>Brzezińska</t>
  </si>
  <si>
    <t>4A-4D</t>
  </si>
  <si>
    <t>Kasztelańska</t>
  </si>
  <si>
    <t>52-024</t>
  </si>
  <si>
    <t>Bytomska</t>
  </si>
  <si>
    <t xml:space="preserve">Prochowicka </t>
  </si>
  <si>
    <t>Prochowicka</t>
  </si>
  <si>
    <t>6-8</t>
  </si>
  <si>
    <t>10-12</t>
  </si>
  <si>
    <t>1,3,5</t>
  </si>
  <si>
    <t>7,9,11</t>
  </si>
  <si>
    <t>13-15 -17</t>
  </si>
  <si>
    <t>51-166</t>
  </si>
  <si>
    <t>Krzywoustego</t>
  </si>
  <si>
    <t>91-93</t>
  </si>
  <si>
    <t>54-063</t>
  </si>
  <si>
    <t>Wojanowska</t>
  </si>
  <si>
    <t>30/K</t>
  </si>
  <si>
    <t>31A</t>
  </si>
  <si>
    <t>41</t>
  </si>
  <si>
    <t>Błońska</t>
  </si>
  <si>
    <t>Prężycka</t>
  </si>
  <si>
    <t>36-36a</t>
  </si>
  <si>
    <t>40-40a</t>
  </si>
  <si>
    <t>42-42a</t>
  </si>
  <si>
    <t>44-44a</t>
  </si>
  <si>
    <t>102-104</t>
  </si>
  <si>
    <t>Tylna</t>
  </si>
  <si>
    <t>51-310</t>
  </si>
  <si>
    <t>285</t>
  </si>
  <si>
    <t>Wrocławskie Mieszkania Sp. z o. o.</t>
  </si>
  <si>
    <t>50-508</t>
  </si>
  <si>
    <t>190G</t>
  </si>
  <si>
    <t>51-126</t>
  </si>
  <si>
    <t>Pleszewska</t>
  </si>
  <si>
    <t>51-200</t>
  </si>
  <si>
    <t>307</t>
  </si>
  <si>
    <t>313-315</t>
  </si>
  <si>
    <t>50-352</t>
  </si>
  <si>
    <t>Górnickiego</t>
  </si>
  <si>
    <t>52-121</t>
  </si>
  <si>
    <t>Koreańska</t>
  </si>
  <si>
    <t>52-210</t>
  </si>
  <si>
    <t>Pszczelarska</t>
  </si>
  <si>
    <t>52-014</t>
  </si>
  <si>
    <t>Tyska</t>
  </si>
  <si>
    <t>51-627</t>
  </si>
  <si>
    <t>Wróblewskiego</t>
  </si>
  <si>
    <t>51-501</t>
  </si>
  <si>
    <t>Swojczycka</t>
  </si>
  <si>
    <t>118</t>
  </si>
  <si>
    <t>51-250</t>
  </si>
  <si>
    <t>Pawłowicka</t>
  </si>
  <si>
    <t>51-008</t>
  </si>
  <si>
    <t>112F</t>
  </si>
  <si>
    <t>50-227</t>
  </si>
  <si>
    <t>Kleczkowska</t>
  </si>
  <si>
    <t>52-129</t>
  </si>
  <si>
    <t>Jagodzińska</t>
  </si>
  <si>
    <t>51-677</t>
  </si>
  <si>
    <t>Potebni</t>
  </si>
  <si>
    <t>51-427</t>
  </si>
  <si>
    <t>Ełcka</t>
  </si>
  <si>
    <t>52-016</t>
  </si>
  <si>
    <t>Rybnicka</t>
  </si>
  <si>
    <t>39-41</t>
  </si>
  <si>
    <t>51-651</t>
  </si>
  <si>
    <t>Pautscha</t>
  </si>
  <si>
    <t>132</t>
  </si>
  <si>
    <t>9A</t>
  </si>
  <si>
    <t>Przedszkole nr 56 Niezapominajka</t>
  </si>
  <si>
    <t xml:space="preserve">Wałbrzyska </t>
  </si>
  <si>
    <t>52-311</t>
  </si>
  <si>
    <t>Dożynkowa</t>
  </si>
  <si>
    <t xml:space="preserve">Inżynierska </t>
  </si>
  <si>
    <t>Kurpiów</t>
  </si>
  <si>
    <t xml:space="preserve">Szkoła Podstawowa nr 67 </t>
  </si>
  <si>
    <t>Przedszkole nr 30</t>
  </si>
  <si>
    <t>13a</t>
  </si>
  <si>
    <t>Szkoła Podstawowa nr 82</t>
  </si>
  <si>
    <t xml:space="preserve">Skarbowców </t>
  </si>
  <si>
    <t>Młodzieżowy Ośrodek Socjoterapii nr 2</t>
  </si>
  <si>
    <t>Liceum Ogólnokształcące nr VII budynek B</t>
  </si>
  <si>
    <t>53-426</t>
  </si>
  <si>
    <t>Jemiołowa</t>
  </si>
  <si>
    <t>budynek B</t>
  </si>
  <si>
    <t>Liceum Ogólnokształcące nr VII budynek A Kuchnia</t>
  </si>
  <si>
    <t>budynek A (Kuchnia)</t>
  </si>
  <si>
    <t>Liceum Ogólnokształcące nr VII budynek A gab. chem.</t>
  </si>
  <si>
    <t>budynek A (pracownie chemiczne))</t>
  </si>
  <si>
    <t>Brucknera</t>
  </si>
  <si>
    <t xml:space="preserve">Brucknera </t>
  </si>
  <si>
    <t>Wrocławski Instytut Kultury (mieszkanie)</t>
  </si>
  <si>
    <t>50-061</t>
  </si>
  <si>
    <t>pl. Solny</t>
  </si>
  <si>
    <t>11b</t>
  </si>
  <si>
    <t>Wrocławski Instytut Kultury (Klub pod Kolumnami)</t>
  </si>
  <si>
    <t>50-244</t>
  </si>
  <si>
    <t>pl. Św. Macieja</t>
  </si>
  <si>
    <t>Zarząd Dróg i Utrzymania Miasta we Wrocławiu Ostrów Tumski - latarnie</t>
  </si>
  <si>
    <t>Długa</t>
  </si>
  <si>
    <t>11 B</t>
  </si>
  <si>
    <t>Uraska</t>
  </si>
  <si>
    <t>Mieszkanie Rezydencyjne</t>
  </si>
  <si>
    <t>Willa Karpowiczów</t>
  </si>
  <si>
    <t>53-019</t>
  </si>
  <si>
    <t>Krzycka</t>
  </si>
  <si>
    <t>Mieszkanie dla rezydentów</t>
  </si>
  <si>
    <t>Mielecka</t>
  </si>
  <si>
    <t>31/43</t>
  </si>
  <si>
    <t>Zespół szkolno-Przedszkolny Nr 25</t>
  </si>
  <si>
    <t xml:space="preserve">pl. Srzegomski </t>
  </si>
  <si>
    <t>8018590365500036151337</t>
  </si>
  <si>
    <t>XI1700649786</t>
  </si>
  <si>
    <t>_WR</t>
  </si>
  <si>
    <t>8018590365500039220771</t>
  </si>
  <si>
    <t>XM21003925798</t>
  </si>
  <si>
    <t>8018590365500037535327</t>
  </si>
  <si>
    <t>XA2106105187</t>
  </si>
  <si>
    <t>8018590365500036892032</t>
  </si>
  <si>
    <t>XM1500750624</t>
  </si>
  <si>
    <t>8018590365500019059216</t>
  </si>
  <si>
    <t>05157422</t>
  </si>
  <si>
    <t>130</t>
  </si>
  <si>
    <t>8018590365500035494084</t>
  </si>
  <si>
    <t>00040823</t>
  </si>
  <si>
    <t>8018590365500038389684</t>
  </si>
  <si>
    <t>00018421</t>
  </si>
  <si>
    <t>8018590365500039247785</t>
  </si>
  <si>
    <t>XI1700765906</t>
  </si>
  <si>
    <t>8018590365500029257480</t>
  </si>
  <si>
    <t>15266635</t>
  </si>
  <si>
    <t>111</t>
  </si>
  <si>
    <t>8018590365500035773042</t>
  </si>
  <si>
    <t>XI0100002240</t>
  </si>
  <si>
    <t>8018590365500035225091</t>
  </si>
  <si>
    <t>09AG1625023885093</t>
  </si>
  <si>
    <t>8018590365500039775226</t>
  </si>
  <si>
    <t>XM2103420102</t>
  </si>
  <si>
    <t>8018590365500037975925</t>
  </si>
  <si>
    <t>XM1601266393</t>
  </si>
  <si>
    <t>8018590365500019058295</t>
  </si>
  <si>
    <t>439</t>
  </si>
  <si>
    <t>8018590365500037535983</t>
  </si>
  <si>
    <t>XI0200122880</t>
  </si>
  <si>
    <t>8018590365500037099867</t>
  </si>
  <si>
    <t>XI9901572412</t>
  </si>
  <si>
    <t>W-2.1</t>
  </si>
  <si>
    <t>8018590365500040105104</t>
  </si>
  <si>
    <t>XM0700004775</t>
  </si>
  <si>
    <t>8018590365500038953908</t>
  </si>
  <si>
    <t>XI1700660144</t>
  </si>
  <si>
    <t>8018590365500019058219</t>
  </si>
  <si>
    <t>176</t>
  </si>
  <si>
    <t>8018590365500035634053</t>
  </si>
  <si>
    <t>XI1600006422</t>
  </si>
  <si>
    <t>8018590365500019059452</t>
  </si>
  <si>
    <t>121</t>
  </si>
  <si>
    <t>8018590365500019059469</t>
  </si>
  <si>
    <t>8018590365500019063961</t>
  </si>
  <si>
    <t>8018590365500019063954</t>
  </si>
  <si>
    <t>165</t>
  </si>
  <si>
    <t>8018590365500019063978</t>
  </si>
  <si>
    <t>8018590365500035564916</t>
  </si>
  <si>
    <t>17MUGG1028001629511</t>
  </si>
  <si>
    <t>8018590365500019073502</t>
  </si>
  <si>
    <t>16KBK62533534124240</t>
  </si>
  <si>
    <t>318</t>
  </si>
  <si>
    <t>8018590365500037808582</t>
  </si>
  <si>
    <t>XA1705911365</t>
  </si>
  <si>
    <t>8018590365500019073472</t>
  </si>
  <si>
    <t>11M2G65L72000046756</t>
  </si>
  <si>
    <t>812</t>
  </si>
  <si>
    <t>8018590365500037965414</t>
  </si>
  <si>
    <t>XM0000113892</t>
  </si>
  <si>
    <t>8018590365500032115722</t>
  </si>
  <si>
    <t>XA0000254860</t>
  </si>
  <si>
    <t>8018590365500041803986</t>
  </si>
  <si>
    <t>XI2202268817</t>
  </si>
  <si>
    <t>8018590365500036168212</t>
  </si>
  <si>
    <t>XA1727662456</t>
  </si>
  <si>
    <t>8018590365500036604017</t>
  </si>
  <si>
    <t>XM1701647292</t>
  </si>
  <si>
    <t>8018590365500037424553</t>
  </si>
  <si>
    <t>XI0100005338</t>
  </si>
  <si>
    <t>8018590365500035523357</t>
  </si>
  <si>
    <t>XC1902218401</t>
  </si>
  <si>
    <t>8018590365500038168050</t>
  </si>
  <si>
    <t>XM0200010871</t>
  </si>
  <si>
    <t>8018590365500033546549</t>
  </si>
  <si>
    <t>8018590365500035453869</t>
  </si>
  <si>
    <t>XI0100001689</t>
  </si>
  <si>
    <t>8018590365500038824727</t>
  </si>
  <si>
    <t>XM9300021816</t>
  </si>
  <si>
    <t>8018590365500019055836</t>
  </si>
  <si>
    <t>417</t>
  </si>
  <si>
    <t>8018590365500036224727</t>
  </si>
  <si>
    <t>XM1000119145</t>
  </si>
  <si>
    <t>8018590365500036224918</t>
  </si>
  <si>
    <t>XM1200178374</t>
  </si>
  <si>
    <t>8018590365500039691809</t>
  </si>
  <si>
    <t>XA0100042812</t>
  </si>
  <si>
    <t>8018590365500039692233</t>
  </si>
  <si>
    <t>XA0000292420</t>
  </si>
  <si>
    <t>8018590365500033832284</t>
  </si>
  <si>
    <t>XA0100369220</t>
  </si>
  <si>
    <t>8018590365500033734052</t>
  </si>
  <si>
    <t>XM1500825663</t>
  </si>
  <si>
    <t>8018590365500033736575</t>
  </si>
  <si>
    <t>XM1500825680</t>
  </si>
  <si>
    <t>8018590365500033734496</t>
  </si>
  <si>
    <t>XM1500825670</t>
  </si>
  <si>
    <t>8018590365500033734694</t>
  </si>
  <si>
    <t>8018590365500033734892</t>
  </si>
  <si>
    <t>XM1500825672</t>
  </si>
  <si>
    <t>8018590365500033735103</t>
  </si>
  <si>
    <t>XM1500825675</t>
  </si>
  <si>
    <t>8018590365500033735318</t>
  </si>
  <si>
    <t>XM1500825668</t>
  </si>
  <si>
    <t>8018590365500033736773</t>
  </si>
  <si>
    <t>XM1500825661</t>
  </si>
  <si>
    <t>8018590365500033735462</t>
  </si>
  <si>
    <t>XM1500825671</t>
  </si>
  <si>
    <t>8018590365500033735561</t>
  </si>
  <si>
    <t>XM1500825676</t>
  </si>
  <si>
    <t>8018590365500033735769</t>
  </si>
  <si>
    <t>XM1500825667</t>
  </si>
  <si>
    <t>8018590365500033735967</t>
  </si>
  <si>
    <t>XM1500825666</t>
  </si>
  <si>
    <t>8018590365500033736179</t>
  </si>
  <si>
    <t>XM1500825677</t>
  </si>
  <si>
    <t>8018590365500033736384</t>
  </si>
  <si>
    <t>XM1500825662</t>
  </si>
  <si>
    <t>8018590365500036587617</t>
  </si>
  <si>
    <t>XA1827924992</t>
  </si>
  <si>
    <t>8018590365500036601252</t>
  </si>
  <si>
    <t>XC1802189327</t>
  </si>
  <si>
    <t>8018590365500035037762</t>
  </si>
  <si>
    <t>XC1802183924</t>
  </si>
  <si>
    <t>8018590365500038202105</t>
  </si>
  <si>
    <t>XI1800907775</t>
  </si>
  <si>
    <t>8018590365500020693850</t>
  </si>
  <si>
    <t>XC1802184063</t>
  </si>
  <si>
    <t>8018590365500020707557</t>
  </si>
  <si>
    <t>XI1801092417</t>
  </si>
  <si>
    <t>8018590365500020694734</t>
  </si>
  <si>
    <t>XI0200069990</t>
  </si>
  <si>
    <t>8018590365500041368317</t>
  </si>
  <si>
    <t>8018590365500037712582</t>
  </si>
  <si>
    <t>2141225339</t>
  </si>
  <si>
    <t>8018590365500037712209</t>
  </si>
  <si>
    <t>1300016745</t>
  </si>
  <si>
    <t>8018590365500037535518</t>
  </si>
  <si>
    <t>XM2205014988</t>
  </si>
  <si>
    <t>8018590365500035623798</t>
  </si>
  <si>
    <t>XM1801953622</t>
  </si>
  <si>
    <t>8018590365500035630918</t>
  </si>
  <si>
    <t>03934935</t>
  </si>
  <si>
    <t>8018590365500031726530</t>
  </si>
  <si>
    <t>27433965</t>
  </si>
  <si>
    <t>8018590365500033213854</t>
  </si>
  <si>
    <t>XA1906027594</t>
  </si>
  <si>
    <t>8018590365500038515335</t>
  </si>
  <si>
    <t>XI1600024145</t>
  </si>
  <si>
    <t>8018590365500019073052</t>
  </si>
  <si>
    <t>150</t>
  </si>
  <si>
    <t>8018590365500034530776</t>
  </si>
  <si>
    <t>XM2002726318</t>
  </si>
  <si>
    <t>8018590365500037792775</t>
  </si>
  <si>
    <t>XA1906009239</t>
  </si>
  <si>
    <t>8018590365500019062292</t>
  </si>
  <si>
    <t>13763841</t>
  </si>
  <si>
    <t>8018590365500036680257</t>
  </si>
  <si>
    <t>001572</t>
  </si>
  <si>
    <t>8018590365500037352993</t>
  </si>
  <si>
    <t>XI1600047850</t>
  </si>
  <si>
    <t>8018590365500037491845</t>
  </si>
  <si>
    <t>XA1124903085</t>
  </si>
  <si>
    <t>8018590365500035457034</t>
  </si>
  <si>
    <t>XM1000119523</t>
  </si>
  <si>
    <t>8018590365500019056741</t>
  </si>
  <si>
    <t>15068707</t>
  </si>
  <si>
    <t>197</t>
  </si>
  <si>
    <t>8018590365500034946300</t>
  </si>
  <si>
    <t>XM1601266384</t>
  </si>
  <si>
    <t>8018590365500034907950</t>
  </si>
  <si>
    <t>XA1827833658</t>
  </si>
  <si>
    <t>8018590365500034281425</t>
  </si>
  <si>
    <t>96/G425000387014</t>
  </si>
  <si>
    <t>8018590365500038308470</t>
  </si>
  <si>
    <t>XI1700717588</t>
  </si>
  <si>
    <t>8018590365500035423695</t>
  </si>
  <si>
    <t>00047829</t>
  </si>
  <si>
    <t>8018590365500033151125</t>
  </si>
  <si>
    <t>XM2103416818</t>
  </si>
  <si>
    <t>8018590365500039383223</t>
  </si>
  <si>
    <t>XM1701324991</t>
  </si>
  <si>
    <t>8018590365500039383438</t>
  </si>
  <si>
    <t>06M6G4L25000015791</t>
  </si>
  <si>
    <t>8018590365500038596396</t>
  </si>
  <si>
    <t>XA1627393381</t>
  </si>
  <si>
    <t>8018590365500037428285</t>
  </si>
  <si>
    <t>XI9901633390</t>
  </si>
  <si>
    <t>8018590365500037931198</t>
  </si>
  <si>
    <t>XM1701647245</t>
  </si>
  <si>
    <t>8018590365500039184837</t>
  </si>
  <si>
    <t>XK2141206065</t>
  </si>
  <si>
    <t>8018590365500039772560</t>
  </si>
  <si>
    <t>XM2103385687</t>
  </si>
  <si>
    <t>8018590365500019070082</t>
  </si>
  <si>
    <t>22AG2533506143114</t>
  </si>
  <si>
    <t>8018590365500037604894</t>
  </si>
  <si>
    <t>XM1701610074</t>
  </si>
  <si>
    <t>8018590365500038285528</t>
  </si>
  <si>
    <t>XM0700014325</t>
  </si>
  <si>
    <t>8018590365500039811795</t>
  </si>
  <si>
    <t>XM1200089243</t>
  </si>
  <si>
    <t>8018590365500039808733</t>
  </si>
  <si>
    <t>18IBKG413000983357</t>
  </si>
  <si>
    <t>8018590365500029214575</t>
  </si>
  <si>
    <t>001027-2001</t>
  </si>
  <si>
    <t>148</t>
  </si>
  <si>
    <t>8018590365500034361813</t>
  </si>
  <si>
    <t>XM2103802553</t>
  </si>
  <si>
    <t>8018590365500037353587</t>
  </si>
  <si>
    <t>XI1600048761</t>
  </si>
  <si>
    <t>8018590365500039223833</t>
  </si>
  <si>
    <t>XM1601251632</t>
  </si>
  <si>
    <t>8018590365500036897020</t>
  </si>
  <si>
    <t>97IG425000766112</t>
  </si>
  <si>
    <t>8018590365500035979970</t>
  </si>
  <si>
    <t>16MUGG1028001125554</t>
  </si>
  <si>
    <t>8018590365500040036811</t>
  </si>
  <si>
    <t>XA1906027592</t>
  </si>
  <si>
    <t>8018590365500035452688</t>
  </si>
  <si>
    <t>2104049822</t>
  </si>
  <si>
    <t>8018590365500035452879</t>
  </si>
  <si>
    <t>1701647294</t>
  </si>
  <si>
    <t>8018590365500034850591</t>
  </si>
  <si>
    <t>XA1928098241</t>
  </si>
  <si>
    <t>8018590365500035049765</t>
  </si>
  <si>
    <t>XM1701584461</t>
  </si>
  <si>
    <t>8018590365500035637016</t>
  </si>
  <si>
    <t>XF1805203415</t>
  </si>
  <si>
    <t>8018590365500039022344</t>
  </si>
  <si>
    <t>XM1701647138</t>
  </si>
  <si>
    <t>8018590365500039842553</t>
  </si>
  <si>
    <t>06264173</t>
  </si>
  <si>
    <t>8018590365500036371131</t>
  </si>
  <si>
    <t>00036865</t>
  </si>
  <si>
    <t>8018590365500038659800</t>
  </si>
  <si>
    <t>XM0100015130</t>
  </si>
  <si>
    <t>8018590365500035946590</t>
  </si>
  <si>
    <t>8018590365500036933056</t>
  </si>
  <si>
    <t>XM1500787851</t>
  </si>
  <si>
    <t>8018590365500040037887</t>
  </si>
  <si>
    <t>XI9901629308</t>
  </si>
  <si>
    <t>8018590365500036638562</t>
  </si>
  <si>
    <t>XI1600129060</t>
  </si>
  <si>
    <t>8018590365500036294218</t>
  </si>
  <si>
    <t>0108602007</t>
  </si>
  <si>
    <t>8018590365500036148429</t>
  </si>
  <si>
    <t>XM2103802556</t>
  </si>
  <si>
    <t>8018590365500039264157</t>
  </si>
  <si>
    <t>22333574/od-21-10-2021-XE0622333574</t>
  </si>
  <si>
    <t>8018590365500033096884</t>
  </si>
  <si>
    <t>XM0800128446</t>
  </si>
  <si>
    <t>8018590365500039573341</t>
  </si>
  <si>
    <t>XI9700774463</t>
  </si>
  <si>
    <t>8018590365500039573549</t>
  </si>
  <si>
    <t>XI9700828618</t>
  </si>
  <si>
    <t>8018590365500034977434</t>
  </si>
  <si>
    <t>001617-2005</t>
  </si>
  <si>
    <t>8018590365500037178258</t>
  </si>
  <si>
    <t>95M5G613000025380</t>
  </si>
  <si>
    <t>8018590365500028825949</t>
  </si>
  <si>
    <t>11569507</t>
  </si>
  <si>
    <t>168</t>
  </si>
  <si>
    <t>8018590365500036301220</t>
  </si>
  <si>
    <t>XM1701455925</t>
  </si>
  <si>
    <t>8018590365500039614532</t>
  </si>
  <si>
    <t>XI9700921381</t>
  </si>
  <si>
    <t>8018590365500039577714</t>
  </si>
  <si>
    <t>XI1400018187</t>
  </si>
  <si>
    <t>8018590365500039573433</t>
  </si>
  <si>
    <t>33505914347</t>
  </si>
  <si>
    <t>8018590365500039573655</t>
  </si>
  <si>
    <t>97IG425000655692</t>
  </si>
  <si>
    <t>8018590365500035239548</t>
  </si>
  <si>
    <t>XI9901453003</t>
  </si>
  <si>
    <t>8018590365500040291821</t>
  </si>
  <si>
    <t>02IBKG413000070057</t>
  </si>
  <si>
    <t>8018590365500034148155</t>
  </si>
  <si>
    <t>XM2002792941</t>
  </si>
  <si>
    <t>8018590365500039380864</t>
  </si>
  <si>
    <t>XM1701647236</t>
  </si>
  <si>
    <t>8018590365500036789929</t>
  </si>
  <si>
    <t>XA1927954399</t>
  </si>
  <si>
    <t>8018590365500039258439</t>
  </si>
  <si>
    <t>XA1927985271</t>
  </si>
  <si>
    <t>8018590365500035036130</t>
  </si>
  <si>
    <t>8018590365500019064586</t>
  </si>
  <si>
    <t>06103123</t>
  </si>
  <si>
    <t>384</t>
  </si>
  <si>
    <t>8018590365500029215589</t>
  </si>
  <si>
    <t>57005834822</t>
  </si>
  <si>
    <t>269</t>
  </si>
  <si>
    <t>8018590365500038951270</t>
  </si>
  <si>
    <t>13000292910</t>
  </si>
  <si>
    <t>8018590365500019062308</t>
  </si>
  <si>
    <t>06009264</t>
  </si>
  <si>
    <t>8018590365500035418745</t>
  </si>
  <si>
    <t>XM2103385667</t>
  </si>
  <si>
    <t>8018590365500019058257</t>
  </si>
  <si>
    <t>8018590365500038782799</t>
  </si>
  <si>
    <t>XM1200111177</t>
  </si>
  <si>
    <t>8018590365500038631868</t>
  </si>
  <si>
    <t>XM2204474491</t>
  </si>
  <si>
    <t>8018590365500033543234</t>
  </si>
  <si>
    <t>XI9600577718</t>
  </si>
  <si>
    <t>8018590365500038667874</t>
  </si>
  <si>
    <t>XI0102009433</t>
  </si>
  <si>
    <t>8018590365500036403153</t>
  </si>
  <si>
    <t>17AG2333505949704</t>
  </si>
  <si>
    <t>8018590365500036579797</t>
  </si>
  <si>
    <t>02KBKG1028016949881</t>
  </si>
  <si>
    <t>8018590365500019058868</t>
  </si>
  <si>
    <t>8018590365500037245516</t>
  </si>
  <si>
    <t>XA1727543414</t>
  </si>
  <si>
    <t>8018590365500035729520</t>
  </si>
  <si>
    <t>XI0001821805</t>
  </si>
  <si>
    <t>8018590365500036684262</t>
  </si>
  <si>
    <t>XI1600598710</t>
  </si>
  <si>
    <t>8018590365500019058226</t>
  </si>
  <si>
    <t>15068889</t>
  </si>
  <si>
    <t>8018590365500038239446</t>
  </si>
  <si>
    <t>XI1600552216</t>
  </si>
  <si>
    <t>8018590365500019056772</t>
  </si>
  <si>
    <t>771</t>
  </si>
  <si>
    <t>8018590365500039307090</t>
  </si>
  <si>
    <t>XM1601126758</t>
  </si>
  <si>
    <t>8018590365500033048937</t>
  </si>
  <si>
    <t>XM2103802525</t>
  </si>
  <si>
    <t>8018590365500019057762</t>
  </si>
  <si>
    <t>120487/2006</t>
  </si>
  <si>
    <t>8018590365500036009485</t>
  </si>
  <si>
    <t>XK0621852178</t>
  </si>
  <si>
    <t>8018590365500029211857</t>
  </si>
  <si>
    <t>17EBKG656801870406</t>
  </si>
  <si>
    <t>160</t>
  </si>
  <si>
    <t>8018590365500039536445</t>
  </si>
  <si>
    <t>XK0216949875</t>
  </si>
  <si>
    <t>8018590365500036212724</t>
  </si>
  <si>
    <t>16IBKG425000129133</t>
  </si>
  <si>
    <t>8018590365500036212922</t>
  </si>
  <si>
    <t>06M6G4L13000114310</t>
  </si>
  <si>
    <t>8018590365500036118590</t>
  </si>
  <si>
    <t>XM2002937372</t>
  </si>
  <si>
    <t>8018590365500039370254</t>
  </si>
  <si>
    <t>XI0202143578</t>
  </si>
  <si>
    <t>8018590365500036042581</t>
  </si>
  <si>
    <t>17MUGG1028001610080</t>
  </si>
  <si>
    <t>8018590365500019057885</t>
  </si>
  <si>
    <t>208</t>
  </si>
  <si>
    <t>8018590365500019071478</t>
  </si>
  <si>
    <t>00439699</t>
  </si>
  <si>
    <t>187</t>
  </si>
  <si>
    <t>8018590365500035630277</t>
  </si>
  <si>
    <t>XI0102009200</t>
  </si>
  <si>
    <t>8018590365500019071959</t>
  </si>
  <si>
    <t>01383594</t>
  </si>
  <si>
    <t>8018590365500019056444</t>
  </si>
  <si>
    <t>04610608</t>
  </si>
  <si>
    <t>8018590365500036893091</t>
  </si>
  <si>
    <t>9901383594</t>
  </si>
  <si>
    <t>8018590365500034249500</t>
  </si>
  <si>
    <t>97IG425000921540</t>
  </si>
  <si>
    <t>8018590365500035279247</t>
  </si>
  <si>
    <t>17AG425027470479</t>
  </si>
  <si>
    <t>8018590365500019056369</t>
  </si>
  <si>
    <t>15087928</t>
  </si>
  <si>
    <t>230</t>
  </si>
  <si>
    <t>8018590365500040031762</t>
  </si>
  <si>
    <t>XK0216949870</t>
  </si>
  <si>
    <t>8018590365500039884553</t>
  </si>
  <si>
    <t>XM2003020781</t>
  </si>
  <si>
    <t>8018590365500019062391</t>
  </si>
  <si>
    <t>06034929</t>
  </si>
  <si>
    <t>8018590365500035092037</t>
  </si>
  <si>
    <t>XM0700004378</t>
  </si>
  <si>
    <t>8018590365500033198168</t>
  </si>
  <si>
    <t>XM1701610140</t>
  </si>
  <si>
    <t>8018590365500019060045</t>
  </si>
  <si>
    <t>329</t>
  </si>
  <si>
    <t>8018590365500038948386</t>
  </si>
  <si>
    <t>XM0900040247</t>
  </si>
  <si>
    <t>8018590365500038948591</t>
  </si>
  <si>
    <t>XM0900091949</t>
  </si>
  <si>
    <t>8018590365500033165115</t>
  </si>
  <si>
    <t>XM2103935774</t>
  </si>
  <si>
    <t>8018590365500040410994</t>
  </si>
  <si>
    <t>XM2204275907</t>
  </si>
  <si>
    <t>8018590365500040411144</t>
  </si>
  <si>
    <t>XM2204275902</t>
  </si>
  <si>
    <t>8018590365500038706719</t>
  </si>
  <si>
    <t>XI1500167866</t>
  </si>
  <si>
    <t>8018590365500038707273</t>
  </si>
  <si>
    <t>XA1426416718</t>
  </si>
  <si>
    <t>8018590365500037998405</t>
  </si>
  <si>
    <t>XF2206295010</t>
  </si>
  <si>
    <t>8018590365500033096686</t>
  </si>
  <si>
    <t>XA1727491344</t>
  </si>
  <si>
    <t>8018590365500036294010</t>
  </si>
  <si>
    <t>XI1700802338</t>
  </si>
  <si>
    <t>8018590365500036891899</t>
  </si>
  <si>
    <t>XM1601074913</t>
  </si>
  <si>
    <t>8018590365500037405644</t>
  </si>
  <si>
    <t>XM0000003182</t>
  </si>
  <si>
    <t>8018590365500039881378</t>
  </si>
  <si>
    <t>XI9700938746</t>
  </si>
  <si>
    <t>8018590365500036470865</t>
  </si>
  <si>
    <t>XA1024326480</t>
  </si>
  <si>
    <t>8018590365500036221870</t>
  </si>
  <si>
    <t>XI1600006986</t>
  </si>
  <si>
    <t>8018590365500036856744</t>
  </si>
  <si>
    <t>XK0621852268</t>
  </si>
  <si>
    <t>8018590365500038045122</t>
  </si>
  <si>
    <t>XI9700706673</t>
  </si>
  <si>
    <t>8018590365500033149238</t>
  </si>
  <si>
    <t>XI0102072780</t>
  </si>
  <si>
    <t>8018590365500039413166</t>
  </si>
  <si>
    <t>XM1601251631</t>
  </si>
  <si>
    <t>8018590365500039881385</t>
  </si>
  <si>
    <t>XI1700675521</t>
  </si>
  <si>
    <t>8018590365500034395344</t>
  </si>
  <si>
    <t>XA1727496875</t>
  </si>
  <si>
    <t>8018590365500039956571</t>
  </si>
  <si>
    <t>XA1827924266</t>
  </si>
  <si>
    <t>8018590365500038200170</t>
  </si>
  <si>
    <t>XM1701596995</t>
  </si>
  <si>
    <t>8018590365500019062919</t>
  </si>
  <si>
    <t>8018590365500020323252</t>
  </si>
  <si>
    <t>200</t>
  </si>
  <si>
    <t>8018590365500039258675</t>
  </si>
  <si>
    <t>XM9300023469</t>
  </si>
  <si>
    <t>8018590365500039259047</t>
  </si>
  <si>
    <t>XA1705949712</t>
  </si>
  <si>
    <t>8018590365500035586321</t>
  </si>
  <si>
    <t>8018590365500033273469</t>
  </si>
  <si>
    <t>8018590365500033223341</t>
  </si>
  <si>
    <t>XM1500787859</t>
  </si>
  <si>
    <t>8018590365500036889964</t>
  </si>
  <si>
    <t>XI0800024070</t>
  </si>
  <si>
    <t>8018590365500033254420</t>
  </si>
  <si>
    <t>XM0600013474</t>
  </si>
  <si>
    <t>8018590365500033729096</t>
  </si>
  <si>
    <t>XA1627385273</t>
  </si>
  <si>
    <t>8018590365500036018067</t>
  </si>
  <si>
    <t>XM1701629850</t>
  </si>
  <si>
    <t>8018590365500019057427</t>
  </si>
  <si>
    <t>05949718</t>
  </si>
  <si>
    <t>8018590365500019071966</t>
  </si>
  <si>
    <t>05780456</t>
  </si>
  <si>
    <t>120</t>
  </si>
  <si>
    <t>8018590365500030619826</t>
  </si>
  <si>
    <t>21AG4051006089207</t>
  </si>
  <si>
    <t>570</t>
  </si>
  <si>
    <t>8018590365500036891448</t>
  </si>
  <si>
    <t>XI9700738395</t>
  </si>
  <si>
    <t>8018590365500033116551</t>
  </si>
  <si>
    <t>17IBKG413000821993</t>
  </si>
  <si>
    <t>8018590365500029218399</t>
  </si>
  <si>
    <t>168007</t>
  </si>
  <si>
    <t>235</t>
  </si>
  <si>
    <t>8018590365500040139048</t>
  </si>
  <si>
    <t>17AG2533505914351</t>
  </si>
  <si>
    <t>8018590365500019056468</t>
  </si>
  <si>
    <t>000035</t>
  </si>
  <si>
    <t>373</t>
  </si>
  <si>
    <t>8018590365500033115936</t>
  </si>
  <si>
    <t>99IG425001520410</t>
  </si>
  <si>
    <t>8018590365500019073403</t>
  </si>
  <si>
    <t>XA1600005834692</t>
  </si>
  <si>
    <t>128</t>
  </si>
  <si>
    <t>8018590365500019057892</t>
  </si>
  <si>
    <t>XE1200015197041</t>
  </si>
  <si>
    <t>180</t>
  </si>
  <si>
    <t>8018590365500019058899</t>
  </si>
  <si>
    <t>NG-4701BN0573</t>
  </si>
  <si>
    <t>8018590365500019057861</t>
  </si>
  <si>
    <t>15068633</t>
  </si>
  <si>
    <t>8018590365500019439827</t>
  </si>
  <si>
    <t>35341395</t>
  </si>
  <si>
    <t>8018590365500019060120</t>
  </si>
  <si>
    <t>5338806</t>
  </si>
  <si>
    <t>450</t>
  </si>
  <si>
    <t>8018590365500029228107</t>
  </si>
  <si>
    <t>XA2006065637</t>
  </si>
  <si>
    <t>8018590365500035660380</t>
  </si>
  <si>
    <t>XK0216775014</t>
  </si>
  <si>
    <t>8018590365500035633926</t>
  </si>
  <si>
    <t>XF1805166564</t>
  </si>
  <si>
    <t>8018590365500019073380</t>
  </si>
  <si>
    <t>711</t>
  </si>
  <si>
    <t>8018590365500035704077</t>
  </si>
  <si>
    <t>XA1727589123</t>
  </si>
  <si>
    <t>8018590365500019057878</t>
  </si>
  <si>
    <t>8018590365500019680861</t>
  </si>
  <si>
    <t>05982357</t>
  </si>
  <si>
    <t>8018590365500019058240</t>
  </si>
  <si>
    <t>000173</t>
  </si>
  <si>
    <t>8018590365500037712759</t>
  </si>
  <si>
    <t>XA1827835279</t>
  </si>
  <si>
    <t>8018590365500037104127</t>
  </si>
  <si>
    <t>XI0100002319</t>
  </si>
  <si>
    <t>8018590365500037423969</t>
  </si>
  <si>
    <t>24903122</t>
  </si>
  <si>
    <t>8018590365500037423747</t>
  </si>
  <si>
    <t>019475-2001</t>
  </si>
  <si>
    <t>8018590365500039949634</t>
  </si>
  <si>
    <t>02239950</t>
  </si>
  <si>
    <t>8018590365500039882191</t>
  </si>
  <si>
    <t>XA1627387053</t>
  </si>
  <si>
    <t>8018590365500037388336</t>
  </si>
  <si>
    <t>XF2206263377</t>
  </si>
  <si>
    <t>8018590365500037812015</t>
  </si>
  <si>
    <t>XM1500683514</t>
  </si>
  <si>
    <t>8018590365500039847145</t>
  </si>
  <si>
    <t>16MUGG1028001077386</t>
  </si>
  <si>
    <t>8018590365500033197215</t>
  </si>
  <si>
    <t>XA1727504310</t>
  </si>
  <si>
    <t>8018590365500033197413</t>
  </si>
  <si>
    <t>XI1700753361</t>
  </si>
  <si>
    <t>8018590365500033736780</t>
  </si>
  <si>
    <t>XA1124995480</t>
  </si>
  <si>
    <t>8018590365500037716931</t>
  </si>
  <si>
    <t>XM20028662739</t>
  </si>
  <si>
    <t>8018590365500036812283</t>
  </si>
  <si>
    <t>XI1700831359</t>
  </si>
  <si>
    <t>8018590365500035326071</t>
  </si>
  <si>
    <t>XA1124910763</t>
  </si>
  <si>
    <t>8018590365500035358133</t>
  </si>
  <si>
    <t>XI17000831371</t>
  </si>
  <si>
    <t>8018590365500019065026</t>
  </si>
  <si>
    <t>05580193</t>
  </si>
  <si>
    <t>8018590365500037173130</t>
  </si>
  <si>
    <t>XM1701596984</t>
  </si>
  <si>
    <t>8018590365500037173512</t>
  </si>
  <si>
    <t>XI0100002063</t>
  </si>
  <si>
    <t>8018590365500034221568</t>
  </si>
  <si>
    <t>XA103509260</t>
  </si>
  <si>
    <t>8018590365500034285607</t>
  </si>
  <si>
    <t>XA1906009223</t>
  </si>
  <si>
    <t>8018590365500035523531</t>
  </si>
  <si>
    <t>XA1906027221</t>
  </si>
  <si>
    <t>8018590365500035526341</t>
  </si>
  <si>
    <t>XI0800013280</t>
  </si>
  <si>
    <t>8018590365500035578562</t>
  </si>
  <si>
    <t>XA1906027224</t>
  </si>
  <si>
    <t>8018590365500035581029</t>
  </si>
  <si>
    <t>XA1705949739</t>
  </si>
  <si>
    <t>8018590365500034287977</t>
  </si>
  <si>
    <t>XA1705949740</t>
  </si>
  <si>
    <t>8018590365500035583467</t>
  </si>
  <si>
    <t>XA1705949741</t>
  </si>
  <si>
    <t>8018590365500035586512</t>
  </si>
  <si>
    <t>XM2002726304</t>
  </si>
  <si>
    <t>8018590365500033871986</t>
  </si>
  <si>
    <t>XI17000805582</t>
  </si>
  <si>
    <t>8018590365500036927987</t>
  </si>
  <si>
    <t>XM0100018921</t>
  </si>
  <si>
    <t>8018590365500035567160</t>
  </si>
  <si>
    <t>XI1600024073</t>
  </si>
  <si>
    <t>8018590365500036897129</t>
  </si>
  <si>
    <t>XM2103360934</t>
  </si>
  <si>
    <t>8018590365500019062674</t>
  </si>
  <si>
    <t>05618482</t>
  </si>
  <si>
    <t>8018590365500040098543</t>
  </si>
  <si>
    <t>XM2103384484</t>
  </si>
  <si>
    <t>8018590365500035562370</t>
  </si>
  <si>
    <t>XI0800023255</t>
  </si>
  <si>
    <t>8018590365500037279467</t>
  </si>
  <si>
    <t>XA1927954415</t>
  </si>
  <si>
    <t>8018590365500019058493</t>
  </si>
  <si>
    <t>20501390</t>
  </si>
  <si>
    <t>8018590365500036498432</t>
  </si>
  <si>
    <t>XA1927960544</t>
  </si>
  <si>
    <t>8018590365500034901231</t>
  </si>
  <si>
    <t>XC1702124704</t>
  </si>
  <si>
    <t>8018590365500039692011</t>
  </si>
  <si>
    <t>XM2700005293</t>
  </si>
  <si>
    <t>8018590365500020938302</t>
  </si>
  <si>
    <t>XI1901305593</t>
  </si>
  <si>
    <t>8018590365500036602075</t>
  </si>
  <si>
    <t>XA1125151519</t>
  </si>
  <si>
    <t>8018590365500035873001</t>
  </si>
  <si>
    <t>XC1602080252</t>
  </si>
  <si>
    <t>8018590365500037748888</t>
  </si>
  <si>
    <t>XM1701629378</t>
  </si>
  <si>
    <t>8018590365500037933239</t>
  </si>
  <si>
    <t>XM1601266388</t>
  </si>
  <si>
    <t>8018590365500037933031</t>
  </si>
  <si>
    <t>XM1801980896</t>
  </si>
  <si>
    <t>8018590365500029899826</t>
  </si>
  <si>
    <t>XI1700831393</t>
  </si>
  <si>
    <t>8018590365500037173314</t>
  </si>
  <si>
    <t>XA1928014571</t>
  </si>
  <si>
    <t>8018590365500037279252</t>
  </si>
  <si>
    <t>XI9500208895</t>
  </si>
  <si>
    <t>8018590365500030316114</t>
  </si>
  <si>
    <t>XM0600003291</t>
  </si>
  <si>
    <t>8018590365500034313201</t>
  </si>
  <si>
    <t>8018590365500035490178</t>
  </si>
  <si>
    <t>8018590365500035326262</t>
  </si>
  <si>
    <t>XI0700000101</t>
  </si>
  <si>
    <t>8018590365500036791830</t>
  </si>
  <si>
    <t>XM2002931045</t>
  </si>
  <si>
    <t>8018590365500038045733</t>
  </si>
  <si>
    <t>XI1500167313</t>
  </si>
  <si>
    <t>8018590365500019072819</t>
  </si>
  <si>
    <t>8018590365500040147340</t>
  </si>
  <si>
    <t>XI0600141557</t>
  </si>
  <si>
    <t>8018590365500037645217</t>
  </si>
  <si>
    <t>XM9300054700</t>
  </si>
  <si>
    <t>8018590365500034109026</t>
  </si>
  <si>
    <t>XC1902215886</t>
  </si>
  <si>
    <t>8018590365500029340281</t>
  </si>
  <si>
    <t>XM2002997165</t>
  </si>
  <si>
    <t>8018590365500034466464</t>
  </si>
  <si>
    <t>XI2202183703</t>
  </si>
  <si>
    <t>8018590365500039457405</t>
  </si>
  <si>
    <t>XM2103626895</t>
  </si>
  <si>
    <t>8018590365500038786186</t>
  </si>
  <si>
    <t>XA1827833720</t>
  </si>
  <si>
    <t>8018590365500019073144</t>
  </si>
  <si>
    <t>XA1605847622</t>
  </si>
  <si>
    <t>8018590365500037679564</t>
  </si>
  <si>
    <t>XI1700790523</t>
  </si>
  <si>
    <t>8018590365500035868700</t>
  </si>
  <si>
    <t>XM1701596976</t>
  </si>
  <si>
    <t>8018590365500034268198</t>
  </si>
  <si>
    <t>XM1701632450</t>
  </si>
  <si>
    <t>8018590365500038165080</t>
  </si>
  <si>
    <t>XM1701324998</t>
  </si>
  <si>
    <t>8018590365500019056802</t>
  </si>
  <si>
    <t>brak</t>
  </si>
  <si>
    <t>494</t>
  </si>
  <si>
    <t>8018590365500019087370</t>
  </si>
  <si>
    <t>252</t>
  </si>
  <si>
    <t>8018590365500019087363</t>
  </si>
  <si>
    <t>8018590365500019087417</t>
  </si>
  <si>
    <t>8018590365500019087400</t>
  </si>
  <si>
    <t>296</t>
  </si>
  <si>
    <t>8018590365500019087394</t>
  </si>
  <si>
    <t>8018590365500019058790</t>
  </si>
  <si>
    <t>143</t>
  </si>
  <si>
    <t>8018590365500019058967</t>
  </si>
  <si>
    <t>8018590365500036435635</t>
  </si>
  <si>
    <t>005155</t>
  </si>
  <si>
    <t>8018590365500036435819</t>
  </si>
  <si>
    <t>001956</t>
  </si>
  <si>
    <t>8018590365500036436212</t>
  </si>
  <si>
    <t>005242</t>
  </si>
  <si>
    <t>8018590365500036468428</t>
  </si>
  <si>
    <t>92204</t>
  </si>
  <si>
    <t>8018590365500036468596</t>
  </si>
  <si>
    <t>5331101</t>
  </si>
  <si>
    <t>8018590365500036468794</t>
  </si>
  <si>
    <t>5331598</t>
  </si>
  <si>
    <t>8018590365500019056796</t>
  </si>
  <si>
    <t>8018590365500019065149</t>
  </si>
  <si>
    <t>4564</t>
  </si>
  <si>
    <t>8018590365500036333511</t>
  </si>
  <si>
    <t>2693330</t>
  </si>
  <si>
    <t>8018590365500036333665</t>
  </si>
  <si>
    <t>2694706</t>
  </si>
  <si>
    <t>8018590365500036333863</t>
  </si>
  <si>
    <t>2694687</t>
  </si>
  <si>
    <t>8018590365500036334037</t>
  </si>
  <si>
    <t>2837073</t>
  </si>
  <si>
    <t>8018590365500036334242</t>
  </si>
  <si>
    <t>2693299</t>
  </si>
  <si>
    <t>8018590365500036401869</t>
  </si>
  <si>
    <t>2724832</t>
  </si>
  <si>
    <t>8018590365500036402071</t>
  </si>
  <si>
    <t>2793403</t>
  </si>
  <si>
    <t>8018590365500036334426</t>
  </si>
  <si>
    <t>2693254</t>
  </si>
  <si>
    <t>8018590365500036334617</t>
  </si>
  <si>
    <t>17M2UGG613001629379</t>
  </si>
  <si>
    <t>8018590365500036334792</t>
  </si>
  <si>
    <t>XM1701324880</t>
  </si>
  <si>
    <t>8018590365500036335003</t>
  </si>
  <si>
    <t>2693218</t>
  </si>
  <si>
    <t>8018590365500036335195</t>
  </si>
  <si>
    <t>2693230</t>
  </si>
  <si>
    <t>8018590365500036335393</t>
  </si>
  <si>
    <t>2693223</t>
  </si>
  <si>
    <t>8018590365500036402231</t>
  </si>
  <si>
    <t>2724833</t>
  </si>
  <si>
    <t>8018590365500036402460</t>
  </si>
  <si>
    <t>2724815</t>
  </si>
  <si>
    <t>8018590365500036399661</t>
  </si>
  <si>
    <t>005116</t>
  </si>
  <si>
    <t>8018590365500036400046</t>
  </si>
  <si>
    <t>005142</t>
  </si>
  <si>
    <t>8018590365500036400244</t>
  </si>
  <si>
    <t>0000B</t>
  </si>
  <si>
    <t>8018590365500036400435</t>
  </si>
  <si>
    <t>005136</t>
  </si>
  <si>
    <t>8018590365500037132489</t>
  </si>
  <si>
    <t>2583577</t>
  </si>
  <si>
    <t>8018590365500034392176</t>
  </si>
  <si>
    <t>XM1701465432</t>
  </si>
  <si>
    <t>8018590365500033973062</t>
  </si>
  <si>
    <t>XA1124842471</t>
  </si>
  <si>
    <t>8018590365500037966978</t>
  </si>
  <si>
    <t>XA0622040585</t>
  </si>
  <si>
    <t>8018590365500019063183</t>
  </si>
  <si>
    <t>210008</t>
  </si>
  <si>
    <t>658</t>
  </si>
  <si>
    <t>8018590365500019063220</t>
  </si>
  <si>
    <t>13986979</t>
  </si>
  <si>
    <t>8018590365500019063176</t>
  </si>
  <si>
    <t>000129/2004</t>
  </si>
  <si>
    <t>8018590365500034014528</t>
  </si>
  <si>
    <t>XM1701632476</t>
  </si>
  <si>
    <t>8018590365500019065118</t>
  </si>
  <si>
    <t>395</t>
  </si>
  <si>
    <t>8018590365500035188204</t>
  </si>
  <si>
    <t>XC1001012948</t>
  </si>
  <si>
    <t>8018590365500035221390</t>
  </si>
  <si>
    <t>XC1001012438</t>
  </si>
  <si>
    <t>8018590365500019063244</t>
  </si>
  <si>
    <t>000126</t>
  </si>
  <si>
    <t>8018590365500039307663</t>
  </si>
  <si>
    <t>XI1800984185</t>
  </si>
  <si>
    <t>8018590365500034560513</t>
  </si>
  <si>
    <t>XM9700001070</t>
  </si>
  <si>
    <t>8018590365500039697184</t>
  </si>
  <si>
    <t>XM1701647262</t>
  </si>
  <si>
    <t>8018590365500034178367</t>
  </si>
  <si>
    <t>XM1701647143</t>
  </si>
  <si>
    <t>8018590365500034496621</t>
  </si>
  <si>
    <t>XI0200022238</t>
  </si>
  <si>
    <t>8018590365500033250224</t>
  </si>
  <si>
    <t>XA1928026503</t>
  </si>
  <si>
    <t>8018590365500038279183</t>
  </si>
  <si>
    <t>XC1702103427</t>
  </si>
  <si>
    <t>8018590365500039116371</t>
  </si>
  <si>
    <t>XI1800984205</t>
  </si>
  <si>
    <t>8018590365500036259293</t>
  </si>
  <si>
    <t>XI1801098639</t>
  </si>
  <si>
    <t>8018590365500031081233</t>
  </si>
  <si>
    <t>01116575</t>
  </si>
  <si>
    <t>8018590365500028748774</t>
  </si>
  <si>
    <t>432198765</t>
  </si>
  <si>
    <t>W-3.9</t>
  </si>
  <si>
    <t>8018590365500033507168</t>
  </si>
  <si>
    <t>XI1700805615</t>
  </si>
  <si>
    <t>8018590365500033254529</t>
  </si>
  <si>
    <t>XI1700753364</t>
  </si>
  <si>
    <t>8018590365500037959529</t>
  </si>
  <si>
    <t>8018590365500033507342</t>
  </si>
  <si>
    <t>8018590365500037998771</t>
  </si>
  <si>
    <t>XI1800996221</t>
  </si>
  <si>
    <t>8018590365500037998979</t>
  </si>
  <si>
    <t>XA1024431431</t>
  </si>
  <si>
    <t>8018590365500019062605</t>
  </si>
  <si>
    <t>XE0200016941610</t>
  </si>
  <si>
    <t>8018590365500019060090</t>
  </si>
  <si>
    <t>XA0900005349045</t>
  </si>
  <si>
    <t>8018590365500019069666</t>
  </si>
  <si>
    <t>XA1500005794363</t>
  </si>
  <si>
    <t>8018590365500019058905</t>
  </si>
  <si>
    <t>15068856</t>
  </si>
  <si>
    <t>175</t>
  </si>
  <si>
    <t>8018590365500036087896</t>
  </si>
  <si>
    <t>8018590365500035052031</t>
  </si>
  <si>
    <t>1571</t>
  </si>
  <si>
    <t>8018590365500019306471</t>
  </si>
  <si>
    <t>233</t>
  </si>
  <si>
    <t>8018590365500019056765</t>
  </si>
  <si>
    <t>8018590365500037531206</t>
  </si>
  <si>
    <t>XM0100003320</t>
  </si>
  <si>
    <t>8018590365500019059100</t>
  </si>
  <si>
    <t>8018590365500019059803</t>
  </si>
  <si>
    <t>5858210</t>
  </si>
  <si>
    <t>300</t>
  </si>
  <si>
    <t>8018590365500019059759</t>
  </si>
  <si>
    <t>5321583</t>
  </si>
  <si>
    <t>8018590365500019057434</t>
  </si>
  <si>
    <t>211636</t>
  </si>
  <si>
    <t>600</t>
  </si>
  <si>
    <t>8018590365500038288277</t>
  </si>
  <si>
    <t>XI0001820937</t>
  </si>
  <si>
    <t>8018590365500038204888</t>
  </si>
  <si>
    <t>XM1701610157</t>
  </si>
  <si>
    <t>8018590365500035873209</t>
  </si>
  <si>
    <t>XA1426660093</t>
  </si>
  <si>
    <t>8018590365500035567344</t>
  </si>
  <si>
    <t>16M6G613001126724</t>
  </si>
  <si>
    <t>8018590365500036542524</t>
  </si>
  <si>
    <t>8018590365500036542722</t>
  </si>
  <si>
    <t>8018590365500019058776</t>
  </si>
  <si>
    <t>8018590365500019062513</t>
  </si>
  <si>
    <t>8018590365500035566811</t>
  </si>
  <si>
    <t>XI1600580021</t>
  </si>
  <si>
    <t>8018590365500019087424</t>
  </si>
  <si>
    <t>0 61103165</t>
  </si>
  <si>
    <t>0</t>
  </si>
  <si>
    <t>8018590365500040068324</t>
  </si>
  <si>
    <t>XM2103385678</t>
  </si>
  <si>
    <t>8018590365500040497711</t>
  </si>
  <si>
    <t>XI0200037112</t>
  </si>
  <si>
    <t>8018590365500036848688</t>
  </si>
  <si>
    <t>XI9901652822</t>
  </si>
  <si>
    <t>8018590365500037774061</t>
  </si>
  <si>
    <t>019250-2001</t>
  </si>
  <si>
    <t>8018590365500037774283</t>
  </si>
  <si>
    <t>XM010044274</t>
  </si>
  <si>
    <t>8018590365500019056307</t>
  </si>
  <si>
    <t>1002500161</t>
  </si>
  <si>
    <t>1317</t>
  </si>
  <si>
    <t>8018590365500028783652</t>
  </si>
  <si>
    <t>84041772</t>
  </si>
  <si>
    <t>8018590365500038429991</t>
  </si>
  <si>
    <t>XI1600562792</t>
  </si>
  <si>
    <t>8018590365500035070622</t>
  </si>
  <si>
    <t>8018590365500036377720</t>
  </si>
  <si>
    <t>0000900705</t>
  </si>
  <si>
    <t>8018590365500037683158</t>
  </si>
  <si>
    <t>XI1700635898</t>
  </si>
  <si>
    <t>8018590365500037683349</t>
  </si>
  <si>
    <t>XM2204088338</t>
  </si>
  <si>
    <t>8018590365500037683530</t>
  </si>
  <si>
    <t>XI1700635900</t>
  </si>
  <si>
    <t>8018590365500033375613</t>
  </si>
  <si>
    <t>XC1702087692</t>
  </si>
  <si>
    <t>8018590365500036123082</t>
  </si>
  <si>
    <t>8018590365500029858038</t>
  </si>
  <si>
    <t>8018590365500019059674</t>
  </si>
  <si>
    <t>8018590365500093322527</t>
  </si>
  <si>
    <t>XK2284041476</t>
  </si>
  <si>
    <t>8018590365500093322480</t>
  </si>
  <si>
    <t>XK2284041474</t>
  </si>
  <si>
    <t>8018590365500093322497</t>
  </si>
  <si>
    <t>XM2103802570</t>
  </si>
  <si>
    <t>8018590365500093322503</t>
  </si>
  <si>
    <t>XK2284041766</t>
  </si>
  <si>
    <t>8018590365500093322510</t>
  </si>
  <si>
    <t>XM2204176246</t>
  </si>
  <si>
    <t>8018590365500093322534</t>
  </si>
  <si>
    <t>XM2305131963</t>
  </si>
  <si>
    <t>8018590365500093322541</t>
  </si>
  <si>
    <t>XM2204134142</t>
  </si>
  <si>
    <t>8018590365500093322558</t>
  </si>
  <si>
    <t>XK2284011838</t>
  </si>
  <si>
    <t>8018590365500093322565</t>
  </si>
  <si>
    <t>XK2284041762</t>
  </si>
  <si>
    <t>8018590365500093322572</t>
  </si>
  <si>
    <t>XK2284041470</t>
  </si>
  <si>
    <t>8018590365500093322589</t>
  </si>
  <si>
    <t>XM2305131961</t>
  </si>
  <si>
    <t>8018590365500093322596</t>
  </si>
  <si>
    <t>XM2305131962</t>
  </si>
  <si>
    <t>8018590365500093600731</t>
  </si>
  <si>
    <t>XA1627385091</t>
  </si>
  <si>
    <t>8018590365500093389582</t>
  </si>
  <si>
    <t>XM2305260280</t>
  </si>
  <si>
    <t>8018590365500031903030</t>
  </si>
  <si>
    <t>XM2103524018</t>
  </si>
  <si>
    <t>8018590365500034038555</t>
  </si>
  <si>
    <t>XC1902237926</t>
  </si>
  <si>
    <t>8018590365500031315833</t>
  </si>
  <si>
    <t>XM2305260275</t>
  </si>
  <si>
    <t>8018590365500019063619</t>
  </si>
  <si>
    <t>8018590365500035323384</t>
  </si>
  <si>
    <t>Grupa taryfowa wg OSD</t>
  </si>
  <si>
    <t>Obszar dystrybucyjny</t>
  </si>
  <si>
    <t>Dla odbiorcy chronionego wg 17.3.6. Dla obszaru taryfowego wrocławskiego w taryfie ujednoliconej 12 PSG</t>
  </si>
  <si>
    <t>Dla odbiorcy niechronionego wg 6.1.65 Dla obszaru taryfowego wrocłąwskiego w taryfie ujednoliconej 12 PSG</t>
  </si>
  <si>
    <t>Wartość opłaty akcyzowej netto</t>
  </si>
  <si>
    <t>Cena jednostkowa opłaty akcyzowej netto                                   [zł/kWh]</t>
  </si>
  <si>
    <t>Cena jednostkowa paliwa gazowego dla obiektów niechronionych [zł/MWh]</t>
  </si>
  <si>
    <t>Szacowane zużycie 2025 r. na podstawie danych z 2023 r.</t>
  </si>
  <si>
    <t xml:space="preserve">                                  Formularz ilościowo-cenowy </t>
  </si>
  <si>
    <t>W-6A.1</t>
  </si>
  <si>
    <t>Wartość opłaty dystrybucyjnej stałej dla obiektu niechronionego</t>
  </si>
  <si>
    <t>Wartość opłaty dystrybucyjnej stałej dla obiektu chronionego</t>
  </si>
  <si>
    <t>Cena jednostkowa opłaty dystrybucyjnej stałej netto dla obiektu niechronionego               [zł/mc]</t>
  </si>
  <si>
    <t>Cena jednostkowa paliwa netto dla obiektu niechronionego  [zł/kWh]</t>
  </si>
  <si>
    <t>Cena jednostkowa opłaty dystrybucyjnej stałej netto dla obiektu chronionego [zł/mc]</t>
  </si>
  <si>
    <t>Cena jednostkowa opłaty dystrybucyjnej zmiennej netto dla obiektu niechronionego   [zł/kWh]</t>
  </si>
  <si>
    <t>Wartość opłaty dystrybucyjnej zmiennej dla obiektu niechronionego</t>
  </si>
  <si>
    <t>Cena jednostkowa opłaty dystrybucyjnej zmiennej netto dla obiektu chronionego [zł/kWh]</t>
  </si>
  <si>
    <t>Wartość opłaty dystrybucyjnej zmiennej dla obiektu chronionego</t>
  </si>
  <si>
    <t>Szacowane zużycie paliwa gazowego w okresie trwania umowy dla obiektu niechronionego [kWh]</t>
  </si>
  <si>
    <t>Szacowane zużycie paliwa gazowego w okresie trwania umowy dla obiektu chronionego  [kWh]</t>
  </si>
  <si>
    <t>Cena jednostkowa paliwa netto dla obiektu chronionego  [zł/kWh]</t>
  </si>
  <si>
    <t>Wartość paliwa gazowego netto dla obiektu niechronionego</t>
  </si>
  <si>
    <t>Wartość paliwa gazowego  netto dla obiektu chronionego</t>
  </si>
  <si>
    <t>50-030</t>
  </si>
  <si>
    <t>Gmina Wrocław  (Reprezentowana przez Wydział Obsługi Urzędu)</t>
  </si>
  <si>
    <t>Wykaz PPG kalkulator</t>
  </si>
  <si>
    <t>Cena euro</t>
  </si>
  <si>
    <t>Wartość netto kontraktu</t>
  </si>
  <si>
    <t>Cena jednostkowa paliwa gazowego dla obiektów objętych ochroną w grupach W-5 i W-6 [zł/MWh]</t>
  </si>
  <si>
    <t>Cena jednostkowa paliwa gazowego dla obiektów objętych ochroną w grupach od W-1 do W-4 [zł/MWh]</t>
  </si>
  <si>
    <r>
      <rPr>
        <b/>
        <u/>
        <sz val="11"/>
        <rFont val="Arial Narrow"/>
        <family val="2"/>
        <charset val="238"/>
      </rPr>
      <t>Instrukcja dla Wykonawcy</t>
    </r>
    <r>
      <rPr>
        <b/>
        <sz val="11"/>
        <rFont val="Arial Narrow"/>
        <family val="2"/>
        <charset val="238"/>
      </rPr>
      <t>:
W komórkach C4, C5, C6 należy wpisać cenę jednostkową za 1 MWh zachowując format ceny.
W komórkach E4  - K4  należy wpisać cenę abonamentu w zł/mc dla obiektów niechronionych.                                                                                                                                                                                                                                   W komórkach E5- K5, należy wpisać cenę abonamentu w zł/mc dla obiektów chronionych.</t>
    </r>
  </si>
  <si>
    <t>Cena abonamentu 
/Grupa taryfowa</t>
  </si>
  <si>
    <t>dla obiektów chronionych [zł/mc]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</si>
</sst>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0.00000"/>
    <numFmt numFmtId="166" formatCode="_-* #,##0.0000\ &quot;zł&quot;_-;\-* #,##0.0000\ &quot;zł&quot;_-;_-* &quot;-&quot;??\ &quot;zł&quot;_-;_-@_-"/>
    <numFmt numFmtId="167" formatCode="_-[$€-2]\ * #,##0.00_-;\-[$€-2]\ * #,##0.00_-;_-[$€-2]\ * &quot;-&quot;??_-;_-@_-"/>
  </numFmts>
  <fonts count="13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ova Cond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2" fontId="7" fillId="0" borderId="1" xfId="0" applyNumberFormat="1" applyFont="1" applyFill="1" applyBorder="1" applyAlignment="1">
      <alignment horizontal="left"/>
    </xf>
    <xf numFmtId="44" fontId="7" fillId="0" borderId="1" xfId="5" applyFont="1" applyFill="1" applyBorder="1"/>
    <xf numFmtId="44" fontId="7" fillId="0" borderId="1" xfId="5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top" wrapText="1"/>
    </xf>
    <xf numFmtId="44" fontId="7" fillId="0" borderId="1" xfId="5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4" fontId="7" fillId="0" borderId="0" xfId="5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top"/>
    </xf>
    <xf numFmtId="44" fontId="7" fillId="0" borderId="0" xfId="5" applyFont="1" applyFill="1" applyAlignment="1">
      <alignment horizontal="left" vertical="top"/>
    </xf>
    <xf numFmtId="44" fontId="7" fillId="0" borderId="1" xfId="5" applyFont="1" applyFill="1" applyBorder="1" applyAlignment="1">
      <alignment horizontal="left" vertical="top" wrapText="1"/>
    </xf>
    <xf numFmtId="44" fontId="7" fillId="0" borderId="1" xfId="5" applyFont="1" applyFill="1" applyBorder="1" applyAlignment="1">
      <alignment horizontal="left" vertical="top"/>
    </xf>
    <xf numFmtId="2" fontId="7" fillId="0" borderId="1" xfId="0" applyNumberFormat="1" applyFont="1" applyFill="1" applyBorder="1" applyAlignment="1">
      <alignment horizontal="left" vertical="top"/>
    </xf>
    <xf numFmtId="44" fontId="7" fillId="0" borderId="8" xfId="5" applyFont="1" applyFill="1" applyBorder="1" applyAlignment="1">
      <alignment horizontal="left" vertical="top"/>
    </xf>
    <xf numFmtId="44" fontId="7" fillId="0" borderId="0" xfId="5" applyFont="1" applyFill="1" applyBorder="1" applyAlignment="1">
      <alignment horizontal="left" vertical="top"/>
    </xf>
    <xf numFmtId="44" fontId="7" fillId="0" borderId="2" xfId="5" applyFont="1" applyFill="1" applyBorder="1" applyAlignment="1">
      <alignment horizontal="left" vertical="top"/>
    </xf>
    <xf numFmtId="44" fontId="7" fillId="0" borderId="0" xfId="5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44" fontId="10" fillId="0" borderId="1" xfId="5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Alignment="1"/>
    <xf numFmtId="44" fontId="7" fillId="0" borderId="0" xfId="5" applyFont="1" applyFill="1" applyAlignment="1"/>
    <xf numFmtId="0" fontId="7" fillId="0" borderId="1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8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left"/>
    </xf>
    <xf numFmtId="165" fontId="7" fillId="0" borderId="1" xfId="0" applyNumberFormat="1" applyFont="1" applyFill="1" applyBorder="1"/>
    <xf numFmtId="44" fontId="7" fillId="0" borderId="1" xfId="5" applyNumberFormat="1" applyFont="1" applyFill="1" applyBorder="1"/>
    <xf numFmtId="44" fontId="7" fillId="0" borderId="1" xfId="0" applyNumberFormat="1" applyFont="1" applyFill="1" applyBorder="1"/>
    <xf numFmtId="44" fontId="7" fillId="0" borderId="0" xfId="0" applyNumberFormat="1" applyFont="1" applyFill="1"/>
    <xf numFmtId="166" fontId="7" fillId="0" borderId="1" xfId="5" applyNumberFormat="1" applyFont="1" applyFill="1" applyBorder="1"/>
    <xf numFmtId="3" fontId="7" fillId="0" borderId="5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left" vertical="center"/>
    </xf>
    <xf numFmtId="3" fontId="7" fillId="0" borderId="0" xfId="0" applyNumberFormat="1" applyFont="1" applyFill="1"/>
    <xf numFmtId="10" fontId="7" fillId="0" borderId="0" xfId="7" applyNumberFormat="1" applyFont="1" applyFill="1"/>
    <xf numFmtId="44" fontId="7" fillId="0" borderId="0" xfId="5" applyNumberFormat="1" applyFont="1" applyFill="1"/>
    <xf numFmtId="0" fontId="10" fillId="0" borderId="2" xfId="0" applyFont="1" applyFill="1" applyBorder="1"/>
    <xf numFmtId="167" fontId="10" fillId="0" borderId="1" xfId="0" applyNumberFormat="1" applyFont="1" applyFill="1" applyBorder="1"/>
  </cellXfs>
  <cellStyles count="8">
    <cellStyle name="Heading" xfId="1"/>
    <cellStyle name="Heading1" xfId="2"/>
    <cellStyle name="Normalny" xfId="0" builtinId="0" customBuiltin="1"/>
    <cellStyle name="Procentowy" xfId="7" builtinId="5"/>
    <cellStyle name="Result" xfId="3"/>
    <cellStyle name="Result2" xfId="4"/>
    <cellStyle name="Walutowy" xfId="5" builtinId="4"/>
    <cellStyle name="Walutowy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A453"/>
  <sheetViews>
    <sheetView tabSelected="1" view="pageBreakPreview" zoomScaleNormal="100" zoomScaleSheetLayoutView="100" workbookViewId="0">
      <selection activeCell="B3" sqref="B3"/>
    </sheetView>
  </sheetViews>
  <sheetFormatPr defaultColWidth="9" defaultRowHeight="16.5"/>
  <cols>
    <col min="1" max="1" width="7.125" style="30" customWidth="1"/>
    <col min="2" max="2" width="42" style="31" customWidth="1"/>
    <col min="3" max="3" width="13.75" style="31" customWidth="1"/>
    <col min="4" max="4" width="11.125" style="31" customWidth="1"/>
    <col min="5" max="5" width="13.375" style="31" customWidth="1"/>
    <col min="6" max="6" width="12.625" style="31" customWidth="1"/>
    <col min="7" max="7" width="7.75" style="32" customWidth="1"/>
    <col min="8" max="8" width="7.5" style="31" customWidth="1"/>
    <col min="9" max="9" width="10.875" style="31" customWidth="1"/>
    <col min="10" max="10" width="23.5" style="31" customWidth="1"/>
    <col min="11" max="11" width="6.375" style="31" customWidth="1"/>
    <col min="12" max="12" width="7.125" style="31" customWidth="1"/>
    <col min="13" max="13" width="7.25" style="31" customWidth="1"/>
    <col min="14" max="14" width="20.125" style="31" customWidth="1"/>
    <col min="15" max="15" width="5.25" style="32" customWidth="1"/>
    <col min="16" max="16" width="4.625" style="31" customWidth="1"/>
    <col min="17" max="17" width="24.5" style="31" customWidth="1"/>
    <col min="18" max="18" width="27.25" style="31" customWidth="1"/>
    <col min="19" max="19" width="9.375" style="31" customWidth="1"/>
    <col min="20" max="20" width="7.875" style="31" customWidth="1"/>
    <col min="21" max="21" width="7.375" style="31" customWidth="1"/>
    <col min="22" max="22" width="9.5" style="31" customWidth="1"/>
    <col min="23" max="24" width="11" style="31" customWidth="1"/>
    <col min="25" max="25" width="22.625" style="31" customWidth="1"/>
    <col min="26" max="26" width="6" style="31" customWidth="1"/>
    <col min="27" max="28" width="9" style="31"/>
    <col min="29" max="29" width="12.625" style="31" customWidth="1"/>
    <col min="30" max="30" width="5.375" style="32" customWidth="1"/>
    <col min="31" max="31" width="5.75" style="31" customWidth="1"/>
    <col min="32" max="32" width="20.875" style="31" customWidth="1"/>
    <col min="33" max="33" width="14.125" style="31" customWidth="1"/>
    <col min="34" max="42" width="9" style="31"/>
    <col min="43" max="43" width="11" style="31" customWidth="1"/>
    <col min="44" max="47" width="9" style="31"/>
    <col min="48" max="60" width="10.5" style="31" customWidth="1"/>
    <col min="61" max="61" width="10.5" style="33" customWidth="1"/>
    <col min="62" max="62" width="10.5" style="31" customWidth="1"/>
    <col min="63" max="63" width="10.5" style="33" customWidth="1"/>
    <col min="64" max="64" width="10.5" style="31" customWidth="1"/>
    <col min="65" max="65" width="8.25" style="34" customWidth="1"/>
    <col min="66" max="66" width="10.125" style="31" bestFit="1" customWidth="1"/>
    <col min="67" max="67" width="8.875" style="34" customWidth="1"/>
    <col min="68" max="68" width="9.875" style="31" customWidth="1"/>
    <col min="69" max="69" width="8" style="34" customWidth="1"/>
    <col min="70" max="70" width="12" style="31" customWidth="1"/>
    <col min="71" max="71" width="9.375" style="34" customWidth="1"/>
    <col min="72" max="72" width="10" style="31" customWidth="1"/>
    <col min="73" max="73" width="8.375" style="31" customWidth="1"/>
    <col min="74" max="74" width="9.625" style="31" customWidth="1"/>
    <col min="75" max="75" width="12.125" style="31" customWidth="1"/>
    <col min="76" max="76" width="12" style="31" customWidth="1"/>
    <col min="77" max="77" width="13.875" style="31" customWidth="1"/>
    <col min="78" max="16384" width="9" style="31"/>
  </cols>
  <sheetData>
    <row r="1" spans="1:79" ht="42" customHeight="1">
      <c r="B1" s="31" t="s">
        <v>2010</v>
      </c>
    </row>
    <row r="2" spans="1:79" s="35" customFormat="1">
      <c r="B2" s="6" t="s">
        <v>43</v>
      </c>
      <c r="C2" s="6" t="s">
        <v>44</v>
      </c>
      <c r="D2" s="6"/>
      <c r="BI2" s="36"/>
      <c r="BK2" s="36"/>
    </row>
    <row r="3" spans="1:79" s="35" customFormat="1" ht="66">
      <c r="B3" s="6" t="s">
        <v>65</v>
      </c>
      <c r="C3" s="6"/>
      <c r="D3" s="37" t="s">
        <v>2034</v>
      </c>
      <c r="E3" s="38" t="s">
        <v>57</v>
      </c>
      <c r="F3" s="38" t="s">
        <v>1171</v>
      </c>
      <c r="G3" s="38" t="s">
        <v>58</v>
      </c>
      <c r="H3" s="38" t="s">
        <v>1881</v>
      </c>
      <c r="I3" s="38" t="s">
        <v>59</v>
      </c>
      <c r="J3" s="38" t="s">
        <v>60</v>
      </c>
      <c r="K3" s="6" t="s">
        <v>2011</v>
      </c>
      <c r="BI3" s="36"/>
      <c r="BK3" s="36"/>
    </row>
    <row r="4" spans="1:79" s="35" customFormat="1" ht="49.5">
      <c r="B4" s="7" t="s">
        <v>2008</v>
      </c>
      <c r="C4" s="39"/>
      <c r="D4" s="37" t="s">
        <v>62</v>
      </c>
      <c r="E4" s="40"/>
      <c r="F4" s="40"/>
      <c r="G4" s="38"/>
      <c r="H4" s="38"/>
      <c r="I4" s="38"/>
      <c r="J4" s="38"/>
      <c r="K4" s="38"/>
      <c r="L4" s="41"/>
      <c r="M4" s="41"/>
      <c r="N4" s="41"/>
      <c r="BI4" s="36"/>
      <c r="BK4" s="36"/>
    </row>
    <row r="5" spans="1:79" s="35" customFormat="1" ht="49.5">
      <c r="B5" s="7" t="s">
        <v>2032</v>
      </c>
      <c r="C5" s="39"/>
      <c r="D5" s="37" t="s">
        <v>2035</v>
      </c>
      <c r="E5" s="38"/>
      <c r="F5" s="38"/>
      <c r="G5" s="42"/>
      <c r="H5" s="38"/>
      <c r="I5" s="38"/>
      <c r="J5" s="38"/>
      <c r="K5" s="38"/>
      <c r="BI5" s="36"/>
      <c r="BK5" s="36"/>
    </row>
    <row r="6" spans="1:79" s="35" customFormat="1" ht="50.25" customHeight="1">
      <c r="B6" s="7" t="s">
        <v>2031</v>
      </c>
      <c r="C6" s="39"/>
      <c r="D6" s="43"/>
      <c r="E6" s="41"/>
      <c r="F6" s="41"/>
      <c r="G6" s="41"/>
      <c r="H6" s="41"/>
      <c r="I6" s="41"/>
      <c r="J6" s="41"/>
      <c r="K6" s="41"/>
      <c r="BI6" s="36"/>
      <c r="BK6" s="36"/>
    </row>
    <row r="7" spans="1:79" s="35" customFormat="1" ht="25.5">
      <c r="B7" s="44"/>
      <c r="C7" s="44"/>
      <c r="D7" s="45" t="s">
        <v>2029</v>
      </c>
      <c r="E7" s="45" t="s">
        <v>2030</v>
      </c>
      <c r="F7" s="41"/>
      <c r="G7" s="41"/>
      <c r="H7" s="41"/>
      <c r="I7" s="41"/>
      <c r="BI7" s="36"/>
      <c r="BK7" s="36"/>
    </row>
    <row r="8" spans="1:79" s="35" customFormat="1">
      <c r="A8" s="46"/>
      <c r="B8" s="6" t="s">
        <v>45</v>
      </c>
      <c r="C8" s="38">
        <f>BW452</f>
        <v>3665359.7800000007</v>
      </c>
      <c r="D8" s="70">
        <v>4.6371000000000002</v>
      </c>
      <c r="E8" s="71">
        <f>C8/D8</f>
        <v>790442.2548575619</v>
      </c>
      <c r="F8" s="46"/>
      <c r="G8" s="46"/>
      <c r="H8" s="46"/>
      <c r="I8" s="46"/>
      <c r="BI8" s="36"/>
      <c r="BK8" s="36"/>
    </row>
    <row r="9" spans="1:79" s="35" customFormat="1">
      <c r="A9" s="46"/>
      <c r="B9" s="6" t="s">
        <v>29</v>
      </c>
      <c r="C9" s="38">
        <f>BX452</f>
        <v>843032.82000000007</v>
      </c>
      <c r="D9" s="70"/>
      <c r="E9" s="71"/>
      <c r="F9" s="46"/>
      <c r="G9" s="46"/>
      <c r="H9" s="46"/>
      <c r="I9" s="46"/>
      <c r="BI9" s="36"/>
      <c r="BK9" s="36"/>
    </row>
    <row r="10" spans="1:79" s="35" customFormat="1">
      <c r="A10" s="46"/>
      <c r="B10" s="6" t="s">
        <v>46</v>
      </c>
      <c r="C10" s="38">
        <f>BY452</f>
        <v>4508392.6000000006</v>
      </c>
      <c r="D10" s="46"/>
      <c r="E10" s="46"/>
      <c r="F10" s="46"/>
      <c r="G10" s="46"/>
      <c r="H10" s="46"/>
      <c r="I10" s="46"/>
      <c r="BI10" s="36"/>
      <c r="BK10" s="36"/>
    </row>
    <row r="11" spans="1:79" s="35" customFormat="1" ht="85.5" customHeight="1">
      <c r="A11" s="46"/>
      <c r="B11" s="28" t="s">
        <v>2033</v>
      </c>
      <c r="C11" s="28"/>
      <c r="D11" s="28"/>
      <c r="E11" s="28"/>
      <c r="F11" s="28"/>
      <c r="G11" s="28"/>
      <c r="H11" s="28"/>
      <c r="I11" s="28"/>
      <c r="BI11" s="36"/>
      <c r="BK11" s="36"/>
    </row>
    <row r="12" spans="1:79" s="47" customFormat="1">
      <c r="A12" s="30"/>
      <c r="B12" s="47" t="s">
        <v>2028</v>
      </c>
      <c r="BI12" s="48"/>
      <c r="BK12" s="48"/>
    </row>
    <row r="13" spans="1:79" s="47" customFormat="1">
      <c r="A13" s="30"/>
      <c r="B13" s="49" t="s">
        <v>0</v>
      </c>
      <c r="C13" s="49"/>
      <c r="D13" s="49"/>
      <c r="E13" s="49"/>
      <c r="F13" s="49"/>
      <c r="G13" s="49"/>
      <c r="H13" s="49"/>
      <c r="I13" s="49"/>
      <c r="J13" s="49" t="s">
        <v>38</v>
      </c>
      <c r="K13" s="49"/>
      <c r="L13" s="49"/>
      <c r="M13" s="49"/>
      <c r="N13" s="49"/>
      <c r="O13" s="49"/>
      <c r="P13" s="49"/>
      <c r="Q13" s="49" t="s">
        <v>40</v>
      </c>
      <c r="R13" s="49"/>
      <c r="S13" s="49"/>
      <c r="T13" s="49"/>
      <c r="U13" s="49"/>
      <c r="V13" s="49"/>
      <c r="W13" s="49"/>
      <c r="X13" s="49"/>
      <c r="Y13" s="49" t="s">
        <v>41</v>
      </c>
      <c r="Z13" s="49"/>
      <c r="AA13" s="49"/>
      <c r="AB13" s="49"/>
      <c r="AC13" s="49"/>
      <c r="AD13" s="49"/>
      <c r="AE13" s="49"/>
      <c r="AF13" s="49"/>
      <c r="AG13" s="49"/>
      <c r="AH13" s="49" t="s">
        <v>2009</v>
      </c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50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2"/>
    </row>
    <row r="14" spans="1:79" s="55" customFormat="1" ht="181.5">
      <c r="A14" s="53" t="s">
        <v>26</v>
      </c>
      <c r="B14" s="54" t="s">
        <v>0</v>
      </c>
      <c r="C14" s="54" t="s">
        <v>1</v>
      </c>
      <c r="D14" s="54" t="s">
        <v>2</v>
      </c>
      <c r="E14" s="54" t="s">
        <v>3</v>
      </c>
      <c r="F14" s="54" t="s">
        <v>4</v>
      </c>
      <c r="G14" s="25" t="s">
        <v>5</v>
      </c>
      <c r="H14" s="25" t="s">
        <v>6</v>
      </c>
      <c r="I14" s="25" t="s">
        <v>24</v>
      </c>
      <c r="J14" s="54" t="s">
        <v>37</v>
      </c>
      <c r="K14" s="54" t="s">
        <v>1</v>
      </c>
      <c r="L14" s="54" t="s">
        <v>2</v>
      </c>
      <c r="M14" s="54" t="s">
        <v>3</v>
      </c>
      <c r="N14" s="54" t="s">
        <v>4</v>
      </c>
      <c r="O14" s="25" t="s">
        <v>5</v>
      </c>
      <c r="P14" s="25" t="s">
        <v>6</v>
      </c>
      <c r="Q14" s="25" t="s">
        <v>22</v>
      </c>
      <c r="R14" s="54" t="s">
        <v>23</v>
      </c>
      <c r="S14" s="54" t="s">
        <v>36</v>
      </c>
      <c r="T14" s="54" t="s">
        <v>39</v>
      </c>
      <c r="U14" s="25" t="s">
        <v>32</v>
      </c>
      <c r="V14" s="25" t="s">
        <v>736</v>
      </c>
      <c r="W14" s="25" t="s">
        <v>737</v>
      </c>
      <c r="X14" s="25" t="s">
        <v>738</v>
      </c>
      <c r="Y14" s="54" t="s">
        <v>7</v>
      </c>
      <c r="Z14" s="54" t="s">
        <v>1</v>
      </c>
      <c r="AA14" s="54" t="s">
        <v>2</v>
      </c>
      <c r="AB14" s="54" t="s">
        <v>3</v>
      </c>
      <c r="AC14" s="54" t="s">
        <v>4</v>
      </c>
      <c r="AD14" s="25" t="s">
        <v>5</v>
      </c>
      <c r="AE14" s="25" t="s">
        <v>6</v>
      </c>
      <c r="AF14" s="54" t="s">
        <v>25</v>
      </c>
      <c r="AG14" s="54" t="s">
        <v>33</v>
      </c>
      <c r="AH14" s="25" t="s">
        <v>10</v>
      </c>
      <c r="AI14" s="25" t="s">
        <v>11</v>
      </c>
      <c r="AJ14" s="25" t="s">
        <v>21</v>
      </c>
      <c r="AK14" s="25" t="s">
        <v>12</v>
      </c>
      <c r="AL14" s="25" t="s">
        <v>13</v>
      </c>
      <c r="AM14" s="25" t="s">
        <v>14</v>
      </c>
      <c r="AN14" s="25" t="s">
        <v>15</v>
      </c>
      <c r="AO14" s="25" t="s">
        <v>16</v>
      </c>
      <c r="AP14" s="25" t="s">
        <v>17</v>
      </c>
      <c r="AQ14" s="25" t="s">
        <v>18</v>
      </c>
      <c r="AR14" s="25" t="s">
        <v>19</v>
      </c>
      <c r="AS14" s="25" t="s">
        <v>20</v>
      </c>
      <c r="AT14" s="25" t="s">
        <v>50</v>
      </c>
      <c r="AU14" s="25" t="s">
        <v>2002</v>
      </c>
      <c r="AV14" s="25" t="s">
        <v>2003</v>
      </c>
      <c r="AW14" s="25" t="s">
        <v>9</v>
      </c>
      <c r="AX14" s="25" t="s">
        <v>34</v>
      </c>
      <c r="AY14" s="25" t="s">
        <v>42</v>
      </c>
      <c r="AZ14" s="25" t="s">
        <v>47</v>
      </c>
      <c r="BA14" s="25" t="s">
        <v>48</v>
      </c>
      <c r="BB14" s="25" t="s">
        <v>2021</v>
      </c>
      <c r="BC14" s="25" t="s">
        <v>2022</v>
      </c>
      <c r="BD14" s="25" t="s">
        <v>2015</v>
      </c>
      <c r="BE14" s="25" t="s">
        <v>2023</v>
      </c>
      <c r="BF14" s="25" t="s">
        <v>2024</v>
      </c>
      <c r="BG14" s="25" t="s">
        <v>2025</v>
      </c>
      <c r="BH14" s="25" t="s">
        <v>55</v>
      </c>
      <c r="BI14" s="26" t="s">
        <v>52</v>
      </c>
      <c r="BJ14" s="25" t="s">
        <v>53</v>
      </c>
      <c r="BK14" s="26" t="s">
        <v>51</v>
      </c>
      <c r="BL14" s="25" t="s">
        <v>54</v>
      </c>
      <c r="BM14" s="25" t="s">
        <v>2014</v>
      </c>
      <c r="BN14" s="25" t="s">
        <v>2012</v>
      </c>
      <c r="BO14" s="25" t="s">
        <v>2016</v>
      </c>
      <c r="BP14" s="25" t="s">
        <v>2013</v>
      </c>
      <c r="BQ14" s="25" t="s">
        <v>2017</v>
      </c>
      <c r="BR14" s="25" t="s">
        <v>2018</v>
      </c>
      <c r="BS14" s="25" t="s">
        <v>2019</v>
      </c>
      <c r="BT14" s="25" t="s">
        <v>2020</v>
      </c>
      <c r="BU14" s="25" t="s">
        <v>2007</v>
      </c>
      <c r="BV14" s="25" t="s">
        <v>2006</v>
      </c>
      <c r="BW14" s="25" t="s">
        <v>27</v>
      </c>
      <c r="BX14" s="54" t="s">
        <v>61</v>
      </c>
      <c r="BY14" s="25" t="s">
        <v>28</v>
      </c>
    </row>
    <row r="15" spans="1:79">
      <c r="A15" s="56">
        <v>1</v>
      </c>
      <c r="B15" s="8" t="s">
        <v>63</v>
      </c>
      <c r="C15" s="8" t="s">
        <v>64</v>
      </c>
      <c r="D15" s="8" t="s">
        <v>65</v>
      </c>
      <c r="E15" s="8" t="s">
        <v>65</v>
      </c>
      <c r="F15" s="8" t="s">
        <v>66</v>
      </c>
      <c r="G15" s="8" t="s">
        <v>67</v>
      </c>
      <c r="H15" s="8"/>
      <c r="I15" s="8" t="s">
        <v>68</v>
      </c>
      <c r="J15" s="8" t="s">
        <v>69</v>
      </c>
      <c r="K15" s="8" t="s">
        <v>70</v>
      </c>
      <c r="L15" s="8" t="s">
        <v>65</v>
      </c>
      <c r="M15" s="8" t="s">
        <v>65</v>
      </c>
      <c r="N15" s="8" t="s">
        <v>71</v>
      </c>
      <c r="O15" s="8" t="s">
        <v>72</v>
      </c>
      <c r="P15" s="8"/>
      <c r="Q15" s="8" t="s">
        <v>733</v>
      </c>
      <c r="R15" s="8" t="s">
        <v>734</v>
      </c>
      <c r="S15" s="8">
        <v>0</v>
      </c>
      <c r="T15" s="13" t="s">
        <v>49</v>
      </c>
      <c r="U15" s="13" t="s">
        <v>35</v>
      </c>
      <c r="V15" s="8" t="s">
        <v>739</v>
      </c>
      <c r="W15" s="9">
        <v>45657</v>
      </c>
      <c r="X15" s="8" t="s">
        <v>740</v>
      </c>
      <c r="Y15" s="8" t="s">
        <v>746</v>
      </c>
      <c r="Z15" s="8" t="s">
        <v>70</v>
      </c>
      <c r="AA15" s="8" t="s">
        <v>65</v>
      </c>
      <c r="AB15" s="8" t="s">
        <v>65</v>
      </c>
      <c r="AC15" s="8" t="s">
        <v>71</v>
      </c>
      <c r="AD15" s="8" t="s">
        <v>322</v>
      </c>
      <c r="AE15" s="8"/>
      <c r="AF15" s="10" t="s">
        <v>1136</v>
      </c>
      <c r="AG15" s="8" t="s">
        <v>1137</v>
      </c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2"/>
      <c r="AT15" s="18">
        <v>309</v>
      </c>
      <c r="AU15" s="8" t="s">
        <v>57</v>
      </c>
      <c r="AV15" s="8" t="s">
        <v>1138</v>
      </c>
      <c r="AW15" s="8"/>
      <c r="AX15" s="13">
        <v>8760</v>
      </c>
      <c r="AY15" s="13">
        <v>12</v>
      </c>
      <c r="AZ15" s="14">
        <v>0</v>
      </c>
      <c r="BA15" s="14">
        <v>100</v>
      </c>
      <c r="BB15" s="13">
        <f t="shared" ref="BB15:BB77" si="0">AT15*AZ15/100</f>
        <v>0</v>
      </c>
      <c r="BC15" s="13">
        <f t="shared" ref="BC15:BC77" si="1">AT15*BA15/100</f>
        <v>309</v>
      </c>
      <c r="BD15" s="57">
        <f t="shared" ref="BD15:BD77" si="2">C$4/1000</f>
        <v>0</v>
      </c>
      <c r="BE15" s="57">
        <f>IF((OR(AU15=Ceny!$A$3,AU15=Ceny!$A$4,AU15=Ceny!$A$5,AU15=Ceny!$A$6,AU15=Ceny!$A$7)),$C$5/1000,$C$6/1000)</f>
        <v>0</v>
      </c>
      <c r="BF15" s="15">
        <f t="shared" ref="BF15:BF77" si="3">ROUND(BB15*BD15,2)</f>
        <v>0</v>
      </c>
      <c r="BG15" s="15">
        <f t="shared" ref="BG15:BG77" si="4">ROUND(BC15*BE15,2)</f>
        <v>0</v>
      </c>
      <c r="BH15" s="15">
        <f t="shared" ref="BH15:BH77" si="5">SUM(BF15:BG15)</f>
        <v>0</v>
      </c>
      <c r="BI15" s="16">
        <f t="shared" ref="BI15:BI77" si="6">HLOOKUP(AU15,$E$3:$K$5,2,FALSE)</f>
        <v>0</v>
      </c>
      <c r="BJ15" s="15">
        <f t="shared" ref="BJ15:BJ77" si="7">ROUND(BI15*AY15*AZ15/100,2)</f>
        <v>0</v>
      </c>
      <c r="BK15" s="16">
        <f t="shared" ref="BK15:BK77" si="8">HLOOKUP(AU15,$E$3:$K$5,3,FALSE)</f>
        <v>0</v>
      </c>
      <c r="BL15" s="15">
        <f t="shared" ref="BL15:BL77" si="9">ROUND(BK15*AY15*BA15/100,2)</f>
        <v>0</v>
      </c>
      <c r="BM15" s="11">
        <f>VLOOKUP(AU15,Ceny!$A$3:$E$9,2,FALSE)</f>
        <v>6.01</v>
      </c>
      <c r="BN15" s="15">
        <f>ROUND(BM15*AY15*AZ15/100,2)</f>
        <v>0</v>
      </c>
      <c r="BO15" s="11">
        <f>VLOOKUP(AU15,Ceny!$A$3:$E$9,4,FALSE)</f>
        <v>6.01</v>
      </c>
      <c r="BP15" s="15">
        <f>ROUND(BO15*AY15*BA15/100,2)</f>
        <v>72.12</v>
      </c>
      <c r="BQ15" s="11">
        <f>VLOOKUP(AU15,Ceny!$A$3:$E$9,3,FALSE)</f>
        <v>5.706E-2</v>
      </c>
      <c r="BR15" s="15">
        <f t="shared" ref="BR15:BR77" si="10">ROUND(BQ15*AT15*AZ15/100,2)</f>
        <v>0</v>
      </c>
      <c r="BS15" s="11">
        <f>VLOOKUP(AU15,Ceny!$A$3:$E$9,5,FALSE)</f>
        <v>5.706E-2</v>
      </c>
      <c r="BT15" s="15">
        <f t="shared" ref="BT15:BT77" si="11">ROUND(BS15*AT15*BA15/100,2)</f>
        <v>17.63</v>
      </c>
      <c r="BU15" s="15">
        <v>0</v>
      </c>
      <c r="BV15" s="58">
        <f t="shared" ref="BV15:BV77" si="12">ROUND(BU15*AT15,2)</f>
        <v>0</v>
      </c>
      <c r="BW15" s="59">
        <f t="shared" ref="BW15:BW77" si="13">BH15+BJ15+BL15+BN15+BR15+BT15+BP15+BV15</f>
        <v>89.75</v>
      </c>
      <c r="BX15" s="59">
        <f t="shared" ref="BX15:BX77" si="14">ROUND(BW15*0.23,2)</f>
        <v>20.64</v>
      </c>
      <c r="BY15" s="59">
        <f t="shared" ref="BY15:BY77" si="15">BX15+BW15</f>
        <v>110.39</v>
      </c>
      <c r="CA15" s="60"/>
    </row>
    <row r="16" spans="1:79">
      <c r="A16" s="56">
        <f t="shared" ref="A16:A79" si="16">A15+1</f>
        <v>2</v>
      </c>
      <c r="B16" s="8" t="s">
        <v>63</v>
      </c>
      <c r="C16" s="8" t="s">
        <v>64</v>
      </c>
      <c r="D16" s="8" t="s">
        <v>65</v>
      </c>
      <c r="E16" s="8" t="s">
        <v>65</v>
      </c>
      <c r="F16" s="8" t="s">
        <v>66</v>
      </c>
      <c r="G16" s="8" t="s">
        <v>67</v>
      </c>
      <c r="H16" s="8"/>
      <c r="I16" s="8" t="s">
        <v>68</v>
      </c>
      <c r="J16" s="8" t="s">
        <v>73</v>
      </c>
      <c r="K16" s="8" t="s">
        <v>74</v>
      </c>
      <c r="L16" s="8" t="s">
        <v>65</v>
      </c>
      <c r="M16" s="8" t="s">
        <v>65</v>
      </c>
      <c r="N16" s="8" t="s">
        <v>75</v>
      </c>
      <c r="O16" s="8" t="s">
        <v>76</v>
      </c>
      <c r="P16" s="8"/>
      <c r="Q16" s="8" t="s">
        <v>733</v>
      </c>
      <c r="R16" s="8" t="s">
        <v>734</v>
      </c>
      <c r="S16" s="8">
        <v>0</v>
      </c>
      <c r="T16" s="13" t="s">
        <v>49</v>
      </c>
      <c r="U16" s="13" t="s">
        <v>35</v>
      </c>
      <c r="V16" s="8" t="s">
        <v>739</v>
      </c>
      <c r="W16" s="9">
        <v>45657</v>
      </c>
      <c r="X16" s="8" t="s">
        <v>740</v>
      </c>
      <c r="Y16" s="8" t="s">
        <v>747</v>
      </c>
      <c r="Z16" s="8" t="s">
        <v>74</v>
      </c>
      <c r="AA16" s="8" t="s">
        <v>65</v>
      </c>
      <c r="AB16" s="8" t="s">
        <v>65</v>
      </c>
      <c r="AC16" s="8" t="s">
        <v>75</v>
      </c>
      <c r="AD16" s="8" t="s">
        <v>76</v>
      </c>
      <c r="AE16" s="8"/>
      <c r="AF16" s="10" t="s">
        <v>1139</v>
      </c>
      <c r="AG16" s="8" t="s">
        <v>1140</v>
      </c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2"/>
      <c r="AT16" s="18">
        <v>1019</v>
      </c>
      <c r="AU16" s="8" t="str">
        <f>AU$15</f>
        <v>W-1.1</v>
      </c>
      <c r="AV16" s="8" t="s">
        <v>1138</v>
      </c>
      <c r="AW16" s="8"/>
      <c r="AX16" s="13">
        <v>8760</v>
      </c>
      <c r="AY16" s="13">
        <v>12</v>
      </c>
      <c r="AZ16" s="14">
        <v>0</v>
      </c>
      <c r="BA16" s="14">
        <v>100</v>
      </c>
      <c r="BB16" s="13">
        <f t="shared" si="0"/>
        <v>0</v>
      </c>
      <c r="BC16" s="13">
        <f t="shared" si="1"/>
        <v>1019</v>
      </c>
      <c r="BD16" s="57">
        <f t="shared" si="2"/>
        <v>0</v>
      </c>
      <c r="BE16" s="57">
        <f>IF((OR(AU16=Ceny!$A$3,AU16=Ceny!$A$4,AU16=Ceny!$A$5,AU16=Ceny!$A$6,AU16=Ceny!$A$7)),$C$5/1000,$C$6/1000)</f>
        <v>0</v>
      </c>
      <c r="BF16" s="15">
        <f t="shared" si="3"/>
        <v>0</v>
      </c>
      <c r="BG16" s="15">
        <f t="shared" si="4"/>
        <v>0</v>
      </c>
      <c r="BH16" s="15">
        <f t="shared" si="5"/>
        <v>0</v>
      </c>
      <c r="BI16" s="16">
        <f t="shared" si="6"/>
        <v>0</v>
      </c>
      <c r="BJ16" s="15">
        <f t="shared" si="7"/>
        <v>0</v>
      </c>
      <c r="BK16" s="16">
        <f t="shared" si="8"/>
        <v>0</v>
      </c>
      <c r="BL16" s="15">
        <f t="shared" si="9"/>
        <v>0</v>
      </c>
      <c r="BM16" s="11">
        <f>VLOOKUP(AU16,Ceny!$A$3:$E$9,2,FALSE)</f>
        <v>6.01</v>
      </c>
      <c r="BN16" s="15">
        <f>ROUND(BM16*AY16*AZ16/100,2)</f>
        <v>0</v>
      </c>
      <c r="BO16" s="11">
        <f>VLOOKUP(AU16,Ceny!$A$3:$E$9,4,FALSE)</f>
        <v>6.01</v>
      </c>
      <c r="BP16" s="15">
        <f>ROUND(BO16*AY16*BA16/100,2)</f>
        <v>72.12</v>
      </c>
      <c r="BQ16" s="11">
        <f>VLOOKUP(AU16,Ceny!$A$3:$E$9,3,FALSE)</f>
        <v>5.706E-2</v>
      </c>
      <c r="BR16" s="15">
        <f t="shared" si="10"/>
        <v>0</v>
      </c>
      <c r="BS16" s="11">
        <f>VLOOKUP(AU16,Ceny!$A$3:$E$9,5,FALSE)</f>
        <v>5.706E-2</v>
      </c>
      <c r="BT16" s="15">
        <f t="shared" si="11"/>
        <v>58.14</v>
      </c>
      <c r="BU16" s="15">
        <v>0</v>
      </c>
      <c r="BV16" s="58">
        <f t="shared" si="12"/>
        <v>0</v>
      </c>
      <c r="BW16" s="59">
        <f t="shared" si="13"/>
        <v>130.26</v>
      </c>
      <c r="BX16" s="59">
        <f t="shared" si="14"/>
        <v>29.96</v>
      </c>
      <c r="BY16" s="59">
        <f t="shared" si="15"/>
        <v>160.22</v>
      </c>
      <c r="CA16" s="60"/>
    </row>
    <row r="17" spans="1:79">
      <c r="A17" s="56">
        <f t="shared" si="16"/>
        <v>3</v>
      </c>
      <c r="B17" s="8" t="s">
        <v>63</v>
      </c>
      <c r="C17" s="8" t="s">
        <v>64</v>
      </c>
      <c r="D17" s="8" t="s">
        <v>65</v>
      </c>
      <c r="E17" s="8" t="s">
        <v>65</v>
      </c>
      <c r="F17" s="8" t="s">
        <v>66</v>
      </c>
      <c r="G17" s="8" t="s">
        <v>67</v>
      </c>
      <c r="H17" s="8"/>
      <c r="I17" s="8" t="s">
        <v>68</v>
      </c>
      <c r="J17" s="8" t="s">
        <v>73</v>
      </c>
      <c r="K17" s="8" t="s">
        <v>74</v>
      </c>
      <c r="L17" s="8" t="s">
        <v>65</v>
      </c>
      <c r="M17" s="8" t="s">
        <v>65</v>
      </c>
      <c r="N17" s="8" t="s">
        <v>75</v>
      </c>
      <c r="O17" s="8" t="s">
        <v>76</v>
      </c>
      <c r="P17" s="8"/>
      <c r="Q17" s="8" t="s">
        <v>733</v>
      </c>
      <c r="R17" s="8" t="s">
        <v>734</v>
      </c>
      <c r="S17" s="8">
        <v>0</v>
      </c>
      <c r="T17" s="13" t="s">
        <v>49</v>
      </c>
      <c r="U17" s="13" t="s">
        <v>35</v>
      </c>
      <c r="V17" s="8" t="s">
        <v>739</v>
      </c>
      <c r="W17" s="9">
        <v>45657</v>
      </c>
      <c r="X17" s="8" t="s">
        <v>740</v>
      </c>
      <c r="Y17" s="8" t="s">
        <v>748</v>
      </c>
      <c r="Z17" s="8" t="s">
        <v>134</v>
      </c>
      <c r="AA17" s="8" t="s">
        <v>65</v>
      </c>
      <c r="AB17" s="8" t="s">
        <v>65</v>
      </c>
      <c r="AC17" s="8" t="s">
        <v>135</v>
      </c>
      <c r="AD17" s="8" t="s">
        <v>270</v>
      </c>
      <c r="AE17" s="8"/>
      <c r="AF17" s="10" t="s">
        <v>1141</v>
      </c>
      <c r="AG17" s="8" t="s">
        <v>1142</v>
      </c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2"/>
      <c r="AT17" s="18">
        <v>323345</v>
      </c>
      <c r="AU17" s="8" t="s">
        <v>59</v>
      </c>
      <c r="AV17" s="8" t="s">
        <v>1138</v>
      </c>
      <c r="AW17" s="8"/>
      <c r="AX17" s="13">
        <v>8760</v>
      </c>
      <c r="AY17" s="13">
        <v>12</v>
      </c>
      <c r="AZ17" s="14">
        <v>0</v>
      </c>
      <c r="BA17" s="14">
        <v>100</v>
      </c>
      <c r="BB17" s="13">
        <f t="shared" si="0"/>
        <v>0</v>
      </c>
      <c r="BC17" s="13">
        <f t="shared" si="1"/>
        <v>323345</v>
      </c>
      <c r="BD17" s="57">
        <f t="shared" si="2"/>
        <v>0</v>
      </c>
      <c r="BE17" s="57">
        <f>IF((OR(AU17=Ceny!$A$3,AU17=Ceny!$A$4,AU17=Ceny!$A$5,AU17=Ceny!$A$6,AU17=Ceny!$A$7)),$C$5/1000,$C$6/1000)</f>
        <v>0</v>
      </c>
      <c r="BF17" s="15">
        <f t="shared" si="3"/>
        <v>0</v>
      </c>
      <c r="BG17" s="15">
        <f t="shared" si="4"/>
        <v>0</v>
      </c>
      <c r="BH17" s="15">
        <f t="shared" si="5"/>
        <v>0</v>
      </c>
      <c r="BI17" s="16">
        <f t="shared" si="6"/>
        <v>0</v>
      </c>
      <c r="BJ17" s="15">
        <f t="shared" si="7"/>
        <v>0</v>
      </c>
      <c r="BK17" s="16">
        <f t="shared" si="8"/>
        <v>0</v>
      </c>
      <c r="BL17" s="15">
        <f t="shared" si="9"/>
        <v>0</v>
      </c>
      <c r="BM17" s="11">
        <f>VLOOKUP(AU17,Ceny!$A$3:$E$9,2,FALSE)</f>
        <v>204.77</v>
      </c>
      <c r="BN17" s="15">
        <f>ROUND(BM17*AY17*AZ17/100,2)</f>
        <v>0</v>
      </c>
      <c r="BO17" s="11">
        <f>VLOOKUP(AU17,Ceny!$A$3:$E$9,4,FALSE)</f>
        <v>204.77</v>
      </c>
      <c r="BP17" s="15">
        <f>ROUND(BO17*AY17*BA17/100,2)</f>
        <v>2457.2399999999998</v>
      </c>
      <c r="BQ17" s="11">
        <f>VLOOKUP(AU17,Ceny!$A$3:$E$9,3,FALSE)</f>
        <v>4.4069999999999998E-2</v>
      </c>
      <c r="BR17" s="15">
        <f t="shared" si="10"/>
        <v>0</v>
      </c>
      <c r="BS17" s="11">
        <f>VLOOKUP(AU17,Ceny!$A$3:$E$9,5,FALSE)</f>
        <v>4.4069999999999998E-2</v>
      </c>
      <c r="BT17" s="15">
        <f t="shared" si="11"/>
        <v>14249.81</v>
      </c>
      <c r="BU17" s="15">
        <v>0</v>
      </c>
      <c r="BV17" s="58">
        <f t="shared" si="12"/>
        <v>0</v>
      </c>
      <c r="BW17" s="59">
        <f t="shared" si="13"/>
        <v>16707.05</v>
      </c>
      <c r="BX17" s="59">
        <f t="shared" si="14"/>
        <v>3842.62</v>
      </c>
      <c r="BY17" s="59">
        <f t="shared" si="15"/>
        <v>20549.669999999998</v>
      </c>
      <c r="CA17" s="60"/>
    </row>
    <row r="18" spans="1:79">
      <c r="A18" s="56">
        <f t="shared" si="16"/>
        <v>4</v>
      </c>
      <c r="B18" s="8" t="s">
        <v>63</v>
      </c>
      <c r="C18" s="8" t="s">
        <v>64</v>
      </c>
      <c r="D18" s="8" t="s">
        <v>65</v>
      </c>
      <c r="E18" s="8" t="s">
        <v>65</v>
      </c>
      <c r="F18" s="8" t="s">
        <v>66</v>
      </c>
      <c r="G18" s="8" t="s">
        <v>67</v>
      </c>
      <c r="H18" s="8"/>
      <c r="I18" s="8" t="s">
        <v>68</v>
      </c>
      <c r="J18" s="8" t="s">
        <v>77</v>
      </c>
      <c r="K18" s="8" t="s">
        <v>78</v>
      </c>
      <c r="L18" s="8" t="s">
        <v>65</v>
      </c>
      <c r="M18" s="8" t="s">
        <v>65</v>
      </c>
      <c r="N18" s="8" t="s">
        <v>79</v>
      </c>
      <c r="O18" s="8" t="s">
        <v>80</v>
      </c>
      <c r="P18" s="8"/>
      <c r="Q18" s="8" t="s">
        <v>733</v>
      </c>
      <c r="R18" s="8" t="s">
        <v>734</v>
      </c>
      <c r="S18" s="8">
        <v>0</v>
      </c>
      <c r="T18" s="13" t="s">
        <v>49</v>
      </c>
      <c r="U18" s="13" t="s">
        <v>35</v>
      </c>
      <c r="V18" s="8" t="s">
        <v>739</v>
      </c>
      <c r="W18" s="9">
        <v>45657</v>
      </c>
      <c r="X18" s="8" t="s">
        <v>740</v>
      </c>
      <c r="Y18" s="8" t="s">
        <v>77</v>
      </c>
      <c r="Z18" s="8" t="s">
        <v>78</v>
      </c>
      <c r="AA18" s="8" t="s">
        <v>65</v>
      </c>
      <c r="AB18" s="8" t="s">
        <v>65</v>
      </c>
      <c r="AC18" s="8" t="s">
        <v>79</v>
      </c>
      <c r="AD18" s="8" t="s">
        <v>80</v>
      </c>
      <c r="AE18" s="8"/>
      <c r="AF18" s="10" t="s">
        <v>1143</v>
      </c>
      <c r="AG18" s="8" t="s">
        <v>1144</v>
      </c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2"/>
      <c r="AT18" s="18">
        <v>0</v>
      </c>
      <c r="AU18" s="8" t="str">
        <f>AU$15</f>
        <v>W-1.1</v>
      </c>
      <c r="AV18" s="8" t="s">
        <v>1138</v>
      </c>
      <c r="AW18" s="8"/>
      <c r="AX18" s="13">
        <v>8760</v>
      </c>
      <c r="AY18" s="13">
        <v>12</v>
      </c>
      <c r="AZ18" s="14">
        <v>0</v>
      </c>
      <c r="BA18" s="14">
        <v>100</v>
      </c>
      <c r="BB18" s="13">
        <f t="shared" si="0"/>
        <v>0</v>
      </c>
      <c r="BC18" s="13">
        <f t="shared" si="1"/>
        <v>0</v>
      </c>
      <c r="BD18" s="57">
        <f t="shared" si="2"/>
        <v>0</v>
      </c>
      <c r="BE18" s="57">
        <f>IF((OR(AU18=Ceny!$A$3,AU18=Ceny!$A$4,AU18=Ceny!$A$5,AU18=Ceny!$A$6,AU18=Ceny!$A$7)),$C$5/1000,$C$6/1000)</f>
        <v>0</v>
      </c>
      <c r="BF18" s="15">
        <f t="shared" si="3"/>
        <v>0</v>
      </c>
      <c r="BG18" s="15">
        <f t="shared" si="4"/>
        <v>0</v>
      </c>
      <c r="BH18" s="15">
        <f t="shared" si="5"/>
        <v>0</v>
      </c>
      <c r="BI18" s="16">
        <f t="shared" si="6"/>
        <v>0</v>
      </c>
      <c r="BJ18" s="15">
        <f t="shared" si="7"/>
        <v>0</v>
      </c>
      <c r="BK18" s="16">
        <f t="shared" si="8"/>
        <v>0</v>
      </c>
      <c r="BL18" s="15">
        <f t="shared" si="9"/>
        <v>0</v>
      </c>
      <c r="BM18" s="11">
        <f>VLOOKUP(AU18,Ceny!$A$3:$E$9,2,FALSE)</f>
        <v>6.01</v>
      </c>
      <c r="BN18" s="15">
        <f>ROUND(BM18*AY18*AZ18/100,2)</f>
        <v>0</v>
      </c>
      <c r="BO18" s="11">
        <f>VLOOKUP(AU18,Ceny!$A$3:$E$9,4,FALSE)</f>
        <v>6.01</v>
      </c>
      <c r="BP18" s="15">
        <f>ROUND(BO18*AY18*BA18/100,2)</f>
        <v>72.12</v>
      </c>
      <c r="BQ18" s="11">
        <f>VLOOKUP(AU18,Ceny!$A$3:$E$9,3,FALSE)</f>
        <v>5.706E-2</v>
      </c>
      <c r="BR18" s="15">
        <f t="shared" si="10"/>
        <v>0</v>
      </c>
      <c r="BS18" s="11">
        <f>VLOOKUP(AU18,Ceny!$A$3:$E$9,5,FALSE)</f>
        <v>5.706E-2</v>
      </c>
      <c r="BT18" s="15">
        <f t="shared" si="11"/>
        <v>0</v>
      </c>
      <c r="BU18" s="15">
        <v>0</v>
      </c>
      <c r="BV18" s="58">
        <f t="shared" si="12"/>
        <v>0</v>
      </c>
      <c r="BW18" s="59">
        <f t="shared" si="13"/>
        <v>72.12</v>
      </c>
      <c r="BX18" s="59">
        <f t="shared" si="14"/>
        <v>16.59</v>
      </c>
      <c r="BY18" s="59">
        <f t="shared" si="15"/>
        <v>88.710000000000008</v>
      </c>
      <c r="CA18" s="60"/>
    </row>
    <row r="19" spans="1:79">
      <c r="A19" s="56">
        <f t="shared" si="16"/>
        <v>5</v>
      </c>
      <c r="B19" s="8" t="s">
        <v>63</v>
      </c>
      <c r="C19" s="8" t="s">
        <v>64</v>
      </c>
      <c r="D19" s="8" t="s">
        <v>65</v>
      </c>
      <c r="E19" s="8" t="s">
        <v>65</v>
      </c>
      <c r="F19" s="8" t="s">
        <v>66</v>
      </c>
      <c r="G19" s="8" t="s">
        <v>67</v>
      </c>
      <c r="H19" s="8"/>
      <c r="I19" s="8" t="s">
        <v>68</v>
      </c>
      <c r="J19" s="8" t="s">
        <v>81</v>
      </c>
      <c r="K19" s="8" t="s">
        <v>82</v>
      </c>
      <c r="L19" s="8" t="s">
        <v>65</v>
      </c>
      <c r="M19" s="8" t="s">
        <v>65</v>
      </c>
      <c r="N19" s="8" t="s">
        <v>83</v>
      </c>
      <c r="O19" s="8" t="s">
        <v>84</v>
      </c>
      <c r="P19" s="8"/>
      <c r="Q19" s="8" t="s">
        <v>733</v>
      </c>
      <c r="R19" s="8" t="s">
        <v>734</v>
      </c>
      <c r="S19" s="8">
        <v>0</v>
      </c>
      <c r="T19" s="13" t="s">
        <v>49</v>
      </c>
      <c r="U19" s="13" t="s">
        <v>35</v>
      </c>
      <c r="V19" s="8" t="s">
        <v>739</v>
      </c>
      <c r="W19" s="9">
        <v>45657</v>
      </c>
      <c r="X19" s="8" t="s">
        <v>740</v>
      </c>
      <c r="Y19" s="8" t="s">
        <v>749</v>
      </c>
      <c r="Z19" s="8" t="s">
        <v>82</v>
      </c>
      <c r="AA19" s="8" t="s">
        <v>65</v>
      </c>
      <c r="AB19" s="8" t="s">
        <v>65</v>
      </c>
      <c r="AC19" s="8" t="s">
        <v>83</v>
      </c>
      <c r="AD19" s="8" t="s">
        <v>84</v>
      </c>
      <c r="AE19" s="8"/>
      <c r="AF19" s="10" t="s">
        <v>1145</v>
      </c>
      <c r="AG19" s="8" t="s">
        <v>1146</v>
      </c>
      <c r="AH19" s="11">
        <v>48891</v>
      </c>
      <c r="AI19" s="11">
        <v>48635</v>
      </c>
      <c r="AJ19" s="11">
        <v>42020</v>
      </c>
      <c r="AK19" s="11">
        <v>32913</v>
      </c>
      <c r="AL19" s="11">
        <v>13889</v>
      </c>
      <c r="AM19" s="11">
        <v>1719</v>
      </c>
      <c r="AN19" s="11">
        <v>1341</v>
      </c>
      <c r="AO19" s="11">
        <v>1990</v>
      </c>
      <c r="AP19" s="11">
        <v>2032</v>
      </c>
      <c r="AQ19" s="11">
        <v>12443</v>
      </c>
      <c r="AR19" s="11">
        <v>33244</v>
      </c>
      <c r="AS19" s="12">
        <v>55498</v>
      </c>
      <c r="AT19" s="18">
        <f>AH19+AI19+AJ19+AK19+AL19+AM19+AN19+AO19+AP19+AQ19+AR19+AS19</f>
        <v>294615</v>
      </c>
      <c r="AU19" s="8" t="s">
        <v>60</v>
      </c>
      <c r="AV19" s="8" t="s">
        <v>1138</v>
      </c>
      <c r="AW19" s="8" t="s">
        <v>1147</v>
      </c>
      <c r="AX19" s="13">
        <v>8760</v>
      </c>
      <c r="AY19" s="13">
        <v>12</v>
      </c>
      <c r="AZ19" s="14">
        <v>0</v>
      </c>
      <c r="BA19" s="14">
        <v>100</v>
      </c>
      <c r="BB19" s="13">
        <f t="shared" si="0"/>
        <v>0</v>
      </c>
      <c r="BC19" s="13">
        <f t="shared" si="1"/>
        <v>294615</v>
      </c>
      <c r="BD19" s="57">
        <f t="shared" si="2"/>
        <v>0</v>
      </c>
      <c r="BE19" s="57">
        <f>IF((OR(AU19=Ceny!$A$3,AU19=Ceny!$A$4,AU19=Ceny!$A$5,AU19=Ceny!$A$6,AU19=Ceny!$A$7)),$C$5/1000,$C$6/1000)</f>
        <v>0</v>
      </c>
      <c r="BF19" s="15">
        <f t="shared" si="3"/>
        <v>0</v>
      </c>
      <c r="BG19" s="15">
        <f t="shared" si="4"/>
        <v>0</v>
      </c>
      <c r="BH19" s="15">
        <f t="shared" si="5"/>
        <v>0</v>
      </c>
      <c r="BI19" s="16">
        <f t="shared" si="6"/>
        <v>0</v>
      </c>
      <c r="BJ19" s="15">
        <f t="shared" si="7"/>
        <v>0</v>
      </c>
      <c r="BK19" s="16">
        <f t="shared" si="8"/>
        <v>0</v>
      </c>
      <c r="BL19" s="15">
        <f t="shared" si="9"/>
        <v>0</v>
      </c>
      <c r="BM19" s="11">
        <f>VLOOKUP(AU19,Ceny!$A$3:$E$9,2,FALSE)</f>
        <v>6.4200000000000004E-3</v>
      </c>
      <c r="BN19" s="15">
        <f>ROUND(BM19*AX19*AW19*AZ19/100,2)</f>
        <v>0</v>
      </c>
      <c r="BO19" s="11">
        <f>VLOOKUP(AU19,Ceny!$A$3:$E$9,4,FALSE)</f>
        <v>6.4200000000000004E-3</v>
      </c>
      <c r="BP19" s="15">
        <f>ROUND(BO19*AW19*AX19*BA19/100,2)</f>
        <v>7311.1</v>
      </c>
      <c r="BQ19" s="11">
        <f>VLOOKUP(AU19,Ceny!$A$3:$E$9,3,FALSE)</f>
        <v>2.3060000000000001E-2</v>
      </c>
      <c r="BR19" s="15">
        <f t="shared" si="10"/>
        <v>0</v>
      </c>
      <c r="BS19" s="11">
        <f>VLOOKUP(AU19,Ceny!$A$3:$E$9,5,FALSE)</f>
        <v>2.3060000000000001E-2</v>
      </c>
      <c r="BT19" s="15">
        <f t="shared" si="11"/>
        <v>6793.82</v>
      </c>
      <c r="BU19" s="15">
        <v>0</v>
      </c>
      <c r="BV19" s="58">
        <f t="shared" si="12"/>
        <v>0</v>
      </c>
      <c r="BW19" s="59">
        <f t="shared" si="13"/>
        <v>14104.92</v>
      </c>
      <c r="BX19" s="59">
        <f t="shared" si="14"/>
        <v>3244.13</v>
      </c>
      <c r="BY19" s="59">
        <f t="shared" si="15"/>
        <v>17349.05</v>
      </c>
      <c r="CA19" s="60"/>
    </row>
    <row r="20" spans="1:79">
      <c r="A20" s="56">
        <f t="shared" si="16"/>
        <v>6</v>
      </c>
      <c r="B20" s="8" t="s">
        <v>63</v>
      </c>
      <c r="C20" s="8" t="s">
        <v>64</v>
      </c>
      <c r="D20" s="8" t="s">
        <v>65</v>
      </c>
      <c r="E20" s="8" t="s">
        <v>65</v>
      </c>
      <c r="F20" s="8" t="s">
        <v>66</v>
      </c>
      <c r="G20" s="8" t="s">
        <v>67</v>
      </c>
      <c r="H20" s="8"/>
      <c r="I20" s="8" t="s">
        <v>68</v>
      </c>
      <c r="J20" s="8" t="s">
        <v>85</v>
      </c>
      <c r="K20" s="8" t="s">
        <v>86</v>
      </c>
      <c r="L20" s="8" t="s">
        <v>65</v>
      </c>
      <c r="M20" s="8" t="s">
        <v>65</v>
      </c>
      <c r="N20" s="8" t="s">
        <v>87</v>
      </c>
      <c r="O20" s="8" t="s">
        <v>88</v>
      </c>
      <c r="P20" s="8"/>
      <c r="Q20" s="8" t="s">
        <v>733</v>
      </c>
      <c r="R20" s="8" t="s">
        <v>734</v>
      </c>
      <c r="S20" s="8">
        <v>0</v>
      </c>
      <c r="T20" s="13" t="s">
        <v>49</v>
      </c>
      <c r="U20" s="13" t="s">
        <v>35</v>
      </c>
      <c r="V20" s="8" t="s">
        <v>739</v>
      </c>
      <c r="W20" s="9">
        <v>45657</v>
      </c>
      <c r="X20" s="8" t="s">
        <v>740</v>
      </c>
      <c r="Y20" s="8" t="s">
        <v>85</v>
      </c>
      <c r="Z20" s="8" t="s">
        <v>86</v>
      </c>
      <c r="AA20" s="8" t="s">
        <v>65</v>
      </c>
      <c r="AB20" s="8" t="s">
        <v>65</v>
      </c>
      <c r="AC20" s="8" t="s">
        <v>87</v>
      </c>
      <c r="AD20" s="8" t="s">
        <v>88</v>
      </c>
      <c r="AE20" s="8"/>
      <c r="AF20" s="10" t="s">
        <v>1148</v>
      </c>
      <c r="AG20" s="8" t="s">
        <v>1149</v>
      </c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2"/>
      <c r="AT20" s="18">
        <v>0</v>
      </c>
      <c r="AU20" s="8" t="str">
        <f>AU$15</f>
        <v>W-1.1</v>
      </c>
      <c r="AV20" s="8" t="s">
        <v>1138</v>
      </c>
      <c r="AW20" s="8"/>
      <c r="AX20" s="13">
        <v>8760</v>
      </c>
      <c r="AY20" s="13">
        <v>12</v>
      </c>
      <c r="AZ20" s="14">
        <v>0</v>
      </c>
      <c r="BA20" s="14">
        <v>100</v>
      </c>
      <c r="BB20" s="13">
        <f t="shared" si="0"/>
        <v>0</v>
      </c>
      <c r="BC20" s="13">
        <f t="shared" si="1"/>
        <v>0</v>
      </c>
      <c r="BD20" s="57">
        <f t="shared" si="2"/>
        <v>0</v>
      </c>
      <c r="BE20" s="57">
        <f>IF((OR(AU20=Ceny!$A$3,AU20=Ceny!$A$4,AU20=Ceny!$A$5,AU20=Ceny!$A$6,AU20=Ceny!$A$7)),$C$5/1000,$C$6/1000)</f>
        <v>0</v>
      </c>
      <c r="BF20" s="15">
        <f t="shared" si="3"/>
        <v>0</v>
      </c>
      <c r="BG20" s="15">
        <f t="shared" si="4"/>
        <v>0</v>
      </c>
      <c r="BH20" s="15">
        <f t="shared" si="5"/>
        <v>0</v>
      </c>
      <c r="BI20" s="16">
        <f t="shared" si="6"/>
        <v>0</v>
      </c>
      <c r="BJ20" s="15">
        <f t="shared" si="7"/>
        <v>0</v>
      </c>
      <c r="BK20" s="16">
        <f t="shared" si="8"/>
        <v>0</v>
      </c>
      <c r="BL20" s="15">
        <f t="shared" si="9"/>
        <v>0</v>
      </c>
      <c r="BM20" s="11">
        <f>VLOOKUP(AU20,Ceny!$A$3:$E$9,2,FALSE)</f>
        <v>6.01</v>
      </c>
      <c r="BN20" s="15">
        <f>ROUND(BM20*AY20*AZ20/100,2)</f>
        <v>0</v>
      </c>
      <c r="BO20" s="11">
        <f>VLOOKUP(AU20,Ceny!$A$3:$E$9,4,FALSE)</f>
        <v>6.01</v>
      </c>
      <c r="BP20" s="15">
        <f>ROUND(BO20*AY20*BA20/100,2)</f>
        <v>72.12</v>
      </c>
      <c r="BQ20" s="11">
        <f>VLOOKUP(AU20,Ceny!$A$3:$E$9,3,FALSE)</f>
        <v>5.706E-2</v>
      </c>
      <c r="BR20" s="15">
        <f t="shared" si="10"/>
        <v>0</v>
      </c>
      <c r="BS20" s="11">
        <f>VLOOKUP(AU20,Ceny!$A$3:$E$9,5,FALSE)</f>
        <v>5.706E-2</v>
      </c>
      <c r="BT20" s="15">
        <f t="shared" si="11"/>
        <v>0</v>
      </c>
      <c r="BU20" s="15">
        <v>0</v>
      </c>
      <c r="BV20" s="58">
        <f t="shared" si="12"/>
        <v>0</v>
      </c>
      <c r="BW20" s="59">
        <f t="shared" si="13"/>
        <v>72.12</v>
      </c>
      <c r="BX20" s="59">
        <f t="shared" si="14"/>
        <v>16.59</v>
      </c>
      <c r="BY20" s="59">
        <f t="shared" si="15"/>
        <v>88.710000000000008</v>
      </c>
      <c r="CA20" s="60"/>
    </row>
    <row r="21" spans="1:79">
      <c r="A21" s="56">
        <f t="shared" si="16"/>
        <v>7</v>
      </c>
      <c r="B21" s="8" t="s">
        <v>63</v>
      </c>
      <c r="C21" s="8" t="s">
        <v>64</v>
      </c>
      <c r="D21" s="8" t="s">
        <v>65</v>
      </c>
      <c r="E21" s="8" t="s">
        <v>65</v>
      </c>
      <c r="F21" s="8" t="s">
        <v>66</v>
      </c>
      <c r="G21" s="8" t="s">
        <v>67</v>
      </c>
      <c r="H21" s="8"/>
      <c r="I21" s="8" t="s">
        <v>68</v>
      </c>
      <c r="J21" s="8" t="s">
        <v>85</v>
      </c>
      <c r="K21" s="8" t="s">
        <v>86</v>
      </c>
      <c r="L21" s="8" t="s">
        <v>65</v>
      </c>
      <c r="M21" s="8" t="s">
        <v>65</v>
      </c>
      <c r="N21" s="8" t="s">
        <v>87</v>
      </c>
      <c r="O21" s="8" t="s">
        <v>88</v>
      </c>
      <c r="P21" s="8"/>
      <c r="Q21" s="8" t="s">
        <v>733</v>
      </c>
      <c r="R21" s="8" t="s">
        <v>734</v>
      </c>
      <c r="S21" s="8">
        <v>0</v>
      </c>
      <c r="T21" s="13" t="s">
        <v>49</v>
      </c>
      <c r="U21" s="13" t="s">
        <v>35</v>
      </c>
      <c r="V21" s="8" t="s">
        <v>739</v>
      </c>
      <c r="W21" s="9">
        <v>45657</v>
      </c>
      <c r="X21" s="8" t="s">
        <v>740</v>
      </c>
      <c r="Y21" s="8" t="s">
        <v>85</v>
      </c>
      <c r="Z21" s="8" t="s">
        <v>231</v>
      </c>
      <c r="AA21" s="8" t="s">
        <v>65</v>
      </c>
      <c r="AB21" s="8" t="s">
        <v>65</v>
      </c>
      <c r="AC21" s="8" t="s">
        <v>750</v>
      </c>
      <c r="AD21" s="8" t="s">
        <v>80</v>
      </c>
      <c r="AE21" s="8"/>
      <c r="AF21" s="10" t="s">
        <v>1150</v>
      </c>
      <c r="AG21" s="8" t="s">
        <v>1151</v>
      </c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2"/>
      <c r="AT21" s="18">
        <v>11</v>
      </c>
      <c r="AU21" s="8" t="str">
        <f>AU$15</f>
        <v>W-1.1</v>
      </c>
      <c r="AV21" s="8" t="s">
        <v>1138</v>
      </c>
      <c r="AW21" s="8"/>
      <c r="AX21" s="13">
        <v>8760</v>
      </c>
      <c r="AY21" s="13">
        <v>12</v>
      </c>
      <c r="AZ21" s="14">
        <v>0</v>
      </c>
      <c r="BA21" s="14">
        <v>100</v>
      </c>
      <c r="BB21" s="13">
        <f t="shared" si="0"/>
        <v>0</v>
      </c>
      <c r="BC21" s="13">
        <f t="shared" si="1"/>
        <v>11</v>
      </c>
      <c r="BD21" s="57">
        <f t="shared" si="2"/>
        <v>0</v>
      </c>
      <c r="BE21" s="57">
        <f>IF((OR(AU21=Ceny!$A$3,AU21=Ceny!$A$4,AU21=Ceny!$A$5,AU21=Ceny!$A$6,AU21=Ceny!$A$7)),$C$5/1000,$C$6/1000)</f>
        <v>0</v>
      </c>
      <c r="BF21" s="15">
        <f t="shared" si="3"/>
        <v>0</v>
      </c>
      <c r="BG21" s="15">
        <f t="shared" si="4"/>
        <v>0</v>
      </c>
      <c r="BH21" s="15">
        <f t="shared" si="5"/>
        <v>0</v>
      </c>
      <c r="BI21" s="16">
        <f t="shared" si="6"/>
        <v>0</v>
      </c>
      <c r="BJ21" s="15">
        <f t="shared" si="7"/>
        <v>0</v>
      </c>
      <c r="BK21" s="16">
        <f t="shared" si="8"/>
        <v>0</v>
      </c>
      <c r="BL21" s="15">
        <f t="shared" si="9"/>
        <v>0</v>
      </c>
      <c r="BM21" s="11">
        <f>VLOOKUP(AU21,Ceny!$A$3:$E$9,2,FALSE)</f>
        <v>6.01</v>
      </c>
      <c r="BN21" s="15">
        <f>ROUND(BM21*AY21*AZ21/100,2)</f>
        <v>0</v>
      </c>
      <c r="BO21" s="11">
        <f>VLOOKUP(AU21,Ceny!$A$3:$E$9,4,FALSE)</f>
        <v>6.01</v>
      </c>
      <c r="BP21" s="15">
        <f>ROUND(BO21*AY21*BA21/100,2)</f>
        <v>72.12</v>
      </c>
      <c r="BQ21" s="11">
        <f>VLOOKUP(AU21,Ceny!$A$3:$E$9,3,FALSE)</f>
        <v>5.706E-2</v>
      </c>
      <c r="BR21" s="15">
        <f t="shared" si="10"/>
        <v>0</v>
      </c>
      <c r="BS21" s="11">
        <f>VLOOKUP(AU21,Ceny!$A$3:$E$9,5,FALSE)</f>
        <v>5.706E-2</v>
      </c>
      <c r="BT21" s="15">
        <f t="shared" si="11"/>
        <v>0.63</v>
      </c>
      <c r="BU21" s="15">
        <v>0</v>
      </c>
      <c r="BV21" s="58">
        <f t="shared" si="12"/>
        <v>0</v>
      </c>
      <c r="BW21" s="59">
        <f t="shared" si="13"/>
        <v>72.75</v>
      </c>
      <c r="BX21" s="59">
        <f t="shared" si="14"/>
        <v>16.73</v>
      </c>
      <c r="BY21" s="59">
        <f t="shared" si="15"/>
        <v>89.48</v>
      </c>
      <c r="CA21" s="60"/>
    </row>
    <row r="22" spans="1:79">
      <c r="A22" s="56">
        <f t="shared" si="16"/>
        <v>8</v>
      </c>
      <c r="B22" s="8" t="s">
        <v>63</v>
      </c>
      <c r="C22" s="8" t="s">
        <v>64</v>
      </c>
      <c r="D22" s="8" t="s">
        <v>65</v>
      </c>
      <c r="E22" s="8" t="s">
        <v>65</v>
      </c>
      <c r="F22" s="8" t="s">
        <v>66</v>
      </c>
      <c r="G22" s="8" t="s">
        <v>67</v>
      </c>
      <c r="H22" s="8"/>
      <c r="I22" s="8" t="s">
        <v>68</v>
      </c>
      <c r="J22" s="8" t="s">
        <v>89</v>
      </c>
      <c r="K22" s="8" t="s">
        <v>90</v>
      </c>
      <c r="L22" s="8" t="s">
        <v>65</v>
      </c>
      <c r="M22" s="8" t="s">
        <v>65</v>
      </c>
      <c r="N22" s="8" t="s">
        <v>91</v>
      </c>
      <c r="O22" s="8" t="s">
        <v>92</v>
      </c>
      <c r="P22" s="8"/>
      <c r="Q22" s="8" t="s">
        <v>733</v>
      </c>
      <c r="R22" s="8" t="s">
        <v>734</v>
      </c>
      <c r="S22" s="8">
        <v>0</v>
      </c>
      <c r="T22" s="13" t="s">
        <v>49</v>
      </c>
      <c r="U22" s="13" t="s">
        <v>35</v>
      </c>
      <c r="V22" s="8" t="s">
        <v>739</v>
      </c>
      <c r="W22" s="9">
        <v>45657</v>
      </c>
      <c r="X22" s="8" t="s">
        <v>740</v>
      </c>
      <c r="Y22" s="8" t="s">
        <v>89</v>
      </c>
      <c r="Z22" s="8" t="s">
        <v>90</v>
      </c>
      <c r="AA22" s="8" t="s">
        <v>65</v>
      </c>
      <c r="AB22" s="8" t="s">
        <v>65</v>
      </c>
      <c r="AC22" s="8" t="s">
        <v>91</v>
      </c>
      <c r="AD22" s="8" t="s">
        <v>92</v>
      </c>
      <c r="AE22" s="8"/>
      <c r="AF22" s="10" t="s">
        <v>1152</v>
      </c>
      <c r="AG22" s="8" t="s">
        <v>1153</v>
      </c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2"/>
      <c r="AT22" s="18">
        <v>13725</v>
      </c>
      <c r="AU22" s="8" t="s">
        <v>58</v>
      </c>
      <c r="AV22" s="8" t="s">
        <v>1138</v>
      </c>
      <c r="AW22" s="8"/>
      <c r="AX22" s="13">
        <v>8760</v>
      </c>
      <c r="AY22" s="13">
        <v>12</v>
      </c>
      <c r="AZ22" s="14">
        <v>0</v>
      </c>
      <c r="BA22" s="14">
        <v>100</v>
      </c>
      <c r="BB22" s="13">
        <f t="shared" si="0"/>
        <v>0</v>
      </c>
      <c r="BC22" s="13">
        <f t="shared" si="1"/>
        <v>13725</v>
      </c>
      <c r="BD22" s="57">
        <f t="shared" si="2"/>
        <v>0</v>
      </c>
      <c r="BE22" s="57">
        <f>IF((OR(AU22=Ceny!$A$3,AU22=Ceny!$A$4,AU22=Ceny!$A$5,AU22=Ceny!$A$6,AU22=Ceny!$A$7)),$C$5/1000,$C$6/1000)</f>
        <v>0</v>
      </c>
      <c r="BF22" s="15">
        <f t="shared" si="3"/>
        <v>0</v>
      </c>
      <c r="BG22" s="15">
        <f t="shared" si="4"/>
        <v>0</v>
      </c>
      <c r="BH22" s="15">
        <f t="shared" si="5"/>
        <v>0</v>
      </c>
      <c r="BI22" s="16">
        <f t="shared" si="6"/>
        <v>0</v>
      </c>
      <c r="BJ22" s="15">
        <f t="shared" si="7"/>
        <v>0</v>
      </c>
      <c r="BK22" s="16">
        <f t="shared" si="8"/>
        <v>0</v>
      </c>
      <c r="BL22" s="15">
        <f t="shared" si="9"/>
        <v>0</v>
      </c>
      <c r="BM22" s="11">
        <f>VLOOKUP(AU22,Ceny!$A$3:$E$9,2,FALSE)</f>
        <v>42.41</v>
      </c>
      <c r="BN22" s="15">
        <f>ROUND(BM22*AY22*AZ22/100,2)</f>
        <v>0</v>
      </c>
      <c r="BO22" s="11">
        <f>VLOOKUP(AU22,Ceny!$A$3:$E$9,4,FALSE)</f>
        <v>42.41</v>
      </c>
      <c r="BP22" s="15">
        <f>ROUND(BO22*AY22*BA22/100,2)</f>
        <v>508.92</v>
      </c>
      <c r="BQ22" s="11">
        <f>VLOOKUP(AU22,Ceny!$A$3:$E$9,3,FALSE)</f>
        <v>4.4200000000000003E-2</v>
      </c>
      <c r="BR22" s="15">
        <f t="shared" si="10"/>
        <v>0</v>
      </c>
      <c r="BS22" s="11">
        <f>VLOOKUP(AU22,Ceny!$A$3:$E$9,5,FALSE)</f>
        <v>4.4200000000000003E-2</v>
      </c>
      <c r="BT22" s="15">
        <f t="shared" si="11"/>
        <v>606.65</v>
      </c>
      <c r="BU22" s="15">
        <v>0</v>
      </c>
      <c r="BV22" s="58">
        <f t="shared" si="12"/>
        <v>0</v>
      </c>
      <c r="BW22" s="59">
        <f t="shared" si="13"/>
        <v>1115.57</v>
      </c>
      <c r="BX22" s="59">
        <f t="shared" si="14"/>
        <v>256.58</v>
      </c>
      <c r="BY22" s="59">
        <f t="shared" si="15"/>
        <v>1372.1499999999999</v>
      </c>
      <c r="CA22" s="60"/>
    </row>
    <row r="23" spans="1:79">
      <c r="A23" s="56">
        <f t="shared" si="16"/>
        <v>9</v>
      </c>
      <c r="B23" s="8" t="s">
        <v>63</v>
      </c>
      <c r="C23" s="8" t="s">
        <v>64</v>
      </c>
      <c r="D23" s="8" t="s">
        <v>65</v>
      </c>
      <c r="E23" s="8" t="s">
        <v>65</v>
      </c>
      <c r="F23" s="8" t="s">
        <v>66</v>
      </c>
      <c r="G23" s="8" t="s">
        <v>67</v>
      </c>
      <c r="H23" s="8"/>
      <c r="I23" s="8" t="s">
        <v>68</v>
      </c>
      <c r="J23" s="8" t="s">
        <v>93</v>
      </c>
      <c r="K23" s="8" t="s">
        <v>94</v>
      </c>
      <c r="L23" s="8" t="s">
        <v>65</v>
      </c>
      <c r="M23" s="8" t="s">
        <v>65</v>
      </c>
      <c r="N23" s="8" t="s">
        <v>95</v>
      </c>
      <c r="O23" s="8" t="s">
        <v>96</v>
      </c>
      <c r="P23" s="8"/>
      <c r="Q23" s="8" t="s">
        <v>733</v>
      </c>
      <c r="R23" s="8" t="s">
        <v>734</v>
      </c>
      <c r="S23" s="8">
        <v>0</v>
      </c>
      <c r="T23" s="13" t="s">
        <v>49</v>
      </c>
      <c r="U23" s="13" t="s">
        <v>35</v>
      </c>
      <c r="V23" s="8" t="s">
        <v>739</v>
      </c>
      <c r="W23" s="9">
        <v>45657</v>
      </c>
      <c r="X23" s="8" t="s">
        <v>740</v>
      </c>
      <c r="Y23" s="8" t="s">
        <v>93</v>
      </c>
      <c r="Z23" s="8" t="s">
        <v>94</v>
      </c>
      <c r="AA23" s="8" t="s">
        <v>65</v>
      </c>
      <c r="AB23" s="8" t="s">
        <v>65</v>
      </c>
      <c r="AC23" s="8" t="s">
        <v>95</v>
      </c>
      <c r="AD23" s="8" t="s">
        <v>96</v>
      </c>
      <c r="AE23" s="8"/>
      <c r="AF23" s="10" t="s">
        <v>1154</v>
      </c>
      <c r="AG23" s="8" t="s">
        <v>1155</v>
      </c>
      <c r="AH23" s="11">
        <v>48719</v>
      </c>
      <c r="AI23" s="11">
        <v>46086</v>
      </c>
      <c r="AJ23" s="11">
        <v>38035</v>
      </c>
      <c r="AK23" s="11">
        <v>23656</v>
      </c>
      <c r="AL23" s="11">
        <v>8855</v>
      </c>
      <c r="AM23" s="11">
        <v>3934</v>
      </c>
      <c r="AN23" s="11">
        <v>3631</v>
      </c>
      <c r="AO23" s="11">
        <v>3251</v>
      </c>
      <c r="AP23" s="11">
        <v>3344</v>
      </c>
      <c r="AQ23" s="11">
        <v>10712</v>
      </c>
      <c r="AR23" s="11">
        <v>38229</v>
      </c>
      <c r="AS23" s="12">
        <v>49163</v>
      </c>
      <c r="AT23" s="18">
        <f>AH23+AI23+AJ23+AK23+AL23+AM23+AN23+AO23+AP23+AQ23+AR23+AS23</f>
        <v>277615</v>
      </c>
      <c r="AU23" s="8" t="str">
        <f>AU$19</f>
        <v>W-5.1</v>
      </c>
      <c r="AV23" s="8" t="s">
        <v>1138</v>
      </c>
      <c r="AW23" s="8" t="s">
        <v>1156</v>
      </c>
      <c r="AX23" s="13">
        <v>8760</v>
      </c>
      <c r="AY23" s="13">
        <v>12</v>
      </c>
      <c r="AZ23" s="14">
        <v>0</v>
      </c>
      <c r="BA23" s="14">
        <v>100</v>
      </c>
      <c r="BB23" s="13">
        <f t="shared" si="0"/>
        <v>0</v>
      </c>
      <c r="BC23" s="13">
        <f t="shared" si="1"/>
        <v>277615</v>
      </c>
      <c r="BD23" s="57">
        <f t="shared" si="2"/>
        <v>0</v>
      </c>
      <c r="BE23" s="57">
        <f>IF((OR(AU23=Ceny!$A$3,AU23=Ceny!$A$4,AU23=Ceny!$A$5,AU23=Ceny!$A$6,AU23=Ceny!$A$7)),$C$5/1000,$C$6/1000)</f>
        <v>0</v>
      </c>
      <c r="BF23" s="15">
        <f t="shared" si="3"/>
        <v>0</v>
      </c>
      <c r="BG23" s="15">
        <f t="shared" si="4"/>
        <v>0</v>
      </c>
      <c r="BH23" s="15">
        <f t="shared" si="5"/>
        <v>0</v>
      </c>
      <c r="BI23" s="16">
        <f t="shared" si="6"/>
        <v>0</v>
      </c>
      <c r="BJ23" s="15">
        <f t="shared" si="7"/>
        <v>0</v>
      </c>
      <c r="BK23" s="16">
        <f t="shared" si="8"/>
        <v>0</v>
      </c>
      <c r="BL23" s="15">
        <f t="shared" si="9"/>
        <v>0</v>
      </c>
      <c r="BM23" s="11">
        <f>VLOOKUP(AU23,Ceny!$A$3:$E$9,2,FALSE)</f>
        <v>6.4200000000000004E-3</v>
      </c>
      <c r="BN23" s="15">
        <f>ROUND(BM23*AX23*AW23*AZ23/100,2)</f>
        <v>0</v>
      </c>
      <c r="BO23" s="11">
        <f>VLOOKUP(AU23,Ceny!$A$3:$E$9,4,FALSE)</f>
        <v>6.4200000000000004E-3</v>
      </c>
      <c r="BP23" s="15">
        <f>ROUND(BO23*AW23*AX23*BA23/100,2)</f>
        <v>6242.55</v>
      </c>
      <c r="BQ23" s="11">
        <f>VLOOKUP(AU23,Ceny!$A$3:$E$9,3,FALSE)</f>
        <v>2.3060000000000001E-2</v>
      </c>
      <c r="BR23" s="15">
        <f t="shared" si="10"/>
        <v>0</v>
      </c>
      <c r="BS23" s="11">
        <f>VLOOKUP(AU23,Ceny!$A$3:$E$9,5,FALSE)</f>
        <v>2.3060000000000001E-2</v>
      </c>
      <c r="BT23" s="15">
        <f t="shared" si="11"/>
        <v>6401.8</v>
      </c>
      <c r="BU23" s="15">
        <v>0</v>
      </c>
      <c r="BV23" s="58">
        <f t="shared" si="12"/>
        <v>0</v>
      </c>
      <c r="BW23" s="59">
        <f t="shared" si="13"/>
        <v>12644.35</v>
      </c>
      <c r="BX23" s="59">
        <f t="shared" si="14"/>
        <v>2908.2</v>
      </c>
      <c r="BY23" s="59">
        <f t="shared" si="15"/>
        <v>15552.55</v>
      </c>
      <c r="CA23" s="60"/>
    </row>
    <row r="24" spans="1:79">
      <c r="A24" s="56">
        <f t="shared" si="16"/>
        <v>10</v>
      </c>
      <c r="B24" s="8" t="s">
        <v>63</v>
      </c>
      <c r="C24" s="8" t="s">
        <v>64</v>
      </c>
      <c r="D24" s="8" t="s">
        <v>65</v>
      </c>
      <c r="E24" s="8" t="s">
        <v>65</v>
      </c>
      <c r="F24" s="8" t="s">
        <v>66</v>
      </c>
      <c r="G24" s="8" t="s">
        <v>67</v>
      </c>
      <c r="H24" s="8"/>
      <c r="I24" s="8" t="s">
        <v>68</v>
      </c>
      <c r="J24" s="8" t="s">
        <v>97</v>
      </c>
      <c r="K24" s="8" t="s">
        <v>98</v>
      </c>
      <c r="L24" s="8" t="s">
        <v>65</v>
      </c>
      <c r="M24" s="8" t="s">
        <v>65</v>
      </c>
      <c r="N24" s="8" t="s">
        <v>99</v>
      </c>
      <c r="O24" s="8" t="s">
        <v>100</v>
      </c>
      <c r="P24" s="8"/>
      <c r="Q24" s="8" t="s">
        <v>733</v>
      </c>
      <c r="R24" s="8" t="s">
        <v>734</v>
      </c>
      <c r="S24" s="8">
        <v>0</v>
      </c>
      <c r="T24" s="13" t="s">
        <v>49</v>
      </c>
      <c r="U24" s="13" t="s">
        <v>35</v>
      </c>
      <c r="V24" s="8" t="s">
        <v>739</v>
      </c>
      <c r="W24" s="9">
        <v>45657</v>
      </c>
      <c r="X24" s="8" t="s">
        <v>740</v>
      </c>
      <c r="Y24" s="8" t="s">
        <v>97</v>
      </c>
      <c r="Z24" s="8" t="s">
        <v>98</v>
      </c>
      <c r="AA24" s="8" t="s">
        <v>65</v>
      </c>
      <c r="AB24" s="8" t="s">
        <v>65</v>
      </c>
      <c r="AC24" s="8" t="s">
        <v>99</v>
      </c>
      <c r="AD24" s="8" t="s">
        <v>100</v>
      </c>
      <c r="AE24" s="8"/>
      <c r="AF24" s="10" t="s">
        <v>1157</v>
      </c>
      <c r="AG24" s="8" t="s">
        <v>1158</v>
      </c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2"/>
      <c r="AT24" s="18">
        <v>80</v>
      </c>
      <c r="AU24" s="8" t="str">
        <f>AU$15</f>
        <v>W-1.1</v>
      </c>
      <c r="AV24" s="8" t="s">
        <v>1138</v>
      </c>
      <c r="AW24" s="8"/>
      <c r="AX24" s="13">
        <v>8760</v>
      </c>
      <c r="AY24" s="13">
        <v>12</v>
      </c>
      <c r="AZ24" s="14">
        <v>0</v>
      </c>
      <c r="BA24" s="14">
        <v>100</v>
      </c>
      <c r="BB24" s="13">
        <f t="shared" si="0"/>
        <v>0</v>
      </c>
      <c r="BC24" s="13">
        <f t="shared" si="1"/>
        <v>80</v>
      </c>
      <c r="BD24" s="57">
        <f t="shared" si="2"/>
        <v>0</v>
      </c>
      <c r="BE24" s="57">
        <f>IF((OR(AU24=Ceny!$A$3,AU24=Ceny!$A$4,AU24=Ceny!$A$5,AU24=Ceny!$A$6,AU24=Ceny!$A$7)),$C$5/1000,$C$6/1000)</f>
        <v>0</v>
      </c>
      <c r="BF24" s="15">
        <f t="shared" si="3"/>
        <v>0</v>
      </c>
      <c r="BG24" s="15">
        <f t="shared" si="4"/>
        <v>0</v>
      </c>
      <c r="BH24" s="15">
        <f t="shared" si="5"/>
        <v>0</v>
      </c>
      <c r="BI24" s="16">
        <f t="shared" si="6"/>
        <v>0</v>
      </c>
      <c r="BJ24" s="15">
        <f t="shared" si="7"/>
        <v>0</v>
      </c>
      <c r="BK24" s="16">
        <f t="shared" si="8"/>
        <v>0</v>
      </c>
      <c r="BL24" s="15">
        <f t="shared" si="9"/>
        <v>0</v>
      </c>
      <c r="BM24" s="11">
        <f>VLOOKUP(AU24,Ceny!$A$3:$E$9,2,FALSE)</f>
        <v>6.01</v>
      </c>
      <c r="BN24" s="15">
        <f>ROUND(BM24*AY24*AZ24/100,2)</f>
        <v>0</v>
      </c>
      <c r="BO24" s="11">
        <f>VLOOKUP(AU24,Ceny!$A$3:$E$9,4,FALSE)</f>
        <v>6.01</v>
      </c>
      <c r="BP24" s="15">
        <f>ROUND(BO24*AY24*BA24/100,2)</f>
        <v>72.12</v>
      </c>
      <c r="BQ24" s="11">
        <f>VLOOKUP(AU24,Ceny!$A$3:$E$9,3,FALSE)</f>
        <v>5.706E-2</v>
      </c>
      <c r="BR24" s="15">
        <f t="shared" si="10"/>
        <v>0</v>
      </c>
      <c r="BS24" s="11">
        <f>VLOOKUP(AU24,Ceny!$A$3:$E$9,5,FALSE)</f>
        <v>5.706E-2</v>
      </c>
      <c r="BT24" s="15">
        <f t="shared" si="11"/>
        <v>4.5599999999999996</v>
      </c>
      <c r="BU24" s="15">
        <v>0</v>
      </c>
      <c r="BV24" s="58">
        <f t="shared" si="12"/>
        <v>0</v>
      </c>
      <c r="BW24" s="59">
        <f t="shared" si="13"/>
        <v>76.680000000000007</v>
      </c>
      <c r="BX24" s="59">
        <f t="shared" si="14"/>
        <v>17.64</v>
      </c>
      <c r="BY24" s="59">
        <f t="shared" si="15"/>
        <v>94.320000000000007</v>
      </c>
      <c r="CA24" s="60"/>
    </row>
    <row r="25" spans="1:79">
      <c r="A25" s="56">
        <f t="shared" si="16"/>
        <v>11</v>
      </c>
      <c r="B25" s="8" t="s">
        <v>63</v>
      </c>
      <c r="C25" s="8" t="s">
        <v>64</v>
      </c>
      <c r="D25" s="8" t="s">
        <v>65</v>
      </c>
      <c r="E25" s="8" t="s">
        <v>65</v>
      </c>
      <c r="F25" s="8" t="s">
        <v>66</v>
      </c>
      <c r="G25" s="8" t="s">
        <v>67</v>
      </c>
      <c r="H25" s="8"/>
      <c r="I25" s="8" t="s">
        <v>68</v>
      </c>
      <c r="J25" s="8" t="s">
        <v>101</v>
      </c>
      <c r="K25" s="8" t="s">
        <v>102</v>
      </c>
      <c r="L25" s="8" t="s">
        <v>65</v>
      </c>
      <c r="M25" s="8" t="s">
        <v>65</v>
      </c>
      <c r="N25" s="8" t="s">
        <v>103</v>
      </c>
      <c r="O25" s="8" t="s">
        <v>104</v>
      </c>
      <c r="P25" s="8"/>
      <c r="Q25" s="8" t="s">
        <v>733</v>
      </c>
      <c r="R25" s="8" t="s">
        <v>734</v>
      </c>
      <c r="S25" s="8">
        <v>0</v>
      </c>
      <c r="T25" s="13" t="s">
        <v>49</v>
      </c>
      <c r="U25" s="13" t="s">
        <v>35</v>
      </c>
      <c r="V25" s="8" t="s">
        <v>739</v>
      </c>
      <c r="W25" s="9">
        <v>45657</v>
      </c>
      <c r="X25" s="8" t="s">
        <v>740</v>
      </c>
      <c r="Y25" s="8" t="s">
        <v>101</v>
      </c>
      <c r="Z25" s="8" t="s">
        <v>102</v>
      </c>
      <c r="AA25" s="8" t="s">
        <v>65</v>
      </c>
      <c r="AB25" s="8" t="s">
        <v>65</v>
      </c>
      <c r="AC25" s="8" t="s">
        <v>103</v>
      </c>
      <c r="AD25" s="8" t="s">
        <v>104</v>
      </c>
      <c r="AE25" s="8"/>
      <c r="AF25" s="10" t="s">
        <v>1159</v>
      </c>
      <c r="AG25" s="8" t="s">
        <v>1160</v>
      </c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2"/>
      <c r="AT25" s="18">
        <v>629</v>
      </c>
      <c r="AU25" s="8" t="str">
        <f>AU$15</f>
        <v>W-1.1</v>
      </c>
      <c r="AV25" s="8" t="s">
        <v>1138</v>
      </c>
      <c r="AW25" s="8"/>
      <c r="AX25" s="13">
        <v>8760</v>
      </c>
      <c r="AY25" s="13">
        <v>12</v>
      </c>
      <c r="AZ25" s="14">
        <v>0</v>
      </c>
      <c r="BA25" s="14">
        <v>100</v>
      </c>
      <c r="BB25" s="13">
        <f t="shared" si="0"/>
        <v>0</v>
      </c>
      <c r="BC25" s="13">
        <f t="shared" si="1"/>
        <v>629</v>
      </c>
      <c r="BD25" s="57">
        <f t="shared" si="2"/>
        <v>0</v>
      </c>
      <c r="BE25" s="57">
        <f>IF((OR(AU25=Ceny!$A$3,AU25=Ceny!$A$4,AU25=Ceny!$A$5,AU25=Ceny!$A$6,AU25=Ceny!$A$7)),$C$5/1000,$C$6/1000)</f>
        <v>0</v>
      </c>
      <c r="BF25" s="15">
        <f t="shared" si="3"/>
        <v>0</v>
      </c>
      <c r="BG25" s="15">
        <f t="shared" si="4"/>
        <v>0</v>
      </c>
      <c r="BH25" s="15">
        <f t="shared" si="5"/>
        <v>0</v>
      </c>
      <c r="BI25" s="16">
        <f t="shared" si="6"/>
        <v>0</v>
      </c>
      <c r="BJ25" s="15">
        <f t="shared" si="7"/>
        <v>0</v>
      </c>
      <c r="BK25" s="16">
        <f t="shared" si="8"/>
        <v>0</v>
      </c>
      <c r="BL25" s="15">
        <f t="shared" si="9"/>
        <v>0</v>
      </c>
      <c r="BM25" s="11">
        <f>VLOOKUP(AU25,Ceny!$A$3:$E$9,2,FALSE)</f>
        <v>6.01</v>
      </c>
      <c r="BN25" s="15">
        <f>ROUND(BM25*AY25*AZ25/100,2)</f>
        <v>0</v>
      </c>
      <c r="BO25" s="11">
        <f>VLOOKUP(AU25,Ceny!$A$3:$E$9,4,FALSE)</f>
        <v>6.01</v>
      </c>
      <c r="BP25" s="15">
        <f>ROUND(BO25*AY25*BA25/100,2)</f>
        <v>72.12</v>
      </c>
      <c r="BQ25" s="11">
        <f>VLOOKUP(AU25,Ceny!$A$3:$E$9,3,FALSE)</f>
        <v>5.706E-2</v>
      </c>
      <c r="BR25" s="15">
        <f t="shared" si="10"/>
        <v>0</v>
      </c>
      <c r="BS25" s="11">
        <f>VLOOKUP(AU25,Ceny!$A$3:$E$9,5,FALSE)</f>
        <v>5.706E-2</v>
      </c>
      <c r="BT25" s="15">
        <f t="shared" si="11"/>
        <v>35.89</v>
      </c>
      <c r="BU25" s="15">
        <v>0</v>
      </c>
      <c r="BV25" s="58">
        <f t="shared" si="12"/>
        <v>0</v>
      </c>
      <c r="BW25" s="59">
        <f t="shared" si="13"/>
        <v>108.01</v>
      </c>
      <c r="BX25" s="59">
        <f t="shared" si="14"/>
        <v>24.84</v>
      </c>
      <c r="BY25" s="59">
        <f t="shared" si="15"/>
        <v>132.85</v>
      </c>
      <c r="CA25" s="60"/>
    </row>
    <row r="26" spans="1:79">
      <c r="A26" s="56">
        <f t="shared" si="16"/>
        <v>12</v>
      </c>
      <c r="B26" s="8" t="s">
        <v>63</v>
      </c>
      <c r="C26" s="8" t="s">
        <v>64</v>
      </c>
      <c r="D26" s="8" t="s">
        <v>65</v>
      </c>
      <c r="E26" s="8" t="s">
        <v>65</v>
      </c>
      <c r="F26" s="8" t="s">
        <v>66</v>
      </c>
      <c r="G26" s="8" t="s">
        <v>67</v>
      </c>
      <c r="H26" s="8"/>
      <c r="I26" s="8" t="s">
        <v>68</v>
      </c>
      <c r="J26" s="8" t="s">
        <v>105</v>
      </c>
      <c r="K26" s="8" t="s">
        <v>106</v>
      </c>
      <c r="L26" s="8" t="s">
        <v>65</v>
      </c>
      <c r="M26" s="8" t="s">
        <v>65</v>
      </c>
      <c r="N26" s="8" t="s">
        <v>107</v>
      </c>
      <c r="O26" s="8" t="s">
        <v>108</v>
      </c>
      <c r="P26" s="8"/>
      <c r="Q26" s="8" t="s">
        <v>733</v>
      </c>
      <c r="R26" s="8" t="s">
        <v>734</v>
      </c>
      <c r="S26" s="8">
        <v>0</v>
      </c>
      <c r="T26" s="13" t="s">
        <v>49</v>
      </c>
      <c r="U26" s="13" t="s">
        <v>35</v>
      </c>
      <c r="V26" s="8" t="s">
        <v>739</v>
      </c>
      <c r="W26" s="9">
        <v>45657</v>
      </c>
      <c r="X26" s="8" t="s">
        <v>740</v>
      </c>
      <c r="Y26" s="8" t="s">
        <v>105</v>
      </c>
      <c r="Z26" s="8" t="s">
        <v>106</v>
      </c>
      <c r="AA26" s="8" t="s">
        <v>65</v>
      </c>
      <c r="AB26" s="8" t="s">
        <v>65</v>
      </c>
      <c r="AC26" s="8" t="s">
        <v>107</v>
      </c>
      <c r="AD26" s="8" t="s">
        <v>108</v>
      </c>
      <c r="AE26" s="8"/>
      <c r="AF26" s="10" t="s">
        <v>1161</v>
      </c>
      <c r="AG26" s="8" t="s">
        <v>1162</v>
      </c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2"/>
      <c r="AT26" s="18">
        <v>0</v>
      </c>
      <c r="AU26" s="8" t="str">
        <f>AU$15</f>
        <v>W-1.1</v>
      </c>
      <c r="AV26" s="8" t="s">
        <v>1138</v>
      </c>
      <c r="AW26" s="8"/>
      <c r="AX26" s="13">
        <v>8760</v>
      </c>
      <c r="AY26" s="13">
        <v>12</v>
      </c>
      <c r="AZ26" s="14">
        <v>0</v>
      </c>
      <c r="BA26" s="14">
        <v>100</v>
      </c>
      <c r="BB26" s="13">
        <f t="shared" si="0"/>
        <v>0</v>
      </c>
      <c r="BC26" s="13">
        <f t="shared" si="1"/>
        <v>0</v>
      </c>
      <c r="BD26" s="57">
        <f t="shared" si="2"/>
        <v>0</v>
      </c>
      <c r="BE26" s="57">
        <f>IF((OR(AU26=Ceny!$A$3,AU26=Ceny!$A$4,AU26=Ceny!$A$5,AU26=Ceny!$A$6,AU26=Ceny!$A$7)),$C$5/1000,$C$6/1000)</f>
        <v>0</v>
      </c>
      <c r="BF26" s="15">
        <f t="shared" si="3"/>
        <v>0</v>
      </c>
      <c r="BG26" s="15">
        <f t="shared" si="4"/>
        <v>0</v>
      </c>
      <c r="BH26" s="15">
        <f t="shared" si="5"/>
        <v>0</v>
      </c>
      <c r="BI26" s="16">
        <f t="shared" si="6"/>
        <v>0</v>
      </c>
      <c r="BJ26" s="15">
        <f t="shared" si="7"/>
        <v>0</v>
      </c>
      <c r="BK26" s="16">
        <f t="shared" si="8"/>
        <v>0</v>
      </c>
      <c r="BL26" s="15">
        <f t="shared" si="9"/>
        <v>0</v>
      </c>
      <c r="BM26" s="11">
        <f>VLOOKUP(AU26,Ceny!$A$3:$E$9,2,FALSE)</f>
        <v>6.01</v>
      </c>
      <c r="BN26" s="15">
        <f>ROUND(BM26*AY26*AZ26/100,2)</f>
        <v>0</v>
      </c>
      <c r="BO26" s="11">
        <f>VLOOKUP(AU26,Ceny!$A$3:$E$9,4,FALSE)</f>
        <v>6.01</v>
      </c>
      <c r="BP26" s="15">
        <f>ROUND(BO26*AY26*BA26/100,2)</f>
        <v>72.12</v>
      </c>
      <c r="BQ26" s="11">
        <f>VLOOKUP(AU26,Ceny!$A$3:$E$9,3,FALSE)</f>
        <v>5.706E-2</v>
      </c>
      <c r="BR26" s="15">
        <f t="shared" si="10"/>
        <v>0</v>
      </c>
      <c r="BS26" s="11">
        <f>VLOOKUP(AU26,Ceny!$A$3:$E$9,5,FALSE)</f>
        <v>5.706E-2</v>
      </c>
      <c r="BT26" s="15">
        <f t="shared" si="11"/>
        <v>0</v>
      </c>
      <c r="BU26" s="15">
        <v>0</v>
      </c>
      <c r="BV26" s="58">
        <f t="shared" si="12"/>
        <v>0</v>
      </c>
      <c r="BW26" s="59">
        <f t="shared" si="13"/>
        <v>72.12</v>
      </c>
      <c r="BX26" s="59">
        <f t="shared" si="14"/>
        <v>16.59</v>
      </c>
      <c r="BY26" s="59">
        <f t="shared" si="15"/>
        <v>88.710000000000008</v>
      </c>
      <c r="CA26" s="60"/>
    </row>
    <row r="27" spans="1:79">
      <c r="A27" s="56">
        <f t="shared" si="16"/>
        <v>13</v>
      </c>
      <c r="B27" s="8" t="s">
        <v>63</v>
      </c>
      <c r="C27" s="8" t="s">
        <v>64</v>
      </c>
      <c r="D27" s="8" t="s">
        <v>65</v>
      </c>
      <c r="E27" s="8" t="s">
        <v>65</v>
      </c>
      <c r="F27" s="8" t="s">
        <v>66</v>
      </c>
      <c r="G27" s="8" t="s">
        <v>67</v>
      </c>
      <c r="H27" s="8"/>
      <c r="I27" s="8" t="s">
        <v>68</v>
      </c>
      <c r="J27" s="8" t="s">
        <v>109</v>
      </c>
      <c r="K27" s="8" t="s">
        <v>110</v>
      </c>
      <c r="L27" s="8" t="s">
        <v>65</v>
      </c>
      <c r="M27" s="8" t="s">
        <v>65</v>
      </c>
      <c r="N27" s="8" t="s">
        <v>111</v>
      </c>
      <c r="O27" s="8" t="s">
        <v>112</v>
      </c>
      <c r="P27" s="8"/>
      <c r="Q27" s="8" t="s">
        <v>733</v>
      </c>
      <c r="R27" s="8" t="s">
        <v>734</v>
      </c>
      <c r="S27" s="8">
        <v>0</v>
      </c>
      <c r="T27" s="13" t="s">
        <v>49</v>
      </c>
      <c r="U27" s="13" t="s">
        <v>35</v>
      </c>
      <c r="V27" s="8" t="s">
        <v>739</v>
      </c>
      <c r="W27" s="9">
        <v>45657</v>
      </c>
      <c r="X27" s="8" t="s">
        <v>740</v>
      </c>
      <c r="Y27" s="8" t="s">
        <v>109</v>
      </c>
      <c r="Z27" s="8" t="s">
        <v>751</v>
      </c>
      <c r="AA27" s="8" t="s">
        <v>65</v>
      </c>
      <c r="AB27" s="8" t="s">
        <v>65</v>
      </c>
      <c r="AC27" s="8" t="s">
        <v>752</v>
      </c>
      <c r="AD27" s="8" t="s">
        <v>640</v>
      </c>
      <c r="AE27" s="8"/>
      <c r="AF27" s="10" t="s">
        <v>1163</v>
      </c>
      <c r="AG27" s="8" t="s">
        <v>1164</v>
      </c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2"/>
      <c r="AT27" s="18">
        <v>179608</v>
      </c>
      <c r="AU27" s="8" t="str">
        <f>AU$17</f>
        <v>W-4</v>
      </c>
      <c r="AV27" s="8" t="s">
        <v>1138</v>
      </c>
      <c r="AW27" s="8"/>
      <c r="AX27" s="13">
        <v>8760</v>
      </c>
      <c r="AY27" s="13">
        <v>12</v>
      </c>
      <c r="AZ27" s="14">
        <v>0</v>
      </c>
      <c r="BA27" s="14">
        <v>100</v>
      </c>
      <c r="BB27" s="13">
        <f t="shared" si="0"/>
        <v>0</v>
      </c>
      <c r="BC27" s="13">
        <f t="shared" si="1"/>
        <v>179608</v>
      </c>
      <c r="BD27" s="57">
        <f t="shared" si="2"/>
        <v>0</v>
      </c>
      <c r="BE27" s="57">
        <f>IF((OR(AU27=Ceny!$A$3,AU27=Ceny!$A$4,AU27=Ceny!$A$5,AU27=Ceny!$A$6,AU27=Ceny!$A$7)),$C$5/1000,$C$6/1000)</f>
        <v>0</v>
      </c>
      <c r="BF27" s="15">
        <f t="shared" si="3"/>
        <v>0</v>
      </c>
      <c r="BG27" s="15">
        <f t="shared" si="4"/>
        <v>0</v>
      </c>
      <c r="BH27" s="15">
        <f t="shared" si="5"/>
        <v>0</v>
      </c>
      <c r="BI27" s="16">
        <f t="shared" si="6"/>
        <v>0</v>
      </c>
      <c r="BJ27" s="15">
        <f t="shared" si="7"/>
        <v>0</v>
      </c>
      <c r="BK27" s="16">
        <f t="shared" si="8"/>
        <v>0</v>
      </c>
      <c r="BL27" s="15">
        <f t="shared" si="9"/>
        <v>0</v>
      </c>
      <c r="BM27" s="11">
        <f>VLOOKUP(AU27,Ceny!$A$3:$E$9,2,FALSE)</f>
        <v>204.77</v>
      </c>
      <c r="BN27" s="15">
        <f>ROUND(BM27*AY27*AZ27/100,2)</f>
        <v>0</v>
      </c>
      <c r="BO27" s="11">
        <f>VLOOKUP(AU27,Ceny!$A$3:$E$9,4,FALSE)</f>
        <v>204.77</v>
      </c>
      <c r="BP27" s="15">
        <f>ROUND(BO27*AY27*BA27/100,2)</f>
        <v>2457.2399999999998</v>
      </c>
      <c r="BQ27" s="11">
        <f>VLOOKUP(AU27,Ceny!$A$3:$E$9,3,FALSE)</f>
        <v>4.4069999999999998E-2</v>
      </c>
      <c r="BR27" s="15">
        <f t="shared" si="10"/>
        <v>0</v>
      </c>
      <c r="BS27" s="11">
        <f>VLOOKUP(AU27,Ceny!$A$3:$E$9,5,FALSE)</f>
        <v>4.4069999999999998E-2</v>
      </c>
      <c r="BT27" s="15">
        <f t="shared" si="11"/>
        <v>7915.32</v>
      </c>
      <c r="BU27" s="15">
        <v>0</v>
      </c>
      <c r="BV27" s="58">
        <f t="shared" si="12"/>
        <v>0</v>
      </c>
      <c r="BW27" s="59">
        <f t="shared" si="13"/>
        <v>10372.56</v>
      </c>
      <c r="BX27" s="59">
        <f t="shared" si="14"/>
        <v>2385.69</v>
      </c>
      <c r="BY27" s="59">
        <f t="shared" si="15"/>
        <v>12758.25</v>
      </c>
      <c r="CA27" s="60"/>
    </row>
    <row r="28" spans="1:79">
      <c r="A28" s="56">
        <f t="shared" si="16"/>
        <v>14</v>
      </c>
      <c r="B28" s="8" t="s">
        <v>63</v>
      </c>
      <c r="C28" s="8" t="s">
        <v>64</v>
      </c>
      <c r="D28" s="8" t="s">
        <v>65</v>
      </c>
      <c r="E28" s="8" t="s">
        <v>65</v>
      </c>
      <c r="F28" s="8" t="s">
        <v>66</v>
      </c>
      <c r="G28" s="8" t="s">
        <v>67</v>
      </c>
      <c r="H28" s="8"/>
      <c r="I28" s="8" t="s">
        <v>68</v>
      </c>
      <c r="J28" s="8" t="s">
        <v>109</v>
      </c>
      <c r="K28" s="8" t="s">
        <v>110</v>
      </c>
      <c r="L28" s="8" t="s">
        <v>65</v>
      </c>
      <c r="M28" s="8" t="s">
        <v>65</v>
      </c>
      <c r="N28" s="8" t="s">
        <v>111</v>
      </c>
      <c r="O28" s="8" t="s">
        <v>112</v>
      </c>
      <c r="P28" s="8"/>
      <c r="Q28" s="8" t="s">
        <v>733</v>
      </c>
      <c r="R28" s="8" t="s">
        <v>734</v>
      </c>
      <c r="S28" s="8">
        <v>0</v>
      </c>
      <c r="T28" s="13" t="s">
        <v>49</v>
      </c>
      <c r="U28" s="13" t="s">
        <v>35</v>
      </c>
      <c r="V28" s="8" t="s">
        <v>739</v>
      </c>
      <c r="W28" s="9">
        <v>45657</v>
      </c>
      <c r="X28" s="8" t="s">
        <v>740</v>
      </c>
      <c r="Y28" s="8" t="s">
        <v>109</v>
      </c>
      <c r="Z28" s="8" t="s">
        <v>753</v>
      </c>
      <c r="AA28" s="8" t="s">
        <v>65</v>
      </c>
      <c r="AB28" s="8" t="s">
        <v>65</v>
      </c>
      <c r="AC28" s="8" t="s">
        <v>754</v>
      </c>
      <c r="AD28" s="8" t="s">
        <v>400</v>
      </c>
      <c r="AE28" s="8" t="s">
        <v>755</v>
      </c>
      <c r="AF28" s="10" t="s">
        <v>1165</v>
      </c>
      <c r="AG28" s="8"/>
      <c r="AH28" s="11">
        <v>87012</v>
      </c>
      <c r="AI28" s="11">
        <v>85900</v>
      </c>
      <c r="AJ28" s="11">
        <v>82387</v>
      </c>
      <c r="AK28" s="11">
        <v>60916</v>
      </c>
      <c r="AL28" s="11">
        <v>44506</v>
      </c>
      <c r="AM28" s="11">
        <v>29950</v>
      </c>
      <c r="AN28" s="11">
        <v>24490</v>
      </c>
      <c r="AO28" s="11">
        <v>21520</v>
      </c>
      <c r="AP28" s="11">
        <v>24116</v>
      </c>
      <c r="AQ28" s="11">
        <v>53860</v>
      </c>
      <c r="AR28" s="11">
        <v>87766</v>
      </c>
      <c r="AS28" s="12">
        <v>104107</v>
      </c>
      <c r="AT28" s="18">
        <f>AH28+AI28+AJ28+AK28+AL28+AM28+AN28+AO28+AP28+AQ28+AR28+AS28</f>
        <v>706530</v>
      </c>
      <c r="AU28" s="8" t="str">
        <f>AU$19</f>
        <v>W-5.1</v>
      </c>
      <c r="AV28" s="8" t="s">
        <v>1138</v>
      </c>
      <c r="AW28" s="8" t="s">
        <v>1166</v>
      </c>
      <c r="AX28" s="13">
        <v>8760</v>
      </c>
      <c r="AY28" s="13">
        <v>12</v>
      </c>
      <c r="AZ28" s="14">
        <v>0</v>
      </c>
      <c r="BA28" s="14">
        <v>100</v>
      </c>
      <c r="BB28" s="13">
        <f t="shared" si="0"/>
        <v>0</v>
      </c>
      <c r="BC28" s="13">
        <f t="shared" si="1"/>
        <v>706530</v>
      </c>
      <c r="BD28" s="57">
        <f t="shared" si="2"/>
        <v>0</v>
      </c>
      <c r="BE28" s="57">
        <f>IF((OR(AU28=Ceny!$A$3,AU28=Ceny!$A$4,AU28=Ceny!$A$5,AU28=Ceny!$A$6,AU28=Ceny!$A$7)),$C$5/1000,$C$6/1000)</f>
        <v>0</v>
      </c>
      <c r="BF28" s="15">
        <f t="shared" si="3"/>
        <v>0</v>
      </c>
      <c r="BG28" s="15">
        <f t="shared" si="4"/>
        <v>0</v>
      </c>
      <c r="BH28" s="15">
        <f t="shared" si="5"/>
        <v>0</v>
      </c>
      <c r="BI28" s="16">
        <f t="shared" si="6"/>
        <v>0</v>
      </c>
      <c r="BJ28" s="15">
        <f t="shared" si="7"/>
        <v>0</v>
      </c>
      <c r="BK28" s="16">
        <f t="shared" si="8"/>
        <v>0</v>
      </c>
      <c r="BL28" s="15">
        <f t="shared" si="9"/>
        <v>0</v>
      </c>
      <c r="BM28" s="11">
        <f>VLOOKUP(AU28,Ceny!$A$3:$E$9,2,FALSE)</f>
        <v>6.4200000000000004E-3</v>
      </c>
      <c r="BN28" s="15">
        <f>ROUND(BM28*AX28*AW28*AZ28/100,2)</f>
        <v>0</v>
      </c>
      <c r="BO28" s="11">
        <f>VLOOKUP(AU28,Ceny!$A$3:$E$9,4,FALSE)</f>
        <v>6.4200000000000004E-3</v>
      </c>
      <c r="BP28" s="15">
        <f>ROUND(BO28*AW28*AX28*BA28/100,2)</f>
        <v>24689.01</v>
      </c>
      <c r="BQ28" s="11">
        <f>VLOOKUP(AU28,Ceny!$A$3:$E$9,3,FALSE)</f>
        <v>2.3060000000000001E-2</v>
      </c>
      <c r="BR28" s="15">
        <f t="shared" si="10"/>
        <v>0</v>
      </c>
      <c r="BS28" s="11">
        <f>VLOOKUP(AU28,Ceny!$A$3:$E$9,5,FALSE)</f>
        <v>2.3060000000000001E-2</v>
      </c>
      <c r="BT28" s="15">
        <f t="shared" si="11"/>
        <v>16292.58</v>
      </c>
      <c r="BU28" s="15">
        <v>0</v>
      </c>
      <c r="BV28" s="58">
        <f t="shared" si="12"/>
        <v>0</v>
      </c>
      <c r="BW28" s="59">
        <f t="shared" si="13"/>
        <v>40981.589999999997</v>
      </c>
      <c r="BX28" s="59">
        <f t="shared" si="14"/>
        <v>9425.77</v>
      </c>
      <c r="BY28" s="59">
        <f t="shared" si="15"/>
        <v>50407.360000000001</v>
      </c>
      <c r="CA28" s="60"/>
    </row>
    <row r="29" spans="1:79">
      <c r="A29" s="56">
        <f t="shared" si="16"/>
        <v>15</v>
      </c>
      <c r="B29" s="8" t="s">
        <v>63</v>
      </c>
      <c r="C29" s="8" t="s">
        <v>64</v>
      </c>
      <c r="D29" s="8" t="s">
        <v>65</v>
      </c>
      <c r="E29" s="8" t="s">
        <v>65</v>
      </c>
      <c r="F29" s="8" t="s">
        <v>66</v>
      </c>
      <c r="G29" s="8" t="s">
        <v>67</v>
      </c>
      <c r="H29" s="8"/>
      <c r="I29" s="8" t="s">
        <v>68</v>
      </c>
      <c r="J29" s="8" t="s">
        <v>109</v>
      </c>
      <c r="K29" s="8" t="s">
        <v>110</v>
      </c>
      <c r="L29" s="8" t="s">
        <v>65</v>
      </c>
      <c r="M29" s="8" t="s">
        <v>65</v>
      </c>
      <c r="N29" s="8" t="s">
        <v>111</v>
      </c>
      <c r="O29" s="8" t="s">
        <v>112</v>
      </c>
      <c r="P29" s="8"/>
      <c r="Q29" s="8" t="s">
        <v>733</v>
      </c>
      <c r="R29" s="8" t="s">
        <v>734</v>
      </c>
      <c r="S29" s="8">
        <v>0</v>
      </c>
      <c r="T29" s="13" t="s">
        <v>49</v>
      </c>
      <c r="U29" s="13" t="s">
        <v>35</v>
      </c>
      <c r="V29" s="8" t="s">
        <v>739</v>
      </c>
      <c r="W29" s="9">
        <v>45657</v>
      </c>
      <c r="X29" s="8" t="s">
        <v>740</v>
      </c>
      <c r="Y29" s="8" t="s">
        <v>109</v>
      </c>
      <c r="Z29" s="8" t="s">
        <v>756</v>
      </c>
      <c r="AA29" s="8" t="s">
        <v>65</v>
      </c>
      <c r="AB29" s="8" t="s">
        <v>65</v>
      </c>
      <c r="AC29" s="8" t="s">
        <v>214</v>
      </c>
      <c r="AD29" s="8" t="s">
        <v>616</v>
      </c>
      <c r="AE29" s="8" t="s">
        <v>92</v>
      </c>
      <c r="AF29" s="10" t="s">
        <v>1167</v>
      </c>
      <c r="AG29" s="8" t="s">
        <v>1168</v>
      </c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2"/>
      <c r="AT29" s="18">
        <v>333</v>
      </c>
      <c r="AU29" s="8" t="str">
        <f>AU$15</f>
        <v>W-1.1</v>
      </c>
      <c r="AV29" s="8" t="s">
        <v>1138</v>
      </c>
      <c r="AW29" s="8"/>
      <c r="AX29" s="13">
        <v>8760</v>
      </c>
      <c r="AY29" s="13">
        <v>12</v>
      </c>
      <c r="AZ29" s="14">
        <v>0</v>
      </c>
      <c r="BA29" s="14">
        <v>100</v>
      </c>
      <c r="BB29" s="13">
        <f t="shared" si="0"/>
        <v>0</v>
      </c>
      <c r="BC29" s="13">
        <f t="shared" si="1"/>
        <v>333</v>
      </c>
      <c r="BD29" s="57">
        <f t="shared" si="2"/>
        <v>0</v>
      </c>
      <c r="BE29" s="57">
        <f>IF((OR(AU29=Ceny!$A$3,AU29=Ceny!$A$4,AU29=Ceny!$A$5,AU29=Ceny!$A$6,AU29=Ceny!$A$7)),$C$5/1000,$C$6/1000)</f>
        <v>0</v>
      </c>
      <c r="BF29" s="15">
        <f t="shared" si="3"/>
        <v>0</v>
      </c>
      <c r="BG29" s="15">
        <f t="shared" si="4"/>
        <v>0</v>
      </c>
      <c r="BH29" s="15">
        <f t="shared" si="5"/>
        <v>0</v>
      </c>
      <c r="BI29" s="16">
        <f t="shared" si="6"/>
        <v>0</v>
      </c>
      <c r="BJ29" s="15">
        <f t="shared" si="7"/>
        <v>0</v>
      </c>
      <c r="BK29" s="16">
        <f t="shared" si="8"/>
        <v>0</v>
      </c>
      <c r="BL29" s="15">
        <f t="shared" si="9"/>
        <v>0</v>
      </c>
      <c r="BM29" s="11">
        <f>VLOOKUP(AU29,Ceny!$A$3:$E$9,2,FALSE)</f>
        <v>6.01</v>
      </c>
      <c r="BN29" s="15">
        <f>ROUND(BM29*AY29*AZ29/100,2)</f>
        <v>0</v>
      </c>
      <c r="BO29" s="11">
        <f>VLOOKUP(AU29,Ceny!$A$3:$E$9,4,FALSE)</f>
        <v>6.01</v>
      </c>
      <c r="BP29" s="15">
        <f>ROUND(BO29*AY29*BA29/100,2)</f>
        <v>72.12</v>
      </c>
      <c r="BQ29" s="11">
        <f>VLOOKUP(AU29,Ceny!$A$3:$E$9,3,FALSE)</f>
        <v>5.706E-2</v>
      </c>
      <c r="BR29" s="15">
        <f t="shared" si="10"/>
        <v>0</v>
      </c>
      <c r="BS29" s="11">
        <f>VLOOKUP(AU29,Ceny!$A$3:$E$9,5,FALSE)</f>
        <v>5.706E-2</v>
      </c>
      <c r="BT29" s="15">
        <f t="shared" si="11"/>
        <v>19</v>
      </c>
      <c r="BU29" s="15">
        <v>0</v>
      </c>
      <c r="BV29" s="58">
        <f t="shared" si="12"/>
        <v>0</v>
      </c>
      <c r="BW29" s="59">
        <f t="shared" si="13"/>
        <v>91.12</v>
      </c>
      <c r="BX29" s="59">
        <f t="shared" si="14"/>
        <v>20.96</v>
      </c>
      <c r="BY29" s="59">
        <f t="shared" si="15"/>
        <v>112.08000000000001</v>
      </c>
      <c r="CA29" s="60"/>
    </row>
    <row r="30" spans="1:79">
      <c r="A30" s="56">
        <f t="shared" si="16"/>
        <v>16</v>
      </c>
      <c r="B30" s="8" t="s">
        <v>63</v>
      </c>
      <c r="C30" s="8" t="s">
        <v>64</v>
      </c>
      <c r="D30" s="8" t="s">
        <v>65</v>
      </c>
      <c r="E30" s="8" t="s">
        <v>65</v>
      </c>
      <c r="F30" s="8" t="s">
        <v>66</v>
      </c>
      <c r="G30" s="8" t="s">
        <v>67</v>
      </c>
      <c r="H30" s="8"/>
      <c r="I30" s="8" t="s">
        <v>68</v>
      </c>
      <c r="J30" s="8" t="s">
        <v>109</v>
      </c>
      <c r="K30" s="8" t="s">
        <v>110</v>
      </c>
      <c r="L30" s="8" t="s">
        <v>65</v>
      </c>
      <c r="M30" s="8" t="s">
        <v>65</v>
      </c>
      <c r="N30" s="8" t="s">
        <v>111</v>
      </c>
      <c r="O30" s="8" t="s">
        <v>112</v>
      </c>
      <c r="P30" s="8"/>
      <c r="Q30" s="8" t="s">
        <v>733</v>
      </c>
      <c r="R30" s="8" t="s">
        <v>734</v>
      </c>
      <c r="S30" s="8">
        <v>0</v>
      </c>
      <c r="T30" s="13" t="s">
        <v>49</v>
      </c>
      <c r="U30" s="13" t="s">
        <v>35</v>
      </c>
      <c r="V30" s="8" t="s">
        <v>739</v>
      </c>
      <c r="W30" s="9">
        <v>45657</v>
      </c>
      <c r="X30" s="8" t="s">
        <v>740</v>
      </c>
      <c r="Y30" s="8" t="s">
        <v>109</v>
      </c>
      <c r="Z30" s="8" t="s">
        <v>757</v>
      </c>
      <c r="AA30" s="8" t="s">
        <v>65</v>
      </c>
      <c r="AB30" s="8" t="s">
        <v>65</v>
      </c>
      <c r="AC30" s="8" t="s">
        <v>758</v>
      </c>
      <c r="AD30" s="8" t="s">
        <v>759</v>
      </c>
      <c r="AE30" s="8" t="s">
        <v>407</v>
      </c>
      <c r="AF30" s="10" t="s">
        <v>1169</v>
      </c>
      <c r="AG30" s="8" t="s">
        <v>1170</v>
      </c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2"/>
      <c r="AT30" s="18">
        <v>0</v>
      </c>
      <c r="AU30" s="8" t="s">
        <v>1171</v>
      </c>
      <c r="AV30" s="8" t="s">
        <v>1138</v>
      </c>
      <c r="AW30" s="8"/>
      <c r="AX30" s="13">
        <v>8760</v>
      </c>
      <c r="AY30" s="13">
        <v>12</v>
      </c>
      <c r="AZ30" s="14">
        <v>0</v>
      </c>
      <c r="BA30" s="14">
        <v>100</v>
      </c>
      <c r="BB30" s="13">
        <f t="shared" si="0"/>
        <v>0</v>
      </c>
      <c r="BC30" s="13">
        <f t="shared" si="1"/>
        <v>0</v>
      </c>
      <c r="BD30" s="57">
        <f t="shared" si="2"/>
        <v>0</v>
      </c>
      <c r="BE30" s="57">
        <f>IF((OR(AU30=Ceny!$A$3,AU30=Ceny!$A$4,AU30=Ceny!$A$5,AU30=Ceny!$A$6,AU30=Ceny!$A$7)),$C$5/1000,$C$6/1000)</f>
        <v>0</v>
      </c>
      <c r="BF30" s="15">
        <f t="shared" si="3"/>
        <v>0</v>
      </c>
      <c r="BG30" s="15">
        <f t="shared" si="4"/>
        <v>0</v>
      </c>
      <c r="BH30" s="15">
        <f t="shared" si="5"/>
        <v>0</v>
      </c>
      <c r="BI30" s="16">
        <f t="shared" si="6"/>
        <v>0</v>
      </c>
      <c r="BJ30" s="15">
        <f t="shared" si="7"/>
        <v>0</v>
      </c>
      <c r="BK30" s="16">
        <f t="shared" si="8"/>
        <v>0</v>
      </c>
      <c r="BL30" s="15">
        <f t="shared" si="9"/>
        <v>0</v>
      </c>
      <c r="BM30" s="11">
        <f>VLOOKUP(AU30,Ceny!$A$3:$E$9,2,FALSE)</f>
        <v>13.04</v>
      </c>
      <c r="BN30" s="15">
        <f>ROUND(BM30*AY30*AZ30/100,2)</f>
        <v>0</v>
      </c>
      <c r="BO30" s="11">
        <f>VLOOKUP(AU30,Ceny!$A$3:$E$9,4,FALSE)</f>
        <v>13.04</v>
      </c>
      <c r="BP30" s="15">
        <f>ROUND(BO30*AY30*BA30/100,2)</f>
        <v>156.47999999999999</v>
      </c>
      <c r="BQ30" s="11">
        <f>VLOOKUP(AU30,Ceny!$A$3:$E$9,3,FALSE)</f>
        <v>4.7559999999999998E-2</v>
      </c>
      <c r="BR30" s="15">
        <f t="shared" si="10"/>
        <v>0</v>
      </c>
      <c r="BS30" s="11">
        <f>VLOOKUP(AU30,Ceny!$A$3:$E$9,5,FALSE)</f>
        <v>4.7559999999999998E-2</v>
      </c>
      <c r="BT30" s="15">
        <f t="shared" si="11"/>
        <v>0</v>
      </c>
      <c r="BU30" s="15">
        <v>0</v>
      </c>
      <c r="BV30" s="58">
        <f t="shared" si="12"/>
        <v>0</v>
      </c>
      <c r="BW30" s="59">
        <f t="shared" si="13"/>
        <v>156.47999999999999</v>
      </c>
      <c r="BX30" s="59">
        <f t="shared" si="14"/>
        <v>35.99</v>
      </c>
      <c r="BY30" s="59">
        <f t="shared" si="15"/>
        <v>192.47</v>
      </c>
      <c r="CA30" s="60"/>
    </row>
    <row r="31" spans="1:79">
      <c r="A31" s="56">
        <f t="shared" si="16"/>
        <v>17</v>
      </c>
      <c r="B31" s="8" t="s">
        <v>63</v>
      </c>
      <c r="C31" s="8" t="s">
        <v>64</v>
      </c>
      <c r="D31" s="8" t="s">
        <v>65</v>
      </c>
      <c r="E31" s="8" t="s">
        <v>65</v>
      </c>
      <c r="F31" s="8" t="s">
        <v>66</v>
      </c>
      <c r="G31" s="8" t="s">
        <v>67</v>
      </c>
      <c r="H31" s="8"/>
      <c r="I31" s="8" t="s">
        <v>68</v>
      </c>
      <c r="J31" s="8" t="s">
        <v>109</v>
      </c>
      <c r="K31" s="8" t="s">
        <v>110</v>
      </c>
      <c r="L31" s="8" t="s">
        <v>65</v>
      </c>
      <c r="M31" s="8" t="s">
        <v>65</v>
      </c>
      <c r="N31" s="8" t="s">
        <v>111</v>
      </c>
      <c r="O31" s="8" t="s">
        <v>112</v>
      </c>
      <c r="P31" s="8"/>
      <c r="Q31" s="8" t="s">
        <v>733</v>
      </c>
      <c r="R31" s="8" t="s">
        <v>734</v>
      </c>
      <c r="S31" s="8">
        <v>0</v>
      </c>
      <c r="T31" s="13" t="s">
        <v>49</v>
      </c>
      <c r="U31" s="13" t="s">
        <v>35</v>
      </c>
      <c r="V31" s="8" t="s">
        <v>739</v>
      </c>
      <c r="W31" s="9">
        <v>45657</v>
      </c>
      <c r="X31" s="8" t="s">
        <v>740</v>
      </c>
      <c r="Y31" s="8" t="s">
        <v>109</v>
      </c>
      <c r="Z31" s="8" t="s">
        <v>760</v>
      </c>
      <c r="AA31" s="8" t="s">
        <v>65</v>
      </c>
      <c r="AB31" s="8" t="s">
        <v>65</v>
      </c>
      <c r="AC31" s="8" t="s">
        <v>383</v>
      </c>
      <c r="AD31" s="8" t="s">
        <v>322</v>
      </c>
      <c r="AE31" s="8" t="s">
        <v>407</v>
      </c>
      <c r="AF31" s="10" t="s">
        <v>1172</v>
      </c>
      <c r="AG31" s="8" t="s">
        <v>1173</v>
      </c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2"/>
      <c r="AT31" s="18">
        <v>28466</v>
      </c>
      <c r="AU31" s="8" t="str">
        <f>AU$22</f>
        <v>W-3.6</v>
      </c>
      <c r="AV31" s="8" t="s">
        <v>1138</v>
      </c>
      <c r="AW31" s="8"/>
      <c r="AX31" s="13">
        <v>8760</v>
      </c>
      <c r="AY31" s="13">
        <v>12</v>
      </c>
      <c r="AZ31" s="14">
        <v>0</v>
      </c>
      <c r="BA31" s="14">
        <v>100</v>
      </c>
      <c r="BB31" s="13">
        <f t="shared" si="0"/>
        <v>0</v>
      </c>
      <c r="BC31" s="13">
        <f t="shared" si="1"/>
        <v>28466</v>
      </c>
      <c r="BD31" s="57">
        <f t="shared" si="2"/>
        <v>0</v>
      </c>
      <c r="BE31" s="57">
        <f>IF((OR(AU31=Ceny!$A$3,AU31=Ceny!$A$4,AU31=Ceny!$A$5,AU31=Ceny!$A$6,AU31=Ceny!$A$7)),$C$5/1000,$C$6/1000)</f>
        <v>0</v>
      </c>
      <c r="BF31" s="15">
        <f t="shared" si="3"/>
        <v>0</v>
      </c>
      <c r="BG31" s="15">
        <f t="shared" si="4"/>
        <v>0</v>
      </c>
      <c r="BH31" s="15">
        <f t="shared" si="5"/>
        <v>0</v>
      </c>
      <c r="BI31" s="16">
        <f t="shared" si="6"/>
        <v>0</v>
      </c>
      <c r="BJ31" s="15">
        <f t="shared" si="7"/>
        <v>0</v>
      </c>
      <c r="BK31" s="16">
        <f t="shared" si="8"/>
        <v>0</v>
      </c>
      <c r="BL31" s="15">
        <f t="shared" si="9"/>
        <v>0</v>
      </c>
      <c r="BM31" s="11">
        <f>VLOOKUP(AU31,Ceny!$A$3:$E$9,2,FALSE)</f>
        <v>42.41</v>
      </c>
      <c r="BN31" s="15">
        <f>ROUND(BM31*AY31*AZ31/100,2)</f>
        <v>0</v>
      </c>
      <c r="BO31" s="11">
        <f>VLOOKUP(AU31,Ceny!$A$3:$E$9,4,FALSE)</f>
        <v>42.41</v>
      </c>
      <c r="BP31" s="15">
        <f>ROUND(BO31*AY31*BA31/100,2)</f>
        <v>508.92</v>
      </c>
      <c r="BQ31" s="11">
        <f>VLOOKUP(AU31,Ceny!$A$3:$E$9,3,FALSE)</f>
        <v>4.4200000000000003E-2</v>
      </c>
      <c r="BR31" s="15">
        <f t="shared" si="10"/>
        <v>0</v>
      </c>
      <c r="BS31" s="11">
        <f>VLOOKUP(AU31,Ceny!$A$3:$E$9,5,FALSE)</f>
        <v>4.4200000000000003E-2</v>
      </c>
      <c r="BT31" s="15">
        <f t="shared" si="11"/>
        <v>1258.2</v>
      </c>
      <c r="BU31" s="15">
        <v>0</v>
      </c>
      <c r="BV31" s="58">
        <f t="shared" si="12"/>
        <v>0</v>
      </c>
      <c r="BW31" s="59">
        <f t="shared" si="13"/>
        <v>1767.1200000000001</v>
      </c>
      <c r="BX31" s="59">
        <f t="shared" si="14"/>
        <v>406.44</v>
      </c>
      <c r="BY31" s="59">
        <f t="shared" si="15"/>
        <v>2173.56</v>
      </c>
      <c r="CA31" s="60"/>
    </row>
    <row r="32" spans="1:79">
      <c r="A32" s="56">
        <f t="shared" si="16"/>
        <v>18</v>
      </c>
      <c r="B32" s="8" t="s">
        <v>63</v>
      </c>
      <c r="C32" s="8" t="s">
        <v>64</v>
      </c>
      <c r="D32" s="8" t="s">
        <v>65</v>
      </c>
      <c r="E32" s="8" t="s">
        <v>65</v>
      </c>
      <c r="F32" s="8" t="s">
        <v>66</v>
      </c>
      <c r="G32" s="8" t="s">
        <v>67</v>
      </c>
      <c r="H32" s="8"/>
      <c r="I32" s="8" t="s">
        <v>68</v>
      </c>
      <c r="J32" s="8" t="s">
        <v>109</v>
      </c>
      <c r="K32" s="8" t="s">
        <v>110</v>
      </c>
      <c r="L32" s="8" t="s">
        <v>65</v>
      </c>
      <c r="M32" s="8" t="s">
        <v>65</v>
      </c>
      <c r="N32" s="8" t="s">
        <v>111</v>
      </c>
      <c r="O32" s="8" t="s">
        <v>112</v>
      </c>
      <c r="P32" s="8"/>
      <c r="Q32" s="8" t="s">
        <v>733</v>
      </c>
      <c r="R32" s="8" t="s">
        <v>734</v>
      </c>
      <c r="S32" s="8">
        <v>0</v>
      </c>
      <c r="T32" s="13" t="s">
        <v>49</v>
      </c>
      <c r="U32" s="13" t="s">
        <v>35</v>
      </c>
      <c r="V32" s="8" t="s">
        <v>739</v>
      </c>
      <c r="W32" s="9">
        <v>45657</v>
      </c>
      <c r="X32" s="8" t="s">
        <v>740</v>
      </c>
      <c r="Y32" s="8" t="s">
        <v>109</v>
      </c>
      <c r="Z32" s="8" t="s">
        <v>761</v>
      </c>
      <c r="AA32" s="8" t="s">
        <v>65</v>
      </c>
      <c r="AB32" s="8" t="s">
        <v>65</v>
      </c>
      <c r="AC32" s="8" t="s">
        <v>762</v>
      </c>
      <c r="AD32" s="8" t="s">
        <v>476</v>
      </c>
      <c r="AE32" s="8" t="s">
        <v>92</v>
      </c>
      <c r="AF32" s="10" t="s">
        <v>1174</v>
      </c>
      <c r="AG32" s="8" t="s">
        <v>1175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2"/>
      <c r="AT32" s="18">
        <v>25082</v>
      </c>
      <c r="AU32" s="8" t="str">
        <f>AU$22</f>
        <v>W-3.6</v>
      </c>
      <c r="AV32" s="8" t="s">
        <v>1138</v>
      </c>
      <c r="AW32" s="8"/>
      <c r="AX32" s="13">
        <v>8760</v>
      </c>
      <c r="AY32" s="13">
        <v>12</v>
      </c>
      <c r="AZ32" s="14">
        <v>0</v>
      </c>
      <c r="BA32" s="14">
        <v>100</v>
      </c>
      <c r="BB32" s="13">
        <f t="shared" si="0"/>
        <v>0</v>
      </c>
      <c r="BC32" s="13">
        <f t="shared" si="1"/>
        <v>25082</v>
      </c>
      <c r="BD32" s="57">
        <f t="shared" si="2"/>
        <v>0</v>
      </c>
      <c r="BE32" s="57">
        <f>IF((OR(AU32=Ceny!$A$3,AU32=Ceny!$A$4,AU32=Ceny!$A$5,AU32=Ceny!$A$6,AU32=Ceny!$A$7)),$C$5/1000,$C$6/1000)</f>
        <v>0</v>
      </c>
      <c r="BF32" s="15">
        <f t="shared" si="3"/>
        <v>0</v>
      </c>
      <c r="BG32" s="15">
        <f t="shared" si="4"/>
        <v>0</v>
      </c>
      <c r="BH32" s="15">
        <f t="shared" si="5"/>
        <v>0</v>
      </c>
      <c r="BI32" s="16">
        <f t="shared" si="6"/>
        <v>0</v>
      </c>
      <c r="BJ32" s="15">
        <f t="shared" si="7"/>
        <v>0</v>
      </c>
      <c r="BK32" s="16">
        <f t="shared" si="8"/>
        <v>0</v>
      </c>
      <c r="BL32" s="15">
        <f t="shared" si="9"/>
        <v>0</v>
      </c>
      <c r="BM32" s="11">
        <f>VLOOKUP(AU32,Ceny!$A$3:$E$9,2,FALSE)</f>
        <v>42.41</v>
      </c>
      <c r="BN32" s="15">
        <f>ROUND(BM32*AY32*AZ32/100,2)</f>
        <v>0</v>
      </c>
      <c r="BO32" s="11">
        <f>VLOOKUP(AU32,Ceny!$A$3:$E$9,4,FALSE)</f>
        <v>42.41</v>
      </c>
      <c r="BP32" s="15">
        <f>ROUND(BO32*AY32*BA32/100,2)</f>
        <v>508.92</v>
      </c>
      <c r="BQ32" s="11">
        <f>VLOOKUP(AU32,Ceny!$A$3:$E$9,3,FALSE)</f>
        <v>4.4200000000000003E-2</v>
      </c>
      <c r="BR32" s="15">
        <f t="shared" si="10"/>
        <v>0</v>
      </c>
      <c r="BS32" s="11">
        <f>VLOOKUP(AU32,Ceny!$A$3:$E$9,5,FALSE)</f>
        <v>4.4200000000000003E-2</v>
      </c>
      <c r="BT32" s="15">
        <f t="shared" si="11"/>
        <v>1108.6199999999999</v>
      </c>
      <c r="BU32" s="15">
        <v>0</v>
      </c>
      <c r="BV32" s="58">
        <f t="shared" si="12"/>
        <v>0</v>
      </c>
      <c r="BW32" s="59">
        <f t="shared" si="13"/>
        <v>1617.54</v>
      </c>
      <c r="BX32" s="59">
        <f t="shared" si="14"/>
        <v>372.03</v>
      </c>
      <c r="BY32" s="59">
        <f t="shared" si="15"/>
        <v>1989.57</v>
      </c>
      <c r="CA32" s="60"/>
    </row>
    <row r="33" spans="1:79">
      <c r="A33" s="56">
        <f t="shared" si="16"/>
        <v>19</v>
      </c>
      <c r="B33" s="8" t="s">
        <v>63</v>
      </c>
      <c r="C33" s="8" t="s">
        <v>64</v>
      </c>
      <c r="D33" s="8" t="s">
        <v>65</v>
      </c>
      <c r="E33" s="8" t="s">
        <v>65</v>
      </c>
      <c r="F33" s="8" t="s">
        <v>66</v>
      </c>
      <c r="G33" s="8" t="s">
        <v>67</v>
      </c>
      <c r="H33" s="8"/>
      <c r="I33" s="8" t="s">
        <v>68</v>
      </c>
      <c r="J33" s="8" t="s">
        <v>109</v>
      </c>
      <c r="K33" s="8" t="s">
        <v>110</v>
      </c>
      <c r="L33" s="8" t="s">
        <v>65</v>
      </c>
      <c r="M33" s="8" t="s">
        <v>65</v>
      </c>
      <c r="N33" s="8" t="s">
        <v>111</v>
      </c>
      <c r="O33" s="8" t="s">
        <v>112</v>
      </c>
      <c r="P33" s="8"/>
      <c r="Q33" s="8" t="s">
        <v>733</v>
      </c>
      <c r="R33" s="8" t="s">
        <v>734</v>
      </c>
      <c r="S33" s="8">
        <v>0</v>
      </c>
      <c r="T33" s="13" t="s">
        <v>49</v>
      </c>
      <c r="U33" s="13" t="s">
        <v>35</v>
      </c>
      <c r="V33" s="8" t="s">
        <v>739</v>
      </c>
      <c r="W33" s="9">
        <v>45657</v>
      </c>
      <c r="X33" s="8" t="s">
        <v>740</v>
      </c>
      <c r="Y33" s="8" t="s">
        <v>109</v>
      </c>
      <c r="Z33" s="8" t="s">
        <v>318</v>
      </c>
      <c r="AA33" s="8" t="s">
        <v>65</v>
      </c>
      <c r="AB33" s="8" t="s">
        <v>65</v>
      </c>
      <c r="AC33" s="8" t="s">
        <v>763</v>
      </c>
      <c r="AD33" s="8" t="s">
        <v>640</v>
      </c>
      <c r="AE33" s="8"/>
      <c r="AF33" s="10" t="s">
        <v>1176</v>
      </c>
      <c r="AG33" s="8"/>
      <c r="AH33" s="11">
        <v>71784</v>
      </c>
      <c r="AI33" s="11">
        <v>60552</v>
      </c>
      <c r="AJ33" s="11">
        <v>61173</v>
      </c>
      <c r="AK33" s="11">
        <v>50727</v>
      </c>
      <c r="AL33" s="11">
        <v>37464</v>
      </c>
      <c r="AM33" s="11">
        <v>21459</v>
      </c>
      <c r="AN33" s="11">
        <v>10580</v>
      </c>
      <c r="AO33" s="11">
        <v>10679</v>
      </c>
      <c r="AP33" s="11">
        <v>10787</v>
      </c>
      <c r="AQ33" s="11">
        <v>33071</v>
      </c>
      <c r="AR33" s="11">
        <v>60014</v>
      </c>
      <c r="AS33" s="12">
        <v>73705</v>
      </c>
      <c r="AT33" s="18">
        <f>AH33+AI33+AJ33+AK33+AL33+AM33+AN33+AO33+AP33+AQ33+AR33+AS33</f>
        <v>501995</v>
      </c>
      <c r="AU33" s="8" t="str">
        <f>AU$19</f>
        <v>W-5.1</v>
      </c>
      <c r="AV33" s="8" t="s">
        <v>1138</v>
      </c>
      <c r="AW33" s="8" t="s">
        <v>1177</v>
      </c>
      <c r="AX33" s="13">
        <v>8760</v>
      </c>
      <c r="AY33" s="13">
        <v>12</v>
      </c>
      <c r="AZ33" s="14">
        <v>0</v>
      </c>
      <c r="BA33" s="14">
        <v>100</v>
      </c>
      <c r="BB33" s="13">
        <f t="shared" si="0"/>
        <v>0</v>
      </c>
      <c r="BC33" s="13">
        <f t="shared" si="1"/>
        <v>501995</v>
      </c>
      <c r="BD33" s="57">
        <f t="shared" si="2"/>
        <v>0</v>
      </c>
      <c r="BE33" s="57">
        <f>IF((OR(AU33=Ceny!$A$3,AU33=Ceny!$A$4,AU33=Ceny!$A$5,AU33=Ceny!$A$6,AU33=Ceny!$A$7)),$C$5/1000,$C$6/1000)</f>
        <v>0</v>
      </c>
      <c r="BF33" s="15">
        <f t="shared" si="3"/>
        <v>0</v>
      </c>
      <c r="BG33" s="15">
        <f t="shared" si="4"/>
        <v>0</v>
      </c>
      <c r="BH33" s="15">
        <f t="shared" si="5"/>
        <v>0</v>
      </c>
      <c r="BI33" s="16">
        <f t="shared" si="6"/>
        <v>0</v>
      </c>
      <c r="BJ33" s="15">
        <f t="shared" si="7"/>
        <v>0</v>
      </c>
      <c r="BK33" s="16">
        <f t="shared" si="8"/>
        <v>0</v>
      </c>
      <c r="BL33" s="15">
        <f t="shared" si="9"/>
        <v>0</v>
      </c>
      <c r="BM33" s="11">
        <f>VLOOKUP(AU33,Ceny!$A$3:$E$9,2,FALSE)</f>
        <v>6.4200000000000004E-3</v>
      </c>
      <c r="BN33" s="15">
        <f>ROUND(BM33*AX33*AW33*AZ33/100,2)</f>
        <v>0</v>
      </c>
      <c r="BO33" s="11">
        <f>VLOOKUP(AU33,Ceny!$A$3:$E$9,4,FALSE)</f>
        <v>6.4200000000000004E-3</v>
      </c>
      <c r="BP33" s="15">
        <f>ROUND(BO33*AW33*AX33*BA33/100,2)</f>
        <v>9898.1</v>
      </c>
      <c r="BQ33" s="11">
        <f>VLOOKUP(AU33,Ceny!$A$3:$E$9,3,FALSE)</f>
        <v>2.3060000000000001E-2</v>
      </c>
      <c r="BR33" s="15">
        <f t="shared" si="10"/>
        <v>0</v>
      </c>
      <c r="BS33" s="11">
        <f>VLOOKUP(AU33,Ceny!$A$3:$E$9,5,FALSE)</f>
        <v>2.3060000000000001E-2</v>
      </c>
      <c r="BT33" s="15">
        <f t="shared" si="11"/>
        <v>11576</v>
      </c>
      <c r="BU33" s="15">
        <v>0</v>
      </c>
      <c r="BV33" s="58">
        <f t="shared" si="12"/>
        <v>0</v>
      </c>
      <c r="BW33" s="59">
        <f t="shared" si="13"/>
        <v>21474.1</v>
      </c>
      <c r="BX33" s="59">
        <f t="shared" si="14"/>
        <v>4939.04</v>
      </c>
      <c r="BY33" s="59">
        <f t="shared" si="15"/>
        <v>26413.14</v>
      </c>
      <c r="CA33" s="60"/>
    </row>
    <row r="34" spans="1:79">
      <c r="A34" s="56">
        <f t="shared" si="16"/>
        <v>20</v>
      </c>
      <c r="B34" s="8" t="s">
        <v>63</v>
      </c>
      <c r="C34" s="8" t="s">
        <v>64</v>
      </c>
      <c r="D34" s="8" t="s">
        <v>65</v>
      </c>
      <c r="E34" s="8" t="s">
        <v>65</v>
      </c>
      <c r="F34" s="8" t="s">
        <v>66</v>
      </c>
      <c r="G34" s="8" t="s">
        <v>67</v>
      </c>
      <c r="H34" s="8"/>
      <c r="I34" s="8" t="s">
        <v>68</v>
      </c>
      <c r="J34" s="8" t="s">
        <v>109</v>
      </c>
      <c r="K34" s="8" t="s">
        <v>110</v>
      </c>
      <c r="L34" s="8" t="s">
        <v>65</v>
      </c>
      <c r="M34" s="8" t="s">
        <v>65</v>
      </c>
      <c r="N34" s="8" t="s">
        <v>111</v>
      </c>
      <c r="O34" s="8" t="s">
        <v>112</v>
      </c>
      <c r="P34" s="8"/>
      <c r="Q34" s="8" t="s">
        <v>733</v>
      </c>
      <c r="R34" s="8" t="s">
        <v>734</v>
      </c>
      <c r="S34" s="8">
        <v>0</v>
      </c>
      <c r="T34" s="13" t="s">
        <v>49</v>
      </c>
      <c r="U34" s="13" t="s">
        <v>35</v>
      </c>
      <c r="V34" s="8" t="s">
        <v>739</v>
      </c>
      <c r="W34" s="9">
        <v>45657</v>
      </c>
      <c r="X34" s="8" t="s">
        <v>740</v>
      </c>
      <c r="Y34" s="8" t="s">
        <v>109</v>
      </c>
      <c r="Z34" s="8" t="s">
        <v>110</v>
      </c>
      <c r="AA34" s="8" t="s">
        <v>65</v>
      </c>
      <c r="AB34" s="8" t="s">
        <v>65</v>
      </c>
      <c r="AC34" s="8" t="s">
        <v>111</v>
      </c>
      <c r="AD34" s="8" t="s">
        <v>112</v>
      </c>
      <c r="AE34" s="8"/>
      <c r="AF34" s="10" t="s">
        <v>1178</v>
      </c>
      <c r="AG34" s="8" t="s">
        <v>1179</v>
      </c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2"/>
      <c r="AT34" s="18">
        <v>1808</v>
      </c>
      <c r="AU34" s="8" t="str">
        <f>AU$15</f>
        <v>W-1.1</v>
      </c>
      <c r="AV34" s="8" t="s">
        <v>1138</v>
      </c>
      <c r="AW34" s="8"/>
      <c r="AX34" s="13">
        <v>8760</v>
      </c>
      <c r="AY34" s="13">
        <v>12</v>
      </c>
      <c r="AZ34" s="14">
        <v>0</v>
      </c>
      <c r="BA34" s="14">
        <v>100</v>
      </c>
      <c r="BB34" s="13">
        <f t="shared" si="0"/>
        <v>0</v>
      </c>
      <c r="BC34" s="13">
        <f t="shared" si="1"/>
        <v>1808</v>
      </c>
      <c r="BD34" s="57">
        <f t="shared" si="2"/>
        <v>0</v>
      </c>
      <c r="BE34" s="57">
        <f>IF((OR(AU34=Ceny!$A$3,AU34=Ceny!$A$4,AU34=Ceny!$A$5,AU34=Ceny!$A$6,AU34=Ceny!$A$7)),$C$5/1000,$C$6/1000)</f>
        <v>0</v>
      </c>
      <c r="BF34" s="15">
        <f t="shared" si="3"/>
        <v>0</v>
      </c>
      <c r="BG34" s="15">
        <f t="shared" si="4"/>
        <v>0</v>
      </c>
      <c r="BH34" s="15">
        <f t="shared" si="5"/>
        <v>0</v>
      </c>
      <c r="BI34" s="16">
        <f t="shared" si="6"/>
        <v>0</v>
      </c>
      <c r="BJ34" s="15">
        <f t="shared" si="7"/>
        <v>0</v>
      </c>
      <c r="BK34" s="16">
        <f t="shared" si="8"/>
        <v>0</v>
      </c>
      <c r="BL34" s="15">
        <f t="shared" si="9"/>
        <v>0</v>
      </c>
      <c r="BM34" s="11">
        <f>VLOOKUP(AU34,Ceny!$A$3:$E$9,2,FALSE)</f>
        <v>6.01</v>
      </c>
      <c r="BN34" s="15">
        <f>ROUND(BM34*AY34*AZ34/100,2)</f>
        <v>0</v>
      </c>
      <c r="BO34" s="11">
        <f>VLOOKUP(AU34,Ceny!$A$3:$E$9,4,FALSE)</f>
        <v>6.01</v>
      </c>
      <c r="BP34" s="15">
        <f>ROUND(BO34*AY34*BA34/100,2)</f>
        <v>72.12</v>
      </c>
      <c r="BQ34" s="11">
        <f>VLOOKUP(AU34,Ceny!$A$3:$E$9,3,FALSE)</f>
        <v>5.706E-2</v>
      </c>
      <c r="BR34" s="15">
        <f t="shared" si="10"/>
        <v>0</v>
      </c>
      <c r="BS34" s="11">
        <f>VLOOKUP(AU34,Ceny!$A$3:$E$9,5,FALSE)</f>
        <v>5.706E-2</v>
      </c>
      <c r="BT34" s="15">
        <f t="shared" si="11"/>
        <v>103.16</v>
      </c>
      <c r="BU34" s="15">
        <v>0</v>
      </c>
      <c r="BV34" s="58">
        <f t="shared" si="12"/>
        <v>0</v>
      </c>
      <c r="BW34" s="59">
        <f t="shared" si="13"/>
        <v>175.28</v>
      </c>
      <c r="BX34" s="59">
        <f t="shared" si="14"/>
        <v>40.31</v>
      </c>
      <c r="BY34" s="59">
        <f t="shared" si="15"/>
        <v>215.59</v>
      </c>
      <c r="CA34" s="60"/>
    </row>
    <row r="35" spans="1:79">
      <c r="A35" s="56">
        <f t="shared" si="16"/>
        <v>21</v>
      </c>
      <c r="B35" s="8" t="s">
        <v>63</v>
      </c>
      <c r="C35" s="8" t="s">
        <v>64</v>
      </c>
      <c r="D35" s="8" t="s">
        <v>65</v>
      </c>
      <c r="E35" s="8" t="s">
        <v>65</v>
      </c>
      <c r="F35" s="8" t="s">
        <v>66</v>
      </c>
      <c r="G35" s="8" t="s">
        <v>67</v>
      </c>
      <c r="H35" s="8"/>
      <c r="I35" s="8" t="s">
        <v>68</v>
      </c>
      <c r="J35" s="8" t="s">
        <v>109</v>
      </c>
      <c r="K35" s="8" t="s">
        <v>110</v>
      </c>
      <c r="L35" s="8" t="s">
        <v>65</v>
      </c>
      <c r="M35" s="8" t="s">
        <v>65</v>
      </c>
      <c r="N35" s="8" t="s">
        <v>111</v>
      </c>
      <c r="O35" s="8" t="s">
        <v>112</v>
      </c>
      <c r="P35" s="8"/>
      <c r="Q35" s="8" t="s">
        <v>733</v>
      </c>
      <c r="R35" s="8" t="s">
        <v>734</v>
      </c>
      <c r="S35" s="8">
        <v>0</v>
      </c>
      <c r="T35" s="13" t="s">
        <v>49</v>
      </c>
      <c r="U35" s="13" t="s">
        <v>35</v>
      </c>
      <c r="V35" s="8" t="s">
        <v>739</v>
      </c>
      <c r="W35" s="9">
        <v>45657</v>
      </c>
      <c r="X35" s="8" t="s">
        <v>740</v>
      </c>
      <c r="Y35" s="8" t="s">
        <v>109</v>
      </c>
      <c r="Z35" s="8" t="s">
        <v>753</v>
      </c>
      <c r="AA35" s="8" t="s">
        <v>65</v>
      </c>
      <c r="AB35" s="8" t="s">
        <v>65</v>
      </c>
      <c r="AC35" s="8" t="s">
        <v>764</v>
      </c>
      <c r="AD35" s="8" t="s">
        <v>388</v>
      </c>
      <c r="AE35" s="8"/>
      <c r="AF35" s="10" t="s">
        <v>1180</v>
      </c>
      <c r="AG35" s="8"/>
      <c r="AH35" s="11">
        <v>10026</v>
      </c>
      <c r="AI35" s="11">
        <v>9606</v>
      </c>
      <c r="AJ35" s="11">
        <v>11773</v>
      </c>
      <c r="AK35" s="11">
        <v>11040</v>
      </c>
      <c r="AL35" s="11">
        <v>9917</v>
      </c>
      <c r="AM35" s="11">
        <v>9426</v>
      </c>
      <c r="AN35" s="11">
        <v>10453</v>
      </c>
      <c r="AO35" s="11">
        <v>11258</v>
      </c>
      <c r="AP35" s="11">
        <v>11147</v>
      </c>
      <c r="AQ35" s="11">
        <v>10493</v>
      </c>
      <c r="AR35" s="11">
        <v>9358</v>
      </c>
      <c r="AS35" s="12">
        <v>9669</v>
      </c>
      <c r="AT35" s="18">
        <f>AH35+AI35+AJ35+AK35+AL35+AM35+AN35+AO35+AP35+AQ35+AR35+AS35</f>
        <v>124166</v>
      </c>
      <c r="AU35" s="8" t="str">
        <f>AU$19</f>
        <v>W-5.1</v>
      </c>
      <c r="AV35" s="8" t="s">
        <v>1138</v>
      </c>
      <c r="AW35" s="8" t="s">
        <v>1181</v>
      </c>
      <c r="AX35" s="13">
        <v>8760</v>
      </c>
      <c r="AY35" s="13">
        <v>12</v>
      </c>
      <c r="AZ35" s="14">
        <v>0</v>
      </c>
      <c r="BA35" s="14">
        <v>100</v>
      </c>
      <c r="BB35" s="13">
        <f t="shared" si="0"/>
        <v>0</v>
      </c>
      <c r="BC35" s="13">
        <f t="shared" si="1"/>
        <v>124166</v>
      </c>
      <c r="BD35" s="57">
        <f t="shared" si="2"/>
        <v>0</v>
      </c>
      <c r="BE35" s="57">
        <f>IF((OR(AU35=Ceny!$A$3,AU35=Ceny!$A$4,AU35=Ceny!$A$5,AU35=Ceny!$A$6,AU35=Ceny!$A$7)),$C$5/1000,$C$6/1000)</f>
        <v>0</v>
      </c>
      <c r="BF35" s="15">
        <f t="shared" si="3"/>
        <v>0</v>
      </c>
      <c r="BG35" s="15">
        <f t="shared" si="4"/>
        <v>0</v>
      </c>
      <c r="BH35" s="15">
        <f t="shared" si="5"/>
        <v>0</v>
      </c>
      <c r="BI35" s="16">
        <f t="shared" si="6"/>
        <v>0</v>
      </c>
      <c r="BJ35" s="15">
        <f t="shared" si="7"/>
        <v>0</v>
      </c>
      <c r="BK35" s="16">
        <f t="shared" si="8"/>
        <v>0</v>
      </c>
      <c r="BL35" s="15">
        <f t="shared" si="9"/>
        <v>0</v>
      </c>
      <c r="BM35" s="11">
        <f>VLOOKUP(AU35,Ceny!$A$3:$E$9,2,FALSE)</f>
        <v>6.4200000000000004E-3</v>
      </c>
      <c r="BN35" s="15">
        <f>ROUND(BM35*AX35*AW35*AZ35/100,2)</f>
        <v>0</v>
      </c>
      <c r="BO35" s="11">
        <f>VLOOKUP(AU35,Ceny!$A$3:$E$9,4,FALSE)</f>
        <v>6.4200000000000004E-3</v>
      </c>
      <c r="BP35" s="15">
        <f>ROUND(BO35*AW35*AX35*BA35/100,2)</f>
        <v>6804.94</v>
      </c>
      <c r="BQ35" s="11">
        <f>VLOOKUP(AU35,Ceny!$A$3:$E$9,3,FALSE)</f>
        <v>2.3060000000000001E-2</v>
      </c>
      <c r="BR35" s="15">
        <f t="shared" si="10"/>
        <v>0</v>
      </c>
      <c r="BS35" s="11">
        <f>VLOOKUP(AU35,Ceny!$A$3:$E$9,5,FALSE)</f>
        <v>2.3060000000000001E-2</v>
      </c>
      <c r="BT35" s="15">
        <f t="shared" si="11"/>
        <v>2863.27</v>
      </c>
      <c r="BU35" s="15">
        <v>0</v>
      </c>
      <c r="BV35" s="58">
        <f t="shared" si="12"/>
        <v>0</v>
      </c>
      <c r="BW35" s="59">
        <f t="shared" si="13"/>
        <v>9668.2099999999991</v>
      </c>
      <c r="BX35" s="59">
        <f t="shared" si="14"/>
        <v>2223.69</v>
      </c>
      <c r="BY35" s="59">
        <f t="shared" si="15"/>
        <v>11891.9</v>
      </c>
      <c r="CA35" s="60"/>
    </row>
    <row r="36" spans="1:79">
      <c r="A36" s="56">
        <f t="shared" si="16"/>
        <v>22</v>
      </c>
      <c r="B36" s="8" t="s">
        <v>63</v>
      </c>
      <c r="C36" s="8" t="s">
        <v>64</v>
      </c>
      <c r="D36" s="8" t="s">
        <v>65</v>
      </c>
      <c r="E36" s="8" t="s">
        <v>65</v>
      </c>
      <c r="F36" s="8" t="s">
        <v>66</v>
      </c>
      <c r="G36" s="8" t="s">
        <v>67</v>
      </c>
      <c r="H36" s="8"/>
      <c r="I36" s="8" t="s">
        <v>68</v>
      </c>
      <c r="J36" s="8" t="s">
        <v>109</v>
      </c>
      <c r="K36" s="8" t="s">
        <v>110</v>
      </c>
      <c r="L36" s="8" t="s">
        <v>65</v>
      </c>
      <c r="M36" s="8" t="s">
        <v>65</v>
      </c>
      <c r="N36" s="8" t="s">
        <v>111</v>
      </c>
      <c r="O36" s="8" t="s">
        <v>112</v>
      </c>
      <c r="P36" s="8"/>
      <c r="Q36" s="8" t="s">
        <v>733</v>
      </c>
      <c r="R36" s="8" t="s">
        <v>734</v>
      </c>
      <c r="S36" s="8">
        <v>0</v>
      </c>
      <c r="T36" s="13" t="s">
        <v>49</v>
      </c>
      <c r="U36" s="13" t="s">
        <v>35</v>
      </c>
      <c r="V36" s="8" t="s">
        <v>739</v>
      </c>
      <c r="W36" s="9">
        <v>45657</v>
      </c>
      <c r="X36" s="8" t="s">
        <v>740</v>
      </c>
      <c r="Y36" s="8" t="s">
        <v>109</v>
      </c>
      <c r="Z36" s="8" t="s">
        <v>765</v>
      </c>
      <c r="AA36" s="8" t="s">
        <v>65</v>
      </c>
      <c r="AB36" s="8" t="s">
        <v>65</v>
      </c>
      <c r="AC36" s="8" t="s">
        <v>764</v>
      </c>
      <c r="AD36" s="8" t="s">
        <v>388</v>
      </c>
      <c r="AE36" s="8"/>
      <c r="AF36" s="10" t="s">
        <v>1182</v>
      </c>
      <c r="AG36" s="8"/>
      <c r="AH36" s="11">
        <v>39633</v>
      </c>
      <c r="AI36" s="11">
        <v>34897</v>
      </c>
      <c r="AJ36" s="11">
        <v>42608</v>
      </c>
      <c r="AK36" s="11">
        <v>47461</v>
      </c>
      <c r="AL36" s="11">
        <v>26230</v>
      </c>
      <c r="AM36" s="11">
        <v>33088</v>
      </c>
      <c r="AN36" s="11">
        <v>34458</v>
      </c>
      <c r="AO36" s="11">
        <v>33669</v>
      </c>
      <c r="AP36" s="11">
        <v>31686</v>
      </c>
      <c r="AQ36" s="11">
        <v>84495</v>
      </c>
      <c r="AR36" s="11">
        <v>71057</v>
      </c>
      <c r="AS36" s="12">
        <v>169286</v>
      </c>
      <c r="AT36" s="18">
        <f>AH36+AI36+AJ36+AK36+AL36+AM36+AN36+AO36+AP36+AQ36+AR36+AS36</f>
        <v>648568</v>
      </c>
      <c r="AU36" s="8" t="str">
        <f>AU$19</f>
        <v>W-5.1</v>
      </c>
      <c r="AV36" s="8" t="s">
        <v>1138</v>
      </c>
      <c r="AW36" s="8" t="s">
        <v>1166</v>
      </c>
      <c r="AX36" s="13">
        <v>8760</v>
      </c>
      <c r="AY36" s="13">
        <v>12</v>
      </c>
      <c r="AZ36" s="14">
        <v>0</v>
      </c>
      <c r="BA36" s="14">
        <v>100</v>
      </c>
      <c r="BB36" s="13">
        <f t="shared" si="0"/>
        <v>0</v>
      </c>
      <c r="BC36" s="13">
        <f t="shared" si="1"/>
        <v>648568</v>
      </c>
      <c r="BD36" s="57">
        <f t="shared" si="2"/>
        <v>0</v>
      </c>
      <c r="BE36" s="57">
        <f>IF((OR(AU36=Ceny!$A$3,AU36=Ceny!$A$4,AU36=Ceny!$A$5,AU36=Ceny!$A$6,AU36=Ceny!$A$7)),$C$5/1000,$C$6/1000)</f>
        <v>0</v>
      </c>
      <c r="BF36" s="15">
        <f t="shared" si="3"/>
        <v>0</v>
      </c>
      <c r="BG36" s="15">
        <f t="shared" si="4"/>
        <v>0</v>
      </c>
      <c r="BH36" s="15">
        <f t="shared" si="5"/>
        <v>0</v>
      </c>
      <c r="BI36" s="16">
        <f t="shared" si="6"/>
        <v>0</v>
      </c>
      <c r="BJ36" s="15">
        <f t="shared" si="7"/>
        <v>0</v>
      </c>
      <c r="BK36" s="16">
        <f t="shared" si="8"/>
        <v>0</v>
      </c>
      <c r="BL36" s="15">
        <f t="shared" si="9"/>
        <v>0</v>
      </c>
      <c r="BM36" s="11">
        <f>VLOOKUP(AU36,Ceny!$A$3:$E$9,2,FALSE)</f>
        <v>6.4200000000000004E-3</v>
      </c>
      <c r="BN36" s="15">
        <f>ROUND(BM36*AX36*AW36*AZ36/100,2)</f>
        <v>0</v>
      </c>
      <c r="BO36" s="11">
        <f>VLOOKUP(AU36,Ceny!$A$3:$E$9,4,FALSE)</f>
        <v>6.4200000000000004E-3</v>
      </c>
      <c r="BP36" s="15">
        <f>ROUND(BO36*AW36*AX36*BA36/100,2)</f>
        <v>24689.01</v>
      </c>
      <c r="BQ36" s="11">
        <f>VLOOKUP(AU36,Ceny!$A$3:$E$9,3,FALSE)</f>
        <v>2.3060000000000001E-2</v>
      </c>
      <c r="BR36" s="15">
        <f t="shared" si="10"/>
        <v>0</v>
      </c>
      <c r="BS36" s="11">
        <f>VLOOKUP(AU36,Ceny!$A$3:$E$9,5,FALSE)</f>
        <v>2.3060000000000001E-2</v>
      </c>
      <c r="BT36" s="15">
        <f t="shared" si="11"/>
        <v>14955.98</v>
      </c>
      <c r="BU36" s="15">
        <v>0</v>
      </c>
      <c r="BV36" s="58">
        <f t="shared" si="12"/>
        <v>0</v>
      </c>
      <c r="BW36" s="59">
        <f t="shared" si="13"/>
        <v>39644.99</v>
      </c>
      <c r="BX36" s="59">
        <f t="shared" si="14"/>
        <v>9118.35</v>
      </c>
      <c r="BY36" s="59">
        <f t="shared" si="15"/>
        <v>48763.34</v>
      </c>
      <c r="CA36" s="60"/>
    </row>
    <row r="37" spans="1:79">
      <c r="A37" s="56">
        <f t="shared" si="16"/>
        <v>23</v>
      </c>
      <c r="B37" s="8" t="s">
        <v>63</v>
      </c>
      <c r="C37" s="8" t="s">
        <v>64</v>
      </c>
      <c r="D37" s="8" t="s">
        <v>65</v>
      </c>
      <c r="E37" s="8" t="s">
        <v>65</v>
      </c>
      <c r="F37" s="8" t="s">
        <v>66</v>
      </c>
      <c r="G37" s="8" t="s">
        <v>67</v>
      </c>
      <c r="H37" s="8"/>
      <c r="I37" s="8" t="s">
        <v>68</v>
      </c>
      <c r="J37" s="8" t="s">
        <v>113</v>
      </c>
      <c r="K37" s="8" t="s">
        <v>114</v>
      </c>
      <c r="L37" s="8" t="s">
        <v>65</v>
      </c>
      <c r="M37" s="8" t="s">
        <v>65</v>
      </c>
      <c r="N37" s="8" t="s">
        <v>115</v>
      </c>
      <c r="O37" s="8" t="s">
        <v>116</v>
      </c>
      <c r="P37" s="8"/>
      <c r="Q37" s="8" t="s">
        <v>733</v>
      </c>
      <c r="R37" s="8" t="s">
        <v>734</v>
      </c>
      <c r="S37" s="8">
        <v>100</v>
      </c>
      <c r="T37" s="13" t="s">
        <v>49</v>
      </c>
      <c r="U37" s="13" t="s">
        <v>35</v>
      </c>
      <c r="V37" s="8" t="s">
        <v>739</v>
      </c>
      <c r="W37" s="9">
        <v>45657</v>
      </c>
      <c r="X37" s="8" t="s">
        <v>740</v>
      </c>
      <c r="Y37" s="8" t="s">
        <v>113</v>
      </c>
      <c r="Z37" s="8" t="s">
        <v>114</v>
      </c>
      <c r="AA37" s="8" t="s">
        <v>65</v>
      </c>
      <c r="AB37" s="8" t="s">
        <v>65</v>
      </c>
      <c r="AC37" s="8" t="s">
        <v>75</v>
      </c>
      <c r="AD37" s="8" t="s">
        <v>766</v>
      </c>
      <c r="AE37" s="8"/>
      <c r="AF37" s="10" t="s">
        <v>1183</v>
      </c>
      <c r="AG37" s="8"/>
      <c r="AH37" s="11">
        <v>18688</v>
      </c>
      <c r="AI37" s="11">
        <v>16322</v>
      </c>
      <c r="AJ37" s="11">
        <v>8071</v>
      </c>
      <c r="AK37" s="11">
        <v>5129</v>
      </c>
      <c r="AL37" s="11">
        <v>623</v>
      </c>
      <c r="AM37" s="11">
        <v>0</v>
      </c>
      <c r="AN37" s="11">
        <v>0</v>
      </c>
      <c r="AO37" s="11">
        <v>0</v>
      </c>
      <c r="AP37" s="11">
        <v>0</v>
      </c>
      <c r="AQ37" s="11">
        <v>1362</v>
      </c>
      <c r="AR37" s="11">
        <v>8850</v>
      </c>
      <c r="AS37" s="12">
        <v>17503</v>
      </c>
      <c r="AT37" s="18">
        <f>AH37+AI37+AJ37+AK37+AL37+AM37+AN37+AO37+AP37+AQ37+AR37+AS37</f>
        <v>76548</v>
      </c>
      <c r="AU37" s="8" t="str">
        <f>AU$19</f>
        <v>W-5.1</v>
      </c>
      <c r="AV37" s="8" t="s">
        <v>1138</v>
      </c>
      <c r="AW37" s="8" t="s">
        <v>988</v>
      </c>
      <c r="AX37" s="13">
        <v>8760</v>
      </c>
      <c r="AY37" s="13">
        <v>12</v>
      </c>
      <c r="AZ37" s="14">
        <v>100</v>
      </c>
      <c r="BA37" s="14">
        <v>0</v>
      </c>
      <c r="BB37" s="13">
        <f t="shared" si="0"/>
        <v>76548</v>
      </c>
      <c r="BC37" s="13">
        <f t="shared" si="1"/>
        <v>0</v>
      </c>
      <c r="BD37" s="57">
        <f t="shared" si="2"/>
        <v>0</v>
      </c>
      <c r="BE37" s="57">
        <f>IF((OR(AU37=Ceny!$A$3,AU37=Ceny!$A$4,AU37=Ceny!$A$5,AU37=Ceny!$A$6,AU37=Ceny!$A$7)),$C$5/1000,$C$6/1000)</f>
        <v>0</v>
      </c>
      <c r="BF37" s="15">
        <f t="shared" si="3"/>
        <v>0</v>
      </c>
      <c r="BG37" s="15">
        <f t="shared" si="4"/>
        <v>0</v>
      </c>
      <c r="BH37" s="15">
        <f t="shared" si="5"/>
        <v>0</v>
      </c>
      <c r="BI37" s="16">
        <f t="shared" si="6"/>
        <v>0</v>
      </c>
      <c r="BJ37" s="15">
        <f t="shared" si="7"/>
        <v>0</v>
      </c>
      <c r="BK37" s="16">
        <f t="shared" si="8"/>
        <v>0</v>
      </c>
      <c r="BL37" s="15">
        <f t="shared" si="9"/>
        <v>0</v>
      </c>
      <c r="BM37" s="11">
        <f>VLOOKUP(AU37,Ceny!$A$3:$E$9,2,FALSE)</f>
        <v>6.4200000000000004E-3</v>
      </c>
      <c r="BN37" s="15">
        <f>ROUND(BM37*AX37*AW37*AZ37/100,2)</f>
        <v>12316.38</v>
      </c>
      <c r="BO37" s="11">
        <f>VLOOKUP(AU37,Ceny!$A$3:$E$9,4,FALSE)</f>
        <v>6.4200000000000004E-3</v>
      </c>
      <c r="BP37" s="15">
        <f>ROUND(BO37*AW37*AX37*BA37/100,2)</f>
        <v>0</v>
      </c>
      <c r="BQ37" s="11">
        <f>VLOOKUP(AU37,Ceny!$A$3:$E$9,3,FALSE)</f>
        <v>2.3060000000000001E-2</v>
      </c>
      <c r="BR37" s="15">
        <f t="shared" si="10"/>
        <v>1765.2</v>
      </c>
      <c r="BS37" s="11">
        <f>VLOOKUP(AU37,Ceny!$A$3:$E$9,5,FALSE)</f>
        <v>2.3060000000000001E-2</v>
      </c>
      <c r="BT37" s="15">
        <f t="shared" si="11"/>
        <v>0</v>
      </c>
      <c r="BU37" s="61">
        <v>3.8999999999999998E-3</v>
      </c>
      <c r="BV37" s="58">
        <f t="shared" si="12"/>
        <v>298.54000000000002</v>
      </c>
      <c r="BW37" s="59">
        <f t="shared" si="13"/>
        <v>14380.12</v>
      </c>
      <c r="BX37" s="59">
        <f t="shared" si="14"/>
        <v>3307.43</v>
      </c>
      <c r="BY37" s="59">
        <f t="shared" si="15"/>
        <v>17687.55</v>
      </c>
      <c r="CA37" s="60"/>
    </row>
    <row r="38" spans="1:79">
      <c r="A38" s="56">
        <f t="shared" si="16"/>
        <v>24</v>
      </c>
      <c r="B38" s="8" t="s">
        <v>63</v>
      </c>
      <c r="C38" s="8" t="s">
        <v>64</v>
      </c>
      <c r="D38" s="8" t="s">
        <v>65</v>
      </c>
      <c r="E38" s="8" t="s">
        <v>65</v>
      </c>
      <c r="F38" s="8" t="s">
        <v>66</v>
      </c>
      <c r="G38" s="8" t="s">
        <v>67</v>
      </c>
      <c r="H38" s="8"/>
      <c r="I38" s="8" t="s">
        <v>68</v>
      </c>
      <c r="J38" s="8" t="s">
        <v>113</v>
      </c>
      <c r="K38" s="8" t="s">
        <v>114</v>
      </c>
      <c r="L38" s="8" t="s">
        <v>65</v>
      </c>
      <c r="M38" s="8" t="s">
        <v>65</v>
      </c>
      <c r="N38" s="8" t="s">
        <v>115</v>
      </c>
      <c r="O38" s="8" t="s">
        <v>116</v>
      </c>
      <c r="P38" s="8"/>
      <c r="Q38" s="8" t="s">
        <v>733</v>
      </c>
      <c r="R38" s="8" t="s">
        <v>734</v>
      </c>
      <c r="S38" s="8">
        <v>100</v>
      </c>
      <c r="T38" s="13" t="s">
        <v>49</v>
      </c>
      <c r="U38" s="13" t="s">
        <v>35</v>
      </c>
      <c r="V38" s="8" t="s">
        <v>739</v>
      </c>
      <c r="W38" s="9">
        <v>45657</v>
      </c>
      <c r="X38" s="8" t="s">
        <v>740</v>
      </c>
      <c r="Y38" s="8" t="s">
        <v>113</v>
      </c>
      <c r="Z38" s="8" t="s">
        <v>767</v>
      </c>
      <c r="AA38" s="8" t="s">
        <v>65</v>
      </c>
      <c r="AB38" s="8" t="s">
        <v>65</v>
      </c>
      <c r="AC38" s="8" t="s">
        <v>342</v>
      </c>
      <c r="AD38" s="8" t="s">
        <v>768</v>
      </c>
      <c r="AE38" s="8"/>
      <c r="AF38" s="10" t="s">
        <v>1184</v>
      </c>
      <c r="AG38" s="8"/>
      <c r="AH38" s="11">
        <v>16580</v>
      </c>
      <c r="AI38" s="11">
        <v>14728</v>
      </c>
      <c r="AJ38" s="11">
        <v>12509</v>
      </c>
      <c r="AK38" s="11">
        <v>9465</v>
      </c>
      <c r="AL38" s="11">
        <v>3787</v>
      </c>
      <c r="AM38" s="11">
        <v>1096</v>
      </c>
      <c r="AN38" s="11">
        <v>1029</v>
      </c>
      <c r="AO38" s="11">
        <v>1180</v>
      </c>
      <c r="AP38" s="11">
        <v>1138</v>
      </c>
      <c r="AQ38" s="11">
        <v>3636</v>
      </c>
      <c r="AR38" s="11">
        <v>12116</v>
      </c>
      <c r="AS38" s="12">
        <v>14492</v>
      </c>
      <c r="AT38" s="18">
        <f>AH38+AI38+AJ38+AK38+AL38+AM38+AN38+AO38+AP38+AQ38+AR38+AS38</f>
        <v>91756</v>
      </c>
      <c r="AU38" s="8" t="str">
        <f>AU$19</f>
        <v>W-5.1</v>
      </c>
      <c r="AV38" s="8" t="s">
        <v>1138</v>
      </c>
      <c r="AW38" s="8" t="s">
        <v>1185</v>
      </c>
      <c r="AX38" s="13">
        <v>8760</v>
      </c>
      <c r="AY38" s="13">
        <v>12</v>
      </c>
      <c r="AZ38" s="14">
        <v>100</v>
      </c>
      <c r="BA38" s="14">
        <v>0</v>
      </c>
      <c r="BB38" s="13">
        <f t="shared" si="0"/>
        <v>91756</v>
      </c>
      <c r="BC38" s="13">
        <f t="shared" si="1"/>
        <v>0</v>
      </c>
      <c r="BD38" s="57">
        <f t="shared" si="2"/>
        <v>0</v>
      </c>
      <c r="BE38" s="57">
        <f>IF((OR(AU38=Ceny!$A$3,AU38=Ceny!$A$4,AU38=Ceny!$A$5,AU38=Ceny!$A$6,AU38=Ceny!$A$7)),$C$5/1000,$C$6/1000)</f>
        <v>0</v>
      </c>
      <c r="BF38" s="15">
        <f t="shared" si="3"/>
        <v>0</v>
      </c>
      <c r="BG38" s="15">
        <f t="shared" si="4"/>
        <v>0</v>
      </c>
      <c r="BH38" s="15">
        <f t="shared" si="5"/>
        <v>0</v>
      </c>
      <c r="BI38" s="16">
        <f t="shared" si="6"/>
        <v>0</v>
      </c>
      <c r="BJ38" s="15">
        <f t="shared" si="7"/>
        <v>0</v>
      </c>
      <c r="BK38" s="16">
        <f t="shared" si="8"/>
        <v>0</v>
      </c>
      <c r="BL38" s="15">
        <f t="shared" si="9"/>
        <v>0</v>
      </c>
      <c r="BM38" s="11">
        <f>VLOOKUP(AU38,Ceny!$A$3:$E$9,2,FALSE)</f>
        <v>6.4200000000000004E-3</v>
      </c>
      <c r="BN38" s="15">
        <f>ROUND(BM38*AX38*AW38*AZ38/100,2)</f>
        <v>9279.4699999999993</v>
      </c>
      <c r="BO38" s="11">
        <f>VLOOKUP(AU38,Ceny!$A$3:$E$9,4,FALSE)</f>
        <v>6.4200000000000004E-3</v>
      </c>
      <c r="BP38" s="15">
        <f>ROUND(BO38*AW38*AX38*BA38/100,2)</f>
        <v>0</v>
      </c>
      <c r="BQ38" s="11">
        <f>VLOOKUP(AU38,Ceny!$A$3:$E$9,3,FALSE)</f>
        <v>2.3060000000000001E-2</v>
      </c>
      <c r="BR38" s="15">
        <f t="shared" si="10"/>
        <v>2115.89</v>
      </c>
      <c r="BS38" s="11">
        <f>VLOOKUP(AU38,Ceny!$A$3:$E$9,5,FALSE)</f>
        <v>2.3060000000000001E-2</v>
      </c>
      <c r="BT38" s="15">
        <f t="shared" si="11"/>
        <v>0</v>
      </c>
      <c r="BU38" s="61">
        <v>3.8999999999999998E-3</v>
      </c>
      <c r="BV38" s="58">
        <f t="shared" si="12"/>
        <v>357.85</v>
      </c>
      <c r="BW38" s="59">
        <f t="shared" si="13"/>
        <v>11753.21</v>
      </c>
      <c r="BX38" s="59">
        <f t="shared" si="14"/>
        <v>2703.24</v>
      </c>
      <c r="BY38" s="59">
        <f t="shared" si="15"/>
        <v>14456.449999999999</v>
      </c>
      <c r="CA38" s="60"/>
    </row>
    <row r="39" spans="1:79">
      <c r="A39" s="56">
        <f t="shared" si="16"/>
        <v>25</v>
      </c>
      <c r="B39" s="8" t="s">
        <v>63</v>
      </c>
      <c r="C39" s="8" t="s">
        <v>64</v>
      </c>
      <c r="D39" s="8" t="s">
        <v>65</v>
      </c>
      <c r="E39" s="8" t="s">
        <v>65</v>
      </c>
      <c r="F39" s="8" t="s">
        <v>66</v>
      </c>
      <c r="G39" s="8" t="s">
        <v>67</v>
      </c>
      <c r="H39" s="8"/>
      <c r="I39" s="8" t="s">
        <v>68</v>
      </c>
      <c r="J39" s="8" t="s">
        <v>113</v>
      </c>
      <c r="K39" s="8" t="s">
        <v>114</v>
      </c>
      <c r="L39" s="8" t="s">
        <v>65</v>
      </c>
      <c r="M39" s="8" t="s">
        <v>65</v>
      </c>
      <c r="N39" s="8" t="s">
        <v>115</v>
      </c>
      <c r="O39" s="8" t="s">
        <v>116</v>
      </c>
      <c r="P39" s="8"/>
      <c r="Q39" s="8" t="s">
        <v>733</v>
      </c>
      <c r="R39" s="8" t="s">
        <v>734</v>
      </c>
      <c r="S39" s="8">
        <v>100</v>
      </c>
      <c r="T39" s="13" t="s">
        <v>49</v>
      </c>
      <c r="U39" s="13" t="s">
        <v>35</v>
      </c>
      <c r="V39" s="8" t="s">
        <v>739</v>
      </c>
      <c r="W39" s="9">
        <v>45657</v>
      </c>
      <c r="X39" s="8" t="s">
        <v>740</v>
      </c>
      <c r="Y39" s="8" t="s">
        <v>113</v>
      </c>
      <c r="Z39" s="8" t="s">
        <v>114</v>
      </c>
      <c r="AA39" s="8" t="s">
        <v>65</v>
      </c>
      <c r="AB39" s="8" t="s">
        <v>65</v>
      </c>
      <c r="AC39" s="8" t="s">
        <v>769</v>
      </c>
      <c r="AD39" s="8" t="s">
        <v>127</v>
      </c>
      <c r="AE39" s="8"/>
      <c r="AF39" s="10" t="s">
        <v>1186</v>
      </c>
      <c r="AG39" s="8"/>
      <c r="AH39" s="11">
        <v>28565</v>
      </c>
      <c r="AI39" s="11">
        <v>18814</v>
      </c>
      <c r="AJ39" s="11">
        <v>0</v>
      </c>
      <c r="AK39" s="11">
        <v>0</v>
      </c>
      <c r="AL39" s="11">
        <v>393</v>
      </c>
      <c r="AM39" s="11">
        <v>2019</v>
      </c>
      <c r="AN39" s="11">
        <v>1526</v>
      </c>
      <c r="AO39" s="11">
        <v>1689</v>
      </c>
      <c r="AP39" s="11">
        <v>1730</v>
      </c>
      <c r="AQ39" s="11">
        <v>3659</v>
      </c>
      <c r="AR39" s="11">
        <v>12601</v>
      </c>
      <c r="AS39" s="12">
        <v>18692</v>
      </c>
      <c r="AT39" s="18">
        <f>AH39+AI39+AJ39+AK39+AL39+AM39+AN39+AO39+AP39+AQ39+AR39+AS39</f>
        <v>89688</v>
      </c>
      <c r="AU39" s="8" t="str">
        <f>AU$19</f>
        <v>W-5.1</v>
      </c>
      <c r="AV39" s="8" t="s">
        <v>1138</v>
      </c>
      <c r="AW39" s="8" t="s">
        <v>1092</v>
      </c>
      <c r="AX39" s="13">
        <v>8760</v>
      </c>
      <c r="AY39" s="13">
        <v>12</v>
      </c>
      <c r="AZ39" s="14">
        <v>100</v>
      </c>
      <c r="BA39" s="14">
        <v>0</v>
      </c>
      <c r="BB39" s="13">
        <f t="shared" si="0"/>
        <v>89688</v>
      </c>
      <c r="BC39" s="13">
        <f t="shared" si="1"/>
        <v>0</v>
      </c>
      <c r="BD39" s="57">
        <f t="shared" si="2"/>
        <v>0</v>
      </c>
      <c r="BE39" s="57">
        <f>IF((OR(AU39=Ceny!$A$3,AU39=Ceny!$A$4,AU39=Ceny!$A$5,AU39=Ceny!$A$6,AU39=Ceny!$A$7)),$C$5/1000,$C$6/1000)</f>
        <v>0</v>
      </c>
      <c r="BF39" s="15">
        <f t="shared" si="3"/>
        <v>0</v>
      </c>
      <c r="BG39" s="15">
        <f t="shared" si="4"/>
        <v>0</v>
      </c>
      <c r="BH39" s="15">
        <f t="shared" si="5"/>
        <v>0</v>
      </c>
      <c r="BI39" s="16">
        <f t="shared" si="6"/>
        <v>0</v>
      </c>
      <c r="BJ39" s="15">
        <f t="shared" si="7"/>
        <v>0</v>
      </c>
      <c r="BK39" s="16">
        <f t="shared" si="8"/>
        <v>0</v>
      </c>
      <c r="BL39" s="15">
        <f t="shared" si="9"/>
        <v>0</v>
      </c>
      <c r="BM39" s="11">
        <f>VLOOKUP(AU39,Ceny!$A$3:$E$9,2,FALSE)</f>
        <v>6.4200000000000004E-3</v>
      </c>
      <c r="BN39" s="15">
        <f>ROUND(BM39*AX39*AW39*AZ39/100,2)</f>
        <v>7423.57</v>
      </c>
      <c r="BO39" s="11">
        <f>VLOOKUP(AU39,Ceny!$A$3:$E$9,4,FALSE)</f>
        <v>6.4200000000000004E-3</v>
      </c>
      <c r="BP39" s="15">
        <f>ROUND(BO39*AW39*AX39*BA39/100,2)</f>
        <v>0</v>
      </c>
      <c r="BQ39" s="11">
        <f>VLOOKUP(AU39,Ceny!$A$3:$E$9,3,FALSE)</f>
        <v>2.3060000000000001E-2</v>
      </c>
      <c r="BR39" s="15">
        <f t="shared" si="10"/>
        <v>2068.21</v>
      </c>
      <c r="BS39" s="11">
        <f>VLOOKUP(AU39,Ceny!$A$3:$E$9,5,FALSE)</f>
        <v>2.3060000000000001E-2</v>
      </c>
      <c r="BT39" s="15">
        <f t="shared" si="11"/>
        <v>0</v>
      </c>
      <c r="BU39" s="61">
        <v>3.8999999999999998E-3</v>
      </c>
      <c r="BV39" s="58">
        <f t="shared" si="12"/>
        <v>349.78</v>
      </c>
      <c r="BW39" s="59">
        <f t="shared" si="13"/>
        <v>9841.56</v>
      </c>
      <c r="BX39" s="59">
        <f t="shared" si="14"/>
        <v>2263.56</v>
      </c>
      <c r="BY39" s="59">
        <f t="shared" si="15"/>
        <v>12105.119999999999</v>
      </c>
      <c r="CA39" s="60"/>
    </row>
    <row r="40" spans="1:79">
      <c r="A40" s="56">
        <f t="shared" si="16"/>
        <v>26</v>
      </c>
      <c r="B40" s="8" t="s">
        <v>63</v>
      </c>
      <c r="C40" s="8" t="s">
        <v>64</v>
      </c>
      <c r="D40" s="8" t="s">
        <v>65</v>
      </c>
      <c r="E40" s="8" t="s">
        <v>65</v>
      </c>
      <c r="F40" s="8" t="s">
        <v>66</v>
      </c>
      <c r="G40" s="8" t="s">
        <v>67</v>
      </c>
      <c r="H40" s="8"/>
      <c r="I40" s="8" t="s">
        <v>68</v>
      </c>
      <c r="J40" s="8" t="s">
        <v>113</v>
      </c>
      <c r="K40" s="8" t="s">
        <v>114</v>
      </c>
      <c r="L40" s="8" t="s">
        <v>65</v>
      </c>
      <c r="M40" s="8" t="s">
        <v>65</v>
      </c>
      <c r="N40" s="8" t="s">
        <v>115</v>
      </c>
      <c r="O40" s="8" t="s">
        <v>116</v>
      </c>
      <c r="P40" s="8"/>
      <c r="Q40" s="8" t="s">
        <v>733</v>
      </c>
      <c r="R40" s="8" t="s">
        <v>734</v>
      </c>
      <c r="S40" s="8">
        <v>100</v>
      </c>
      <c r="T40" s="13" t="s">
        <v>49</v>
      </c>
      <c r="U40" s="13" t="s">
        <v>35</v>
      </c>
      <c r="V40" s="8" t="s">
        <v>739</v>
      </c>
      <c r="W40" s="9">
        <v>45657</v>
      </c>
      <c r="X40" s="8" t="s">
        <v>740</v>
      </c>
      <c r="Y40" s="8" t="s">
        <v>113</v>
      </c>
      <c r="Z40" s="8" t="s">
        <v>550</v>
      </c>
      <c r="AA40" s="8" t="s">
        <v>65</v>
      </c>
      <c r="AB40" s="8" t="s">
        <v>65</v>
      </c>
      <c r="AC40" s="8" t="s">
        <v>551</v>
      </c>
      <c r="AD40" s="8" t="s">
        <v>274</v>
      </c>
      <c r="AE40" s="8"/>
      <c r="AF40" s="10" t="s">
        <v>1187</v>
      </c>
      <c r="AG40" s="8" t="s">
        <v>1188</v>
      </c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2"/>
      <c r="AT40" s="18">
        <v>80356</v>
      </c>
      <c r="AU40" s="8" t="s">
        <v>58</v>
      </c>
      <c r="AV40" s="8" t="s">
        <v>1138</v>
      </c>
      <c r="AW40" s="8"/>
      <c r="AX40" s="13">
        <v>8760</v>
      </c>
      <c r="AY40" s="13">
        <v>12</v>
      </c>
      <c r="AZ40" s="14">
        <v>100</v>
      </c>
      <c r="BA40" s="14">
        <v>0</v>
      </c>
      <c r="BB40" s="13">
        <f t="shared" si="0"/>
        <v>80356</v>
      </c>
      <c r="BC40" s="13">
        <f t="shared" si="1"/>
        <v>0</v>
      </c>
      <c r="BD40" s="57">
        <f t="shared" si="2"/>
        <v>0</v>
      </c>
      <c r="BE40" s="57">
        <f>IF((OR(AU40=Ceny!$A$3,AU40=Ceny!$A$4,AU40=Ceny!$A$5,AU40=Ceny!$A$6,AU40=Ceny!$A$7)),$C$5/1000,$C$6/1000)</f>
        <v>0</v>
      </c>
      <c r="BF40" s="15">
        <f t="shared" si="3"/>
        <v>0</v>
      </c>
      <c r="BG40" s="15">
        <f t="shared" si="4"/>
        <v>0</v>
      </c>
      <c r="BH40" s="15">
        <f t="shared" si="5"/>
        <v>0</v>
      </c>
      <c r="BI40" s="16">
        <f t="shared" si="6"/>
        <v>0</v>
      </c>
      <c r="BJ40" s="15">
        <f t="shared" si="7"/>
        <v>0</v>
      </c>
      <c r="BK40" s="16">
        <f t="shared" si="8"/>
        <v>0</v>
      </c>
      <c r="BL40" s="15">
        <f t="shared" si="9"/>
        <v>0</v>
      </c>
      <c r="BM40" s="11">
        <f>VLOOKUP(AU40,Ceny!$A$3:$E$9,2,FALSE)</f>
        <v>42.41</v>
      </c>
      <c r="BN40" s="15">
        <f>ROUND(BM40*AY40*AZ40/100,2)</f>
        <v>508.92</v>
      </c>
      <c r="BO40" s="11">
        <f>VLOOKUP(AU40,Ceny!$A$3:$E$9,4,FALSE)</f>
        <v>42.41</v>
      </c>
      <c r="BP40" s="15">
        <f>ROUND(BO40*AY40*BA40/100,2)</f>
        <v>0</v>
      </c>
      <c r="BQ40" s="11">
        <f>VLOOKUP(AU40,Ceny!$A$3:$E$9,3,FALSE)</f>
        <v>4.4200000000000003E-2</v>
      </c>
      <c r="BR40" s="15">
        <f t="shared" si="10"/>
        <v>3551.74</v>
      </c>
      <c r="BS40" s="11">
        <f>VLOOKUP(AU40,Ceny!$A$3:$E$9,5,FALSE)</f>
        <v>4.4200000000000003E-2</v>
      </c>
      <c r="BT40" s="15">
        <f t="shared" si="11"/>
        <v>0</v>
      </c>
      <c r="BU40" s="61">
        <v>3.8999999999999998E-3</v>
      </c>
      <c r="BV40" s="58">
        <f t="shared" si="12"/>
        <v>313.39</v>
      </c>
      <c r="BW40" s="59">
        <f t="shared" si="13"/>
        <v>4374.05</v>
      </c>
      <c r="BX40" s="59">
        <f t="shared" si="14"/>
        <v>1006.03</v>
      </c>
      <c r="BY40" s="59">
        <f t="shared" si="15"/>
        <v>5380.08</v>
      </c>
      <c r="CA40" s="60"/>
    </row>
    <row r="41" spans="1:79">
      <c r="A41" s="56">
        <f t="shared" si="16"/>
        <v>27</v>
      </c>
      <c r="B41" s="8" t="s">
        <v>63</v>
      </c>
      <c r="C41" s="8" t="s">
        <v>64</v>
      </c>
      <c r="D41" s="8" t="s">
        <v>65</v>
      </c>
      <c r="E41" s="8" t="s">
        <v>65</v>
      </c>
      <c r="F41" s="8" t="s">
        <v>66</v>
      </c>
      <c r="G41" s="8" t="s">
        <v>67</v>
      </c>
      <c r="H41" s="8"/>
      <c r="I41" s="8" t="s">
        <v>68</v>
      </c>
      <c r="J41" s="8" t="s">
        <v>113</v>
      </c>
      <c r="K41" s="8" t="s">
        <v>114</v>
      </c>
      <c r="L41" s="8" t="s">
        <v>65</v>
      </c>
      <c r="M41" s="8" t="s">
        <v>65</v>
      </c>
      <c r="N41" s="8" t="s">
        <v>115</v>
      </c>
      <c r="O41" s="8" t="s">
        <v>116</v>
      </c>
      <c r="P41" s="8"/>
      <c r="Q41" s="8" t="s">
        <v>733</v>
      </c>
      <c r="R41" s="8" t="s">
        <v>734</v>
      </c>
      <c r="S41" s="8">
        <v>100</v>
      </c>
      <c r="T41" s="13" t="s">
        <v>49</v>
      </c>
      <c r="U41" s="13" t="s">
        <v>35</v>
      </c>
      <c r="V41" s="8" t="s">
        <v>739</v>
      </c>
      <c r="W41" s="9">
        <v>45657</v>
      </c>
      <c r="X41" s="8" t="s">
        <v>740</v>
      </c>
      <c r="Y41" s="8" t="s">
        <v>113</v>
      </c>
      <c r="Z41" s="8" t="s">
        <v>770</v>
      </c>
      <c r="AA41" s="8" t="s">
        <v>65</v>
      </c>
      <c r="AB41" s="8" t="s">
        <v>65</v>
      </c>
      <c r="AC41" s="8" t="s">
        <v>771</v>
      </c>
      <c r="AD41" s="8" t="s">
        <v>640</v>
      </c>
      <c r="AE41" s="8"/>
      <c r="AF41" s="10" t="s">
        <v>1189</v>
      </c>
      <c r="AG41" s="8" t="s">
        <v>1190</v>
      </c>
      <c r="AH41" s="11">
        <v>57485</v>
      </c>
      <c r="AI41" s="11">
        <v>50536</v>
      </c>
      <c r="AJ41" s="11">
        <v>31571</v>
      </c>
      <c r="AK41" s="11">
        <v>19044</v>
      </c>
      <c r="AL41" s="11">
        <v>4098</v>
      </c>
      <c r="AM41" s="11">
        <v>865</v>
      </c>
      <c r="AN41" s="11">
        <v>486</v>
      </c>
      <c r="AO41" s="11">
        <v>1018</v>
      </c>
      <c r="AP41" s="11">
        <v>1196</v>
      </c>
      <c r="AQ41" s="11">
        <v>6926</v>
      </c>
      <c r="AR41" s="11">
        <v>31594</v>
      </c>
      <c r="AS41" s="12">
        <v>48621</v>
      </c>
      <c r="AT41" s="18">
        <f>AH41+AI41+AJ41+AK41+AL41+AM41+AN41+AO41+AP41+AQ41+AR41+AS41</f>
        <v>253440</v>
      </c>
      <c r="AU41" s="8" t="str">
        <f>AU$19</f>
        <v>W-5.1</v>
      </c>
      <c r="AV41" s="8" t="s">
        <v>1138</v>
      </c>
      <c r="AW41" s="8" t="s">
        <v>1191</v>
      </c>
      <c r="AX41" s="13">
        <v>8760</v>
      </c>
      <c r="AY41" s="13">
        <v>12</v>
      </c>
      <c r="AZ41" s="14">
        <v>100</v>
      </c>
      <c r="BA41" s="14">
        <v>0</v>
      </c>
      <c r="BB41" s="13">
        <f t="shared" si="0"/>
        <v>253440</v>
      </c>
      <c r="BC41" s="13">
        <f t="shared" si="1"/>
        <v>0</v>
      </c>
      <c r="BD41" s="57">
        <f t="shared" si="2"/>
        <v>0</v>
      </c>
      <c r="BE41" s="57">
        <f>IF((OR(AU41=Ceny!$A$3,AU41=Ceny!$A$4,AU41=Ceny!$A$5,AU41=Ceny!$A$6,AU41=Ceny!$A$7)),$C$5/1000,$C$6/1000)</f>
        <v>0</v>
      </c>
      <c r="BF41" s="15">
        <f t="shared" si="3"/>
        <v>0</v>
      </c>
      <c r="BG41" s="15">
        <f t="shared" si="4"/>
        <v>0</v>
      </c>
      <c r="BH41" s="15">
        <f t="shared" si="5"/>
        <v>0</v>
      </c>
      <c r="BI41" s="16">
        <f t="shared" si="6"/>
        <v>0</v>
      </c>
      <c r="BJ41" s="15">
        <f t="shared" si="7"/>
        <v>0</v>
      </c>
      <c r="BK41" s="16">
        <f t="shared" si="8"/>
        <v>0</v>
      </c>
      <c r="BL41" s="15">
        <f t="shared" si="9"/>
        <v>0</v>
      </c>
      <c r="BM41" s="11">
        <f>VLOOKUP(AU41,Ceny!$A$3:$E$9,2,FALSE)</f>
        <v>6.4200000000000004E-3</v>
      </c>
      <c r="BN41" s="15">
        <f>ROUND(BM41*AX41*AW41*AZ41/100,2)</f>
        <v>17884.07</v>
      </c>
      <c r="BO41" s="11">
        <f>VLOOKUP(AU41,Ceny!$A$3:$E$9,4,FALSE)</f>
        <v>6.4200000000000004E-3</v>
      </c>
      <c r="BP41" s="15">
        <f>ROUND(BO41*AW41*AX41*BA41/100,2)</f>
        <v>0</v>
      </c>
      <c r="BQ41" s="11">
        <f>VLOOKUP(AU41,Ceny!$A$3:$E$9,3,FALSE)</f>
        <v>2.3060000000000001E-2</v>
      </c>
      <c r="BR41" s="15">
        <f t="shared" si="10"/>
        <v>5844.33</v>
      </c>
      <c r="BS41" s="11">
        <f>VLOOKUP(AU41,Ceny!$A$3:$E$9,5,FALSE)</f>
        <v>2.3060000000000001E-2</v>
      </c>
      <c r="BT41" s="15">
        <f t="shared" si="11"/>
        <v>0</v>
      </c>
      <c r="BU41" s="61">
        <v>3.8999999999999998E-3</v>
      </c>
      <c r="BV41" s="58">
        <f t="shared" si="12"/>
        <v>988.42</v>
      </c>
      <c r="BW41" s="59">
        <f t="shared" si="13"/>
        <v>24716.82</v>
      </c>
      <c r="BX41" s="59">
        <f t="shared" si="14"/>
        <v>5684.87</v>
      </c>
      <c r="BY41" s="59">
        <f t="shared" si="15"/>
        <v>30401.69</v>
      </c>
      <c r="CA41" s="60"/>
    </row>
    <row r="42" spans="1:79">
      <c r="A42" s="56">
        <f t="shared" si="16"/>
        <v>28</v>
      </c>
      <c r="B42" s="8" t="s">
        <v>63</v>
      </c>
      <c r="C42" s="8" t="s">
        <v>64</v>
      </c>
      <c r="D42" s="8" t="s">
        <v>65</v>
      </c>
      <c r="E42" s="8" t="s">
        <v>65</v>
      </c>
      <c r="F42" s="8" t="s">
        <v>66</v>
      </c>
      <c r="G42" s="8" t="s">
        <v>67</v>
      </c>
      <c r="H42" s="8"/>
      <c r="I42" s="8" t="s">
        <v>68</v>
      </c>
      <c r="J42" s="8" t="s">
        <v>113</v>
      </c>
      <c r="K42" s="8" t="s">
        <v>114</v>
      </c>
      <c r="L42" s="8" t="s">
        <v>65</v>
      </c>
      <c r="M42" s="8" t="s">
        <v>65</v>
      </c>
      <c r="N42" s="8" t="s">
        <v>115</v>
      </c>
      <c r="O42" s="8" t="s">
        <v>116</v>
      </c>
      <c r="P42" s="8"/>
      <c r="Q42" s="8" t="s">
        <v>733</v>
      </c>
      <c r="R42" s="8" t="s">
        <v>734</v>
      </c>
      <c r="S42" s="8">
        <v>100</v>
      </c>
      <c r="T42" s="13" t="s">
        <v>49</v>
      </c>
      <c r="U42" s="13" t="s">
        <v>35</v>
      </c>
      <c r="V42" s="8" t="s">
        <v>739</v>
      </c>
      <c r="W42" s="9">
        <v>45657</v>
      </c>
      <c r="X42" s="8" t="s">
        <v>740</v>
      </c>
      <c r="Y42" s="8" t="s">
        <v>113</v>
      </c>
      <c r="Z42" s="8" t="s">
        <v>114</v>
      </c>
      <c r="AA42" s="8" t="s">
        <v>65</v>
      </c>
      <c r="AB42" s="8" t="s">
        <v>65</v>
      </c>
      <c r="AC42" s="8" t="s">
        <v>115</v>
      </c>
      <c r="AD42" s="8" t="s">
        <v>116</v>
      </c>
      <c r="AE42" s="8"/>
      <c r="AF42" s="10" t="s">
        <v>1192</v>
      </c>
      <c r="AG42" s="8" t="s">
        <v>1193</v>
      </c>
      <c r="AH42" s="11">
        <v>70547</v>
      </c>
      <c r="AI42" s="11">
        <v>66892</v>
      </c>
      <c r="AJ42" s="11">
        <v>58830</v>
      </c>
      <c r="AK42" s="11">
        <v>34132</v>
      </c>
      <c r="AL42" s="11">
        <v>1789</v>
      </c>
      <c r="AM42" s="11">
        <v>0</v>
      </c>
      <c r="AN42" s="11">
        <v>0</v>
      </c>
      <c r="AO42" s="11">
        <v>289</v>
      </c>
      <c r="AP42" s="11">
        <v>0</v>
      </c>
      <c r="AQ42" s="11">
        <v>22647</v>
      </c>
      <c r="AR42" s="11">
        <v>58433</v>
      </c>
      <c r="AS42" s="12">
        <v>74939</v>
      </c>
      <c r="AT42" s="18">
        <f>AH42+AI42+AJ42+AK42+AL42+AM42+AN42+AO42+AP42+AQ42+AR42+AS42</f>
        <v>388498</v>
      </c>
      <c r="AU42" s="8" t="str">
        <f>AU$19</f>
        <v>W-5.1</v>
      </c>
      <c r="AV42" s="8" t="s">
        <v>1138</v>
      </c>
      <c r="AW42" s="8" t="s">
        <v>1156</v>
      </c>
      <c r="AX42" s="13">
        <v>8760</v>
      </c>
      <c r="AY42" s="13">
        <v>12</v>
      </c>
      <c r="AZ42" s="14">
        <v>100</v>
      </c>
      <c r="BA42" s="14">
        <v>0</v>
      </c>
      <c r="BB42" s="13">
        <f t="shared" si="0"/>
        <v>388498</v>
      </c>
      <c r="BC42" s="13">
        <f t="shared" si="1"/>
        <v>0</v>
      </c>
      <c r="BD42" s="57">
        <f t="shared" si="2"/>
        <v>0</v>
      </c>
      <c r="BE42" s="57">
        <f>IF((OR(AU42=Ceny!$A$3,AU42=Ceny!$A$4,AU42=Ceny!$A$5,AU42=Ceny!$A$6,AU42=Ceny!$A$7)),$C$5/1000,$C$6/1000)</f>
        <v>0</v>
      </c>
      <c r="BF42" s="15">
        <f t="shared" si="3"/>
        <v>0</v>
      </c>
      <c r="BG42" s="15">
        <f t="shared" si="4"/>
        <v>0</v>
      </c>
      <c r="BH42" s="15">
        <f t="shared" si="5"/>
        <v>0</v>
      </c>
      <c r="BI42" s="16">
        <f t="shared" si="6"/>
        <v>0</v>
      </c>
      <c r="BJ42" s="15">
        <f t="shared" si="7"/>
        <v>0</v>
      </c>
      <c r="BK42" s="16">
        <f t="shared" si="8"/>
        <v>0</v>
      </c>
      <c r="BL42" s="15">
        <f t="shared" si="9"/>
        <v>0</v>
      </c>
      <c r="BM42" s="11">
        <f>VLOOKUP(AU42,Ceny!$A$3:$E$9,2,FALSE)</f>
        <v>6.4200000000000004E-3</v>
      </c>
      <c r="BN42" s="15">
        <f>ROUND(BM42*AX42*AW42*AZ42/100,2)</f>
        <v>6242.55</v>
      </c>
      <c r="BO42" s="11">
        <f>VLOOKUP(AU42,Ceny!$A$3:$E$9,4,FALSE)</f>
        <v>6.4200000000000004E-3</v>
      </c>
      <c r="BP42" s="15">
        <f>ROUND(BO42*AW42*AX42*BA42/100,2)</f>
        <v>0</v>
      </c>
      <c r="BQ42" s="11">
        <f>VLOOKUP(AU42,Ceny!$A$3:$E$9,3,FALSE)</f>
        <v>2.3060000000000001E-2</v>
      </c>
      <c r="BR42" s="15">
        <f t="shared" si="10"/>
        <v>8958.76</v>
      </c>
      <c r="BS42" s="11">
        <f>VLOOKUP(AU42,Ceny!$A$3:$E$9,5,FALSE)</f>
        <v>2.3060000000000001E-2</v>
      </c>
      <c r="BT42" s="15">
        <f t="shared" si="11"/>
        <v>0</v>
      </c>
      <c r="BU42" s="61">
        <v>3.8999999999999998E-3</v>
      </c>
      <c r="BV42" s="58">
        <f t="shared" si="12"/>
        <v>1515.14</v>
      </c>
      <c r="BW42" s="59">
        <f t="shared" si="13"/>
        <v>16716.45</v>
      </c>
      <c r="BX42" s="59">
        <f t="shared" si="14"/>
        <v>3844.78</v>
      </c>
      <c r="BY42" s="59">
        <f t="shared" si="15"/>
        <v>20561.23</v>
      </c>
      <c r="CA42" s="60"/>
    </row>
    <row r="43" spans="1:79">
      <c r="A43" s="56">
        <f t="shared" si="16"/>
        <v>29</v>
      </c>
      <c r="B43" s="8" t="s">
        <v>63</v>
      </c>
      <c r="C43" s="8" t="s">
        <v>64</v>
      </c>
      <c r="D43" s="8" t="s">
        <v>65</v>
      </c>
      <c r="E43" s="8" t="s">
        <v>65</v>
      </c>
      <c r="F43" s="8" t="s">
        <v>66</v>
      </c>
      <c r="G43" s="8" t="s">
        <v>67</v>
      </c>
      <c r="H43" s="8"/>
      <c r="I43" s="8" t="s">
        <v>68</v>
      </c>
      <c r="J43" s="8" t="s">
        <v>113</v>
      </c>
      <c r="K43" s="8" t="s">
        <v>114</v>
      </c>
      <c r="L43" s="8" t="s">
        <v>65</v>
      </c>
      <c r="M43" s="8" t="s">
        <v>65</v>
      </c>
      <c r="N43" s="8" t="s">
        <v>115</v>
      </c>
      <c r="O43" s="8" t="s">
        <v>116</v>
      </c>
      <c r="P43" s="8"/>
      <c r="Q43" s="8" t="s">
        <v>733</v>
      </c>
      <c r="R43" s="8" t="s">
        <v>734</v>
      </c>
      <c r="S43" s="8">
        <v>100</v>
      </c>
      <c r="T43" s="13" t="s">
        <v>49</v>
      </c>
      <c r="U43" s="13" t="s">
        <v>35</v>
      </c>
      <c r="V43" s="8" t="s">
        <v>739</v>
      </c>
      <c r="W43" s="9">
        <v>45657</v>
      </c>
      <c r="X43" s="8" t="s">
        <v>740</v>
      </c>
      <c r="Y43" s="8" t="s">
        <v>113</v>
      </c>
      <c r="Z43" s="8" t="s">
        <v>114</v>
      </c>
      <c r="AA43" s="8" t="s">
        <v>65</v>
      </c>
      <c r="AB43" s="8" t="s">
        <v>65</v>
      </c>
      <c r="AC43" s="8" t="s">
        <v>115</v>
      </c>
      <c r="AD43" s="8" t="s">
        <v>116</v>
      </c>
      <c r="AE43" s="8"/>
      <c r="AF43" s="10" t="s">
        <v>1194</v>
      </c>
      <c r="AG43" s="8" t="s">
        <v>1195</v>
      </c>
      <c r="AH43" s="11">
        <v>131985</v>
      </c>
      <c r="AI43" s="11">
        <v>122300</v>
      </c>
      <c r="AJ43" s="11">
        <v>90752</v>
      </c>
      <c r="AK43" s="11">
        <v>52613</v>
      </c>
      <c r="AL43" s="11">
        <v>21231</v>
      </c>
      <c r="AM43" s="11">
        <v>6553</v>
      </c>
      <c r="AN43" s="11">
        <v>6279</v>
      </c>
      <c r="AO43" s="11">
        <v>7116</v>
      </c>
      <c r="AP43" s="11">
        <v>6792</v>
      </c>
      <c r="AQ43" s="11">
        <v>32286</v>
      </c>
      <c r="AR43" s="11">
        <v>97608</v>
      </c>
      <c r="AS43" s="12">
        <v>142148</v>
      </c>
      <c r="AT43" s="18">
        <f>AH43+AI43+AJ43+AK43+AL43+AM43+AN43+AO43+AP43+AQ43+AR43+AS43</f>
        <v>717663</v>
      </c>
      <c r="AU43" s="8" t="s">
        <v>2011</v>
      </c>
      <c r="AV43" s="8" t="s">
        <v>1138</v>
      </c>
      <c r="AW43" s="8" t="s">
        <v>1196</v>
      </c>
      <c r="AX43" s="13">
        <v>8760</v>
      </c>
      <c r="AY43" s="13">
        <v>12</v>
      </c>
      <c r="AZ43" s="14">
        <v>100</v>
      </c>
      <c r="BA43" s="14">
        <v>0</v>
      </c>
      <c r="BB43" s="13">
        <f t="shared" si="0"/>
        <v>717663</v>
      </c>
      <c r="BC43" s="13">
        <f t="shared" si="1"/>
        <v>0</v>
      </c>
      <c r="BD43" s="57">
        <f t="shared" si="2"/>
        <v>0</v>
      </c>
      <c r="BE43" s="57">
        <f>IF((OR(AU43=Ceny!$A$3,AU43=Ceny!$A$4,AU43=Ceny!$A$5,AU43=Ceny!$A$6,AU43=Ceny!$A$7)),$C$5/1000,$C$6/1000)</f>
        <v>0</v>
      </c>
      <c r="BF43" s="15">
        <f t="shared" si="3"/>
        <v>0</v>
      </c>
      <c r="BG43" s="15">
        <f t="shared" si="4"/>
        <v>0</v>
      </c>
      <c r="BH43" s="15">
        <f t="shared" si="5"/>
        <v>0</v>
      </c>
      <c r="BI43" s="16">
        <f t="shared" si="6"/>
        <v>0</v>
      </c>
      <c r="BJ43" s="15">
        <f t="shared" si="7"/>
        <v>0</v>
      </c>
      <c r="BK43" s="16">
        <f t="shared" si="8"/>
        <v>0</v>
      </c>
      <c r="BL43" s="15">
        <f t="shared" si="9"/>
        <v>0</v>
      </c>
      <c r="BM43" s="11">
        <f>VLOOKUP(AU43,Ceny!$A$3:$E$9,2,FALSE)</f>
        <v>6.8399999999999997E-3</v>
      </c>
      <c r="BN43" s="15">
        <f>ROUND(BM43*AX43*AW43*AZ43/100,2)</f>
        <v>48653.74</v>
      </c>
      <c r="BO43" s="11">
        <f>VLOOKUP(AU43,Ceny!$A$3:$E$9,4,FALSE)</f>
        <v>6.8399999999999997E-3</v>
      </c>
      <c r="BP43" s="15">
        <f>ROUND(BO43*AW43*AX43*BA43/100,2)</f>
        <v>0</v>
      </c>
      <c r="BQ43" s="11">
        <f>VLOOKUP(AU43,Ceny!$A$3:$E$9,3,FALSE)</f>
        <v>2.3029999999999998E-2</v>
      </c>
      <c r="BR43" s="15">
        <f t="shared" si="10"/>
        <v>16527.78</v>
      </c>
      <c r="BS43" s="11">
        <f>VLOOKUP(AU43,Ceny!$A$3:$E$9,5,FALSE)</f>
        <v>2.3029999999999998E-2</v>
      </c>
      <c r="BT43" s="15">
        <f t="shared" si="11"/>
        <v>0</v>
      </c>
      <c r="BU43" s="61">
        <v>3.8999999999999998E-3</v>
      </c>
      <c r="BV43" s="58">
        <f t="shared" si="12"/>
        <v>2798.89</v>
      </c>
      <c r="BW43" s="59">
        <f t="shared" si="13"/>
        <v>67980.41</v>
      </c>
      <c r="BX43" s="59">
        <f t="shared" si="14"/>
        <v>15635.49</v>
      </c>
      <c r="BY43" s="59">
        <f t="shared" si="15"/>
        <v>83615.900000000009</v>
      </c>
      <c r="CA43" s="60"/>
    </row>
    <row r="44" spans="1:79">
      <c r="A44" s="56">
        <f t="shared" si="16"/>
        <v>30</v>
      </c>
      <c r="B44" s="8" t="s">
        <v>63</v>
      </c>
      <c r="C44" s="8" t="s">
        <v>64</v>
      </c>
      <c r="D44" s="8" t="s">
        <v>65</v>
      </c>
      <c r="E44" s="8" t="s">
        <v>65</v>
      </c>
      <c r="F44" s="8" t="s">
        <v>66</v>
      </c>
      <c r="G44" s="8" t="s">
        <v>67</v>
      </c>
      <c r="H44" s="8"/>
      <c r="I44" s="8" t="s">
        <v>68</v>
      </c>
      <c r="J44" s="8" t="s">
        <v>113</v>
      </c>
      <c r="K44" s="8" t="s">
        <v>114</v>
      </c>
      <c r="L44" s="8" t="s">
        <v>65</v>
      </c>
      <c r="M44" s="8" t="s">
        <v>65</v>
      </c>
      <c r="N44" s="8" t="s">
        <v>115</v>
      </c>
      <c r="O44" s="8" t="s">
        <v>116</v>
      </c>
      <c r="P44" s="8"/>
      <c r="Q44" s="8" t="s">
        <v>733</v>
      </c>
      <c r="R44" s="8" t="s">
        <v>734</v>
      </c>
      <c r="S44" s="8">
        <v>100</v>
      </c>
      <c r="T44" s="13" t="s">
        <v>49</v>
      </c>
      <c r="U44" s="13" t="s">
        <v>35</v>
      </c>
      <c r="V44" s="8" t="s">
        <v>739</v>
      </c>
      <c r="W44" s="9">
        <v>45657</v>
      </c>
      <c r="X44" s="8" t="s">
        <v>740</v>
      </c>
      <c r="Y44" s="8" t="s">
        <v>113</v>
      </c>
      <c r="Z44" s="8" t="s">
        <v>646</v>
      </c>
      <c r="AA44" s="8" t="s">
        <v>65</v>
      </c>
      <c r="AB44" s="8" t="s">
        <v>65</v>
      </c>
      <c r="AC44" s="8" t="s">
        <v>647</v>
      </c>
      <c r="AD44" s="8" t="s">
        <v>370</v>
      </c>
      <c r="AE44" s="8"/>
      <c r="AF44" s="10" t="s">
        <v>1197</v>
      </c>
      <c r="AG44" s="8" t="s">
        <v>1198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2"/>
      <c r="AT44" s="18">
        <v>48282</v>
      </c>
      <c r="AU44" s="8" t="str">
        <f>AU$22</f>
        <v>W-3.6</v>
      </c>
      <c r="AV44" s="8" t="s">
        <v>1138</v>
      </c>
      <c r="AW44" s="8"/>
      <c r="AX44" s="13">
        <v>8760</v>
      </c>
      <c r="AY44" s="13">
        <v>12</v>
      </c>
      <c r="AZ44" s="14">
        <v>100</v>
      </c>
      <c r="BA44" s="14">
        <v>0</v>
      </c>
      <c r="BB44" s="13">
        <f t="shared" si="0"/>
        <v>48282</v>
      </c>
      <c r="BC44" s="13">
        <f t="shared" si="1"/>
        <v>0</v>
      </c>
      <c r="BD44" s="57">
        <f t="shared" si="2"/>
        <v>0</v>
      </c>
      <c r="BE44" s="57">
        <f>IF((OR(AU44=Ceny!$A$3,AU44=Ceny!$A$4,AU44=Ceny!$A$5,AU44=Ceny!$A$6,AU44=Ceny!$A$7)),$C$5/1000,$C$6/1000)</f>
        <v>0</v>
      </c>
      <c r="BF44" s="15">
        <f t="shared" si="3"/>
        <v>0</v>
      </c>
      <c r="BG44" s="15">
        <f t="shared" si="4"/>
        <v>0</v>
      </c>
      <c r="BH44" s="15">
        <f t="shared" si="5"/>
        <v>0</v>
      </c>
      <c r="BI44" s="16">
        <f t="shared" si="6"/>
        <v>0</v>
      </c>
      <c r="BJ44" s="15">
        <f t="shared" si="7"/>
        <v>0</v>
      </c>
      <c r="BK44" s="16">
        <f t="shared" si="8"/>
        <v>0</v>
      </c>
      <c r="BL44" s="15">
        <f t="shared" si="9"/>
        <v>0</v>
      </c>
      <c r="BM44" s="11">
        <f>VLOOKUP(AU44,Ceny!$A$3:$E$9,2,FALSE)</f>
        <v>42.41</v>
      </c>
      <c r="BN44" s="15">
        <f t="shared" ref="BN44:BN54" si="17">ROUND(BM44*AY44*AZ44/100,2)</f>
        <v>508.92</v>
      </c>
      <c r="BO44" s="11">
        <f>VLOOKUP(AU44,Ceny!$A$3:$E$9,4,FALSE)</f>
        <v>42.41</v>
      </c>
      <c r="BP44" s="15">
        <f t="shared" ref="BP44:BP54" si="18">ROUND(BO44*AY44*BA44/100,2)</f>
        <v>0</v>
      </c>
      <c r="BQ44" s="11">
        <f>VLOOKUP(AU44,Ceny!$A$3:$E$9,3,FALSE)</f>
        <v>4.4200000000000003E-2</v>
      </c>
      <c r="BR44" s="15">
        <f t="shared" si="10"/>
        <v>2134.06</v>
      </c>
      <c r="BS44" s="11">
        <f>VLOOKUP(AU44,Ceny!$A$3:$E$9,5,FALSE)</f>
        <v>4.4200000000000003E-2</v>
      </c>
      <c r="BT44" s="15">
        <f t="shared" si="11"/>
        <v>0</v>
      </c>
      <c r="BU44" s="61">
        <v>3.8999999999999998E-3</v>
      </c>
      <c r="BV44" s="58">
        <f t="shared" si="12"/>
        <v>188.3</v>
      </c>
      <c r="BW44" s="59">
        <f t="shared" si="13"/>
        <v>2831.28</v>
      </c>
      <c r="BX44" s="59">
        <f t="shared" si="14"/>
        <v>651.19000000000005</v>
      </c>
      <c r="BY44" s="59">
        <f t="shared" si="15"/>
        <v>3482.4700000000003</v>
      </c>
      <c r="CA44" s="60"/>
    </row>
    <row r="45" spans="1:79">
      <c r="A45" s="56">
        <f t="shared" si="16"/>
        <v>31</v>
      </c>
      <c r="B45" s="8" t="s">
        <v>63</v>
      </c>
      <c r="C45" s="8" t="s">
        <v>64</v>
      </c>
      <c r="D45" s="8" t="s">
        <v>65</v>
      </c>
      <c r="E45" s="8" t="s">
        <v>65</v>
      </c>
      <c r="F45" s="8" t="s">
        <v>66</v>
      </c>
      <c r="G45" s="8" t="s">
        <v>67</v>
      </c>
      <c r="H45" s="8"/>
      <c r="I45" s="8" t="s">
        <v>68</v>
      </c>
      <c r="J45" s="8" t="s">
        <v>113</v>
      </c>
      <c r="K45" s="8" t="s">
        <v>114</v>
      </c>
      <c r="L45" s="8" t="s">
        <v>65</v>
      </c>
      <c r="M45" s="8" t="s">
        <v>65</v>
      </c>
      <c r="N45" s="8" t="s">
        <v>115</v>
      </c>
      <c r="O45" s="8" t="s">
        <v>116</v>
      </c>
      <c r="P45" s="8"/>
      <c r="Q45" s="8" t="s">
        <v>733</v>
      </c>
      <c r="R45" s="8" t="s">
        <v>734</v>
      </c>
      <c r="S45" s="8">
        <v>100</v>
      </c>
      <c r="T45" s="13" t="s">
        <v>49</v>
      </c>
      <c r="U45" s="13" t="s">
        <v>35</v>
      </c>
      <c r="V45" s="8" t="s">
        <v>739</v>
      </c>
      <c r="W45" s="9">
        <v>45657</v>
      </c>
      <c r="X45" s="8" t="s">
        <v>740</v>
      </c>
      <c r="Y45" s="8" t="s">
        <v>113</v>
      </c>
      <c r="Z45" s="8" t="s">
        <v>341</v>
      </c>
      <c r="AA45" s="8" t="s">
        <v>65</v>
      </c>
      <c r="AB45" s="8" t="s">
        <v>65</v>
      </c>
      <c r="AC45" s="8" t="s">
        <v>342</v>
      </c>
      <c r="AD45" s="8" t="s">
        <v>772</v>
      </c>
      <c r="AE45" s="8"/>
      <c r="AF45" s="10" t="s">
        <v>1199</v>
      </c>
      <c r="AG45" s="8" t="s">
        <v>1200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2"/>
      <c r="AT45" s="18">
        <v>10630</v>
      </c>
      <c r="AU45" s="8" t="str">
        <f>AU$22</f>
        <v>W-3.6</v>
      </c>
      <c r="AV45" s="8" t="s">
        <v>1138</v>
      </c>
      <c r="AW45" s="8"/>
      <c r="AX45" s="13">
        <v>8760</v>
      </c>
      <c r="AY45" s="13">
        <v>12</v>
      </c>
      <c r="AZ45" s="14">
        <v>100</v>
      </c>
      <c r="BA45" s="14">
        <v>0</v>
      </c>
      <c r="BB45" s="13">
        <f t="shared" si="0"/>
        <v>10630</v>
      </c>
      <c r="BC45" s="13">
        <f t="shared" si="1"/>
        <v>0</v>
      </c>
      <c r="BD45" s="57">
        <f t="shared" si="2"/>
        <v>0</v>
      </c>
      <c r="BE45" s="57">
        <f>IF((OR(AU45=Ceny!$A$3,AU45=Ceny!$A$4,AU45=Ceny!$A$5,AU45=Ceny!$A$6,AU45=Ceny!$A$7)),$C$5/1000,$C$6/1000)</f>
        <v>0</v>
      </c>
      <c r="BF45" s="15">
        <f t="shared" si="3"/>
        <v>0</v>
      </c>
      <c r="BG45" s="15">
        <f t="shared" si="4"/>
        <v>0</v>
      </c>
      <c r="BH45" s="15">
        <f t="shared" si="5"/>
        <v>0</v>
      </c>
      <c r="BI45" s="16">
        <f t="shared" si="6"/>
        <v>0</v>
      </c>
      <c r="BJ45" s="15">
        <f t="shared" si="7"/>
        <v>0</v>
      </c>
      <c r="BK45" s="16">
        <f t="shared" si="8"/>
        <v>0</v>
      </c>
      <c r="BL45" s="15">
        <f t="shared" si="9"/>
        <v>0</v>
      </c>
      <c r="BM45" s="11">
        <f>VLOOKUP(AU45,Ceny!$A$3:$E$9,2,FALSE)</f>
        <v>42.41</v>
      </c>
      <c r="BN45" s="15">
        <f t="shared" si="17"/>
        <v>508.92</v>
      </c>
      <c r="BO45" s="11">
        <f>VLOOKUP(AU45,Ceny!$A$3:$E$9,4,FALSE)</f>
        <v>42.41</v>
      </c>
      <c r="BP45" s="15">
        <f t="shared" si="18"/>
        <v>0</v>
      </c>
      <c r="BQ45" s="11">
        <f>VLOOKUP(AU45,Ceny!$A$3:$E$9,3,FALSE)</f>
        <v>4.4200000000000003E-2</v>
      </c>
      <c r="BR45" s="15">
        <f t="shared" si="10"/>
        <v>469.85</v>
      </c>
      <c r="BS45" s="11">
        <f>VLOOKUP(AU45,Ceny!$A$3:$E$9,5,FALSE)</f>
        <v>4.4200000000000003E-2</v>
      </c>
      <c r="BT45" s="15">
        <f t="shared" si="11"/>
        <v>0</v>
      </c>
      <c r="BU45" s="61">
        <v>3.8999999999999998E-3</v>
      </c>
      <c r="BV45" s="58">
        <f t="shared" si="12"/>
        <v>41.46</v>
      </c>
      <c r="BW45" s="59">
        <f t="shared" si="13"/>
        <v>1020.23</v>
      </c>
      <c r="BX45" s="59">
        <f t="shared" si="14"/>
        <v>234.65</v>
      </c>
      <c r="BY45" s="59">
        <f t="shared" si="15"/>
        <v>1254.8800000000001</v>
      </c>
      <c r="CA45" s="60"/>
    </row>
    <row r="46" spans="1:79">
      <c r="A46" s="56">
        <f t="shared" si="16"/>
        <v>32</v>
      </c>
      <c r="B46" s="8" t="s">
        <v>63</v>
      </c>
      <c r="C46" s="8" t="s">
        <v>64</v>
      </c>
      <c r="D46" s="8" t="s">
        <v>65</v>
      </c>
      <c r="E46" s="8" t="s">
        <v>65</v>
      </c>
      <c r="F46" s="8" t="s">
        <v>66</v>
      </c>
      <c r="G46" s="8" t="s">
        <v>67</v>
      </c>
      <c r="H46" s="8"/>
      <c r="I46" s="8" t="s">
        <v>68</v>
      </c>
      <c r="J46" s="8" t="s">
        <v>113</v>
      </c>
      <c r="K46" s="8" t="s">
        <v>114</v>
      </c>
      <c r="L46" s="8" t="s">
        <v>65</v>
      </c>
      <c r="M46" s="8" t="s">
        <v>65</v>
      </c>
      <c r="N46" s="8" t="s">
        <v>115</v>
      </c>
      <c r="O46" s="8" t="s">
        <v>116</v>
      </c>
      <c r="P46" s="8"/>
      <c r="Q46" s="8" t="s">
        <v>733</v>
      </c>
      <c r="R46" s="8" t="s">
        <v>734</v>
      </c>
      <c r="S46" s="8">
        <v>100</v>
      </c>
      <c r="T46" s="13" t="s">
        <v>49</v>
      </c>
      <c r="U46" s="13" t="s">
        <v>35</v>
      </c>
      <c r="V46" s="8" t="s">
        <v>739</v>
      </c>
      <c r="W46" s="9">
        <v>45657</v>
      </c>
      <c r="X46" s="8" t="s">
        <v>740</v>
      </c>
      <c r="Y46" s="8" t="s">
        <v>113</v>
      </c>
      <c r="Z46" s="8" t="s">
        <v>773</v>
      </c>
      <c r="AA46" s="8" t="s">
        <v>65</v>
      </c>
      <c r="AB46" s="8" t="s">
        <v>65</v>
      </c>
      <c r="AC46" s="8" t="s">
        <v>774</v>
      </c>
      <c r="AD46" s="8" t="s">
        <v>775</v>
      </c>
      <c r="AE46" s="8"/>
      <c r="AF46" s="10" t="s">
        <v>1201</v>
      </c>
      <c r="AG46" s="8" t="s">
        <v>1202</v>
      </c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2"/>
      <c r="AT46" s="18">
        <v>27525</v>
      </c>
      <c r="AU46" s="8" t="str">
        <f>AU$22</f>
        <v>W-3.6</v>
      </c>
      <c r="AV46" s="8" t="s">
        <v>1138</v>
      </c>
      <c r="AW46" s="8"/>
      <c r="AX46" s="13">
        <v>8760</v>
      </c>
      <c r="AY46" s="13">
        <v>12</v>
      </c>
      <c r="AZ46" s="14">
        <v>100</v>
      </c>
      <c r="BA46" s="14">
        <v>0</v>
      </c>
      <c r="BB46" s="13">
        <f t="shared" si="0"/>
        <v>27525</v>
      </c>
      <c r="BC46" s="13">
        <f t="shared" si="1"/>
        <v>0</v>
      </c>
      <c r="BD46" s="57">
        <f t="shared" si="2"/>
        <v>0</v>
      </c>
      <c r="BE46" s="57">
        <f>IF((OR(AU46=Ceny!$A$3,AU46=Ceny!$A$4,AU46=Ceny!$A$5,AU46=Ceny!$A$6,AU46=Ceny!$A$7)),$C$5/1000,$C$6/1000)</f>
        <v>0</v>
      </c>
      <c r="BF46" s="15">
        <f t="shared" si="3"/>
        <v>0</v>
      </c>
      <c r="BG46" s="15">
        <f t="shared" si="4"/>
        <v>0</v>
      </c>
      <c r="BH46" s="15">
        <f t="shared" si="5"/>
        <v>0</v>
      </c>
      <c r="BI46" s="16">
        <f t="shared" si="6"/>
        <v>0</v>
      </c>
      <c r="BJ46" s="15">
        <f t="shared" si="7"/>
        <v>0</v>
      </c>
      <c r="BK46" s="16">
        <f t="shared" si="8"/>
        <v>0</v>
      </c>
      <c r="BL46" s="15">
        <f t="shared" si="9"/>
        <v>0</v>
      </c>
      <c r="BM46" s="11">
        <f>VLOOKUP(AU46,Ceny!$A$3:$E$9,2,FALSE)</f>
        <v>42.41</v>
      </c>
      <c r="BN46" s="15">
        <f t="shared" si="17"/>
        <v>508.92</v>
      </c>
      <c r="BO46" s="11">
        <f>VLOOKUP(AU46,Ceny!$A$3:$E$9,4,FALSE)</f>
        <v>42.41</v>
      </c>
      <c r="BP46" s="15">
        <f t="shared" si="18"/>
        <v>0</v>
      </c>
      <c r="BQ46" s="11">
        <f>VLOOKUP(AU46,Ceny!$A$3:$E$9,3,FALSE)</f>
        <v>4.4200000000000003E-2</v>
      </c>
      <c r="BR46" s="15">
        <f t="shared" si="10"/>
        <v>1216.6099999999999</v>
      </c>
      <c r="BS46" s="11">
        <f>VLOOKUP(AU46,Ceny!$A$3:$E$9,5,FALSE)</f>
        <v>4.4200000000000003E-2</v>
      </c>
      <c r="BT46" s="15">
        <f t="shared" si="11"/>
        <v>0</v>
      </c>
      <c r="BU46" s="61">
        <v>3.8999999999999998E-3</v>
      </c>
      <c r="BV46" s="58">
        <f t="shared" si="12"/>
        <v>107.35</v>
      </c>
      <c r="BW46" s="59">
        <f t="shared" si="13"/>
        <v>1832.8799999999999</v>
      </c>
      <c r="BX46" s="59">
        <f t="shared" si="14"/>
        <v>421.56</v>
      </c>
      <c r="BY46" s="59">
        <f t="shared" si="15"/>
        <v>2254.44</v>
      </c>
      <c r="CA46" s="60"/>
    </row>
    <row r="47" spans="1:79">
      <c r="A47" s="56">
        <f t="shared" si="16"/>
        <v>33</v>
      </c>
      <c r="B47" s="8" t="s">
        <v>63</v>
      </c>
      <c r="C47" s="8" t="s">
        <v>64</v>
      </c>
      <c r="D47" s="8" t="s">
        <v>65</v>
      </c>
      <c r="E47" s="8" t="s">
        <v>65</v>
      </c>
      <c r="F47" s="8" t="s">
        <v>66</v>
      </c>
      <c r="G47" s="8" t="s">
        <v>67</v>
      </c>
      <c r="H47" s="8"/>
      <c r="I47" s="8" t="s">
        <v>68</v>
      </c>
      <c r="J47" s="8" t="s">
        <v>117</v>
      </c>
      <c r="K47" s="8" t="s">
        <v>118</v>
      </c>
      <c r="L47" s="8" t="s">
        <v>65</v>
      </c>
      <c r="M47" s="8" t="s">
        <v>65</v>
      </c>
      <c r="N47" s="8" t="s">
        <v>119</v>
      </c>
      <c r="O47" s="8" t="s">
        <v>120</v>
      </c>
      <c r="P47" s="8"/>
      <c r="Q47" s="8" t="s">
        <v>733</v>
      </c>
      <c r="R47" s="8" t="s">
        <v>734</v>
      </c>
      <c r="S47" s="8">
        <v>0</v>
      </c>
      <c r="T47" s="13" t="s">
        <v>49</v>
      </c>
      <c r="U47" s="13" t="s">
        <v>35</v>
      </c>
      <c r="V47" s="8" t="s">
        <v>739</v>
      </c>
      <c r="W47" s="9">
        <v>45657</v>
      </c>
      <c r="X47" s="8" t="s">
        <v>740</v>
      </c>
      <c r="Y47" s="8" t="s">
        <v>117</v>
      </c>
      <c r="Z47" s="8" t="s">
        <v>118</v>
      </c>
      <c r="AA47" s="8" t="s">
        <v>65</v>
      </c>
      <c r="AB47" s="8" t="s">
        <v>65</v>
      </c>
      <c r="AC47" s="8" t="s">
        <v>119</v>
      </c>
      <c r="AD47" s="8" t="s">
        <v>120</v>
      </c>
      <c r="AE47" s="8"/>
      <c r="AF47" s="10" t="s">
        <v>1203</v>
      </c>
      <c r="AG47" s="8" t="s">
        <v>1204</v>
      </c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2"/>
      <c r="AT47" s="18">
        <v>123870</v>
      </c>
      <c r="AU47" s="8" t="str">
        <f>AU$17</f>
        <v>W-4</v>
      </c>
      <c r="AV47" s="8" t="s">
        <v>1138</v>
      </c>
      <c r="AW47" s="8"/>
      <c r="AX47" s="13">
        <v>8760</v>
      </c>
      <c r="AY47" s="13">
        <v>12</v>
      </c>
      <c r="AZ47" s="14">
        <v>0</v>
      </c>
      <c r="BA47" s="14">
        <v>100</v>
      </c>
      <c r="BB47" s="13">
        <f t="shared" si="0"/>
        <v>0</v>
      </c>
      <c r="BC47" s="13">
        <f t="shared" si="1"/>
        <v>123870</v>
      </c>
      <c r="BD47" s="57">
        <f t="shared" si="2"/>
        <v>0</v>
      </c>
      <c r="BE47" s="57">
        <f>IF((OR(AU47=Ceny!$A$3,AU47=Ceny!$A$4,AU47=Ceny!$A$5,AU47=Ceny!$A$6,AU47=Ceny!$A$7)),$C$5/1000,$C$6/1000)</f>
        <v>0</v>
      </c>
      <c r="BF47" s="15">
        <f t="shared" si="3"/>
        <v>0</v>
      </c>
      <c r="BG47" s="15">
        <f t="shared" si="4"/>
        <v>0</v>
      </c>
      <c r="BH47" s="15">
        <f t="shared" si="5"/>
        <v>0</v>
      </c>
      <c r="BI47" s="16">
        <f t="shared" si="6"/>
        <v>0</v>
      </c>
      <c r="BJ47" s="15">
        <f t="shared" si="7"/>
        <v>0</v>
      </c>
      <c r="BK47" s="16">
        <f t="shared" si="8"/>
        <v>0</v>
      </c>
      <c r="BL47" s="15">
        <f t="shared" si="9"/>
        <v>0</v>
      </c>
      <c r="BM47" s="11">
        <f>VLOOKUP(AU47,Ceny!$A$3:$E$9,2,FALSE)</f>
        <v>204.77</v>
      </c>
      <c r="BN47" s="15">
        <f t="shared" si="17"/>
        <v>0</v>
      </c>
      <c r="BO47" s="11">
        <f>VLOOKUP(AU47,Ceny!$A$3:$E$9,4,FALSE)</f>
        <v>204.77</v>
      </c>
      <c r="BP47" s="15">
        <f t="shared" si="18"/>
        <v>2457.2399999999998</v>
      </c>
      <c r="BQ47" s="11">
        <f>VLOOKUP(AU47,Ceny!$A$3:$E$9,3,FALSE)</f>
        <v>4.4069999999999998E-2</v>
      </c>
      <c r="BR47" s="15">
        <f t="shared" si="10"/>
        <v>0</v>
      </c>
      <c r="BS47" s="11">
        <f>VLOOKUP(AU47,Ceny!$A$3:$E$9,5,FALSE)</f>
        <v>4.4069999999999998E-2</v>
      </c>
      <c r="BT47" s="15">
        <f t="shared" si="11"/>
        <v>5458.95</v>
      </c>
      <c r="BU47" s="15">
        <v>0</v>
      </c>
      <c r="BV47" s="58">
        <f t="shared" si="12"/>
        <v>0</v>
      </c>
      <c r="BW47" s="59">
        <f t="shared" si="13"/>
        <v>7916.19</v>
      </c>
      <c r="BX47" s="59">
        <f t="shared" si="14"/>
        <v>1820.72</v>
      </c>
      <c r="BY47" s="59">
        <f t="shared" si="15"/>
        <v>9736.91</v>
      </c>
      <c r="CA47" s="60"/>
    </row>
    <row r="48" spans="1:79">
      <c r="A48" s="56">
        <f t="shared" si="16"/>
        <v>34</v>
      </c>
      <c r="B48" s="8" t="s">
        <v>63</v>
      </c>
      <c r="C48" s="8" t="s">
        <v>64</v>
      </c>
      <c r="D48" s="8" t="s">
        <v>65</v>
      </c>
      <c r="E48" s="8" t="s">
        <v>65</v>
      </c>
      <c r="F48" s="8" t="s">
        <v>66</v>
      </c>
      <c r="G48" s="8" t="s">
        <v>67</v>
      </c>
      <c r="H48" s="8"/>
      <c r="I48" s="8" t="s">
        <v>68</v>
      </c>
      <c r="J48" s="8" t="s">
        <v>121</v>
      </c>
      <c r="K48" s="8" t="s">
        <v>122</v>
      </c>
      <c r="L48" s="8" t="s">
        <v>65</v>
      </c>
      <c r="M48" s="8" t="s">
        <v>65</v>
      </c>
      <c r="N48" s="8" t="s">
        <v>123</v>
      </c>
      <c r="O48" s="8" t="s">
        <v>80</v>
      </c>
      <c r="P48" s="8"/>
      <c r="Q48" s="8" t="s">
        <v>733</v>
      </c>
      <c r="R48" s="8" t="s">
        <v>734</v>
      </c>
      <c r="S48" s="8">
        <v>0</v>
      </c>
      <c r="T48" s="13" t="s">
        <v>49</v>
      </c>
      <c r="U48" s="13" t="s">
        <v>35</v>
      </c>
      <c r="V48" s="8" t="s">
        <v>739</v>
      </c>
      <c r="W48" s="9">
        <v>45657</v>
      </c>
      <c r="X48" s="8" t="s">
        <v>740</v>
      </c>
      <c r="Y48" s="8" t="s">
        <v>121</v>
      </c>
      <c r="Z48" s="8" t="s">
        <v>122</v>
      </c>
      <c r="AA48" s="8" t="s">
        <v>65</v>
      </c>
      <c r="AB48" s="8" t="s">
        <v>65</v>
      </c>
      <c r="AC48" s="8" t="s">
        <v>123</v>
      </c>
      <c r="AD48" s="8" t="s">
        <v>80</v>
      </c>
      <c r="AE48" s="8"/>
      <c r="AF48" s="10" t="s">
        <v>1205</v>
      </c>
      <c r="AG48" s="8" t="s">
        <v>1206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2"/>
      <c r="AT48" s="18">
        <v>83046</v>
      </c>
      <c r="AU48" s="8" t="str">
        <f>AU$17</f>
        <v>W-4</v>
      </c>
      <c r="AV48" s="8" t="s">
        <v>1138</v>
      </c>
      <c r="AW48" s="8"/>
      <c r="AX48" s="13">
        <v>8760</v>
      </c>
      <c r="AY48" s="13">
        <v>12</v>
      </c>
      <c r="AZ48" s="14">
        <v>0</v>
      </c>
      <c r="BA48" s="14">
        <v>100</v>
      </c>
      <c r="BB48" s="13">
        <f t="shared" si="0"/>
        <v>0</v>
      </c>
      <c r="BC48" s="13">
        <f t="shared" si="1"/>
        <v>83046</v>
      </c>
      <c r="BD48" s="57">
        <f t="shared" si="2"/>
        <v>0</v>
      </c>
      <c r="BE48" s="57">
        <f>IF((OR(AU48=Ceny!$A$3,AU48=Ceny!$A$4,AU48=Ceny!$A$5,AU48=Ceny!$A$6,AU48=Ceny!$A$7)),$C$5/1000,$C$6/1000)</f>
        <v>0</v>
      </c>
      <c r="BF48" s="15">
        <f t="shared" si="3"/>
        <v>0</v>
      </c>
      <c r="BG48" s="15">
        <f t="shared" si="4"/>
        <v>0</v>
      </c>
      <c r="BH48" s="15">
        <f t="shared" si="5"/>
        <v>0</v>
      </c>
      <c r="BI48" s="16">
        <f t="shared" si="6"/>
        <v>0</v>
      </c>
      <c r="BJ48" s="15">
        <f t="shared" si="7"/>
        <v>0</v>
      </c>
      <c r="BK48" s="16">
        <f t="shared" si="8"/>
        <v>0</v>
      </c>
      <c r="BL48" s="15">
        <f t="shared" si="9"/>
        <v>0</v>
      </c>
      <c r="BM48" s="11">
        <f>VLOOKUP(AU48,Ceny!$A$3:$E$9,2,FALSE)</f>
        <v>204.77</v>
      </c>
      <c r="BN48" s="15">
        <f t="shared" si="17"/>
        <v>0</v>
      </c>
      <c r="BO48" s="11">
        <f>VLOOKUP(AU48,Ceny!$A$3:$E$9,4,FALSE)</f>
        <v>204.77</v>
      </c>
      <c r="BP48" s="15">
        <f t="shared" si="18"/>
        <v>2457.2399999999998</v>
      </c>
      <c r="BQ48" s="11">
        <f>VLOOKUP(AU48,Ceny!$A$3:$E$9,3,FALSE)</f>
        <v>4.4069999999999998E-2</v>
      </c>
      <c r="BR48" s="15">
        <f t="shared" si="10"/>
        <v>0</v>
      </c>
      <c r="BS48" s="11">
        <f>VLOOKUP(AU48,Ceny!$A$3:$E$9,5,FALSE)</f>
        <v>4.4069999999999998E-2</v>
      </c>
      <c r="BT48" s="15">
        <f t="shared" si="11"/>
        <v>3659.84</v>
      </c>
      <c r="BU48" s="15">
        <v>0</v>
      </c>
      <c r="BV48" s="58">
        <f t="shared" si="12"/>
        <v>0</v>
      </c>
      <c r="BW48" s="59">
        <f t="shared" si="13"/>
        <v>6117.08</v>
      </c>
      <c r="BX48" s="59">
        <f t="shared" si="14"/>
        <v>1406.93</v>
      </c>
      <c r="BY48" s="59">
        <f t="shared" si="15"/>
        <v>7524.01</v>
      </c>
      <c r="CA48" s="60"/>
    </row>
    <row r="49" spans="1:79">
      <c r="A49" s="56">
        <f t="shared" si="16"/>
        <v>35</v>
      </c>
      <c r="B49" s="8" t="s">
        <v>63</v>
      </c>
      <c r="C49" s="8" t="s">
        <v>64</v>
      </c>
      <c r="D49" s="8" t="s">
        <v>65</v>
      </c>
      <c r="E49" s="8" t="s">
        <v>65</v>
      </c>
      <c r="F49" s="8" t="s">
        <v>66</v>
      </c>
      <c r="G49" s="8" t="s">
        <v>67</v>
      </c>
      <c r="H49" s="8"/>
      <c r="I49" s="8" t="s">
        <v>68</v>
      </c>
      <c r="J49" s="8" t="s">
        <v>121</v>
      </c>
      <c r="K49" s="8" t="s">
        <v>122</v>
      </c>
      <c r="L49" s="8" t="s">
        <v>65</v>
      </c>
      <c r="M49" s="8" t="s">
        <v>65</v>
      </c>
      <c r="N49" s="8" t="s">
        <v>123</v>
      </c>
      <c r="O49" s="8" t="s">
        <v>80</v>
      </c>
      <c r="P49" s="8"/>
      <c r="Q49" s="8" t="s">
        <v>733</v>
      </c>
      <c r="R49" s="8" t="s">
        <v>734</v>
      </c>
      <c r="S49" s="8">
        <v>0</v>
      </c>
      <c r="T49" s="13" t="s">
        <v>49</v>
      </c>
      <c r="U49" s="13" t="s">
        <v>35</v>
      </c>
      <c r="V49" s="8" t="s">
        <v>739</v>
      </c>
      <c r="W49" s="9">
        <v>45657</v>
      </c>
      <c r="X49" s="8" t="s">
        <v>740</v>
      </c>
      <c r="Y49" s="8" t="s">
        <v>121</v>
      </c>
      <c r="Z49" s="8" t="s">
        <v>571</v>
      </c>
      <c r="AA49" s="8" t="s">
        <v>65</v>
      </c>
      <c r="AB49" s="8" t="s">
        <v>65</v>
      </c>
      <c r="AC49" s="8" t="s">
        <v>572</v>
      </c>
      <c r="AD49" s="8" t="s">
        <v>424</v>
      </c>
      <c r="AE49" s="8" t="s">
        <v>407</v>
      </c>
      <c r="AF49" s="10" t="s">
        <v>1207</v>
      </c>
      <c r="AG49" s="8" t="s">
        <v>1208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2"/>
      <c r="AT49" s="18">
        <v>0</v>
      </c>
      <c r="AU49" s="8" t="str">
        <f>AU$15</f>
        <v>W-1.1</v>
      </c>
      <c r="AV49" s="8" t="s">
        <v>1138</v>
      </c>
      <c r="AW49" s="8"/>
      <c r="AX49" s="13">
        <v>8760</v>
      </c>
      <c r="AY49" s="13">
        <v>12</v>
      </c>
      <c r="AZ49" s="14">
        <v>0</v>
      </c>
      <c r="BA49" s="14">
        <v>100</v>
      </c>
      <c r="BB49" s="13">
        <f t="shared" si="0"/>
        <v>0</v>
      </c>
      <c r="BC49" s="13">
        <f t="shared" si="1"/>
        <v>0</v>
      </c>
      <c r="BD49" s="57">
        <f t="shared" si="2"/>
        <v>0</v>
      </c>
      <c r="BE49" s="57">
        <f>IF((OR(AU49=Ceny!$A$3,AU49=Ceny!$A$4,AU49=Ceny!$A$5,AU49=Ceny!$A$6,AU49=Ceny!$A$7)),$C$5/1000,$C$6/1000)</f>
        <v>0</v>
      </c>
      <c r="BF49" s="15">
        <f t="shared" si="3"/>
        <v>0</v>
      </c>
      <c r="BG49" s="15">
        <f t="shared" si="4"/>
        <v>0</v>
      </c>
      <c r="BH49" s="15">
        <f t="shared" si="5"/>
        <v>0</v>
      </c>
      <c r="BI49" s="16">
        <f t="shared" si="6"/>
        <v>0</v>
      </c>
      <c r="BJ49" s="15">
        <f t="shared" si="7"/>
        <v>0</v>
      </c>
      <c r="BK49" s="16">
        <f t="shared" si="8"/>
        <v>0</v>
      </c>
      <c r="BL49" s="15">
        <f t="shared" si="9"/>
        <v>0</v>
      </c>
      <c r="BM49" s="11">
        <f>VLOOKUP(AU49,Ceny!$A$3:$E$9,2,FALSE)</f>
        <v>6.01</v>
      </c>
      <c r="BN49" s="15">
        <f t="shared" si="17"/>
        <v>0</v>
      </c>
      <c r="BO49" s="11">
        <f>VLOOKUP(AU49,Ceny!$A$3:$E$9,4,FALSE)</f>
        <v>6.01</v>
      </c>
      <c r="BP49" s="15">
        <f t="shared" si="18"/>
        <v>72.12</v>
      </c>
      <c r="BQ49" s="11">
        <f>VLOOKUP(AU49,Ceny!$A$3:$E$9,3,FALSE)</f>
        <v>5.706E-2</v>
      </c>
      <c r="BR49" s="15">
        <f t="shared" si="10"/>
        <v>0</v>
      </c>
      <c r="BS49" s="11">
        <f>VLOOKUP(AU49,Ceny!$A$3:$E$9,5,FALSE)</f>
        <v>5.706E-2</v>
      </c>
      <c r="BT49" s="15">
        <f t="shared" si="11"/>
        <v>0</v>
      </c>
      <c r="BU49" s="15">
        <v>0</v>
      </c>
      <c r="BV49" s="58">
        <f t="shared" si="12"/>
        <v>0</v>
      </c>
      <c r="BW49" s="59">
        <f t="shared" si="13"/>
        <v>72.12</v>
      </c>
      <c r="BX49" s="59">
        <f t="shared" si="14"/>
        <v>16.59</v>
      </c>
      <c r="BY49" s="59">
        <f t="shared" si="15"/>
        <v>88.710000000000008</v>
      </c>
      <c r="CA49" s="60"/>
    </row>
    <row r="50" spans="1:79">
      <c r="A50" s="56">
        <f t="shared" si="16"/>
        <v>36</v>
      </c>
      <c r="B50" s="8" t="s">
        <v>63</v>
      </c>
      <c r="C50" s="8" t="s">
        <v>64</v>
      </c>
      <c r="D50" s="8" t="s">
        <v>65</v>
      </c>
      <c r="E50" s="8" t="s">
        <v>65</v>
      </c>
      <c r="F50" s="8" t="s">
        <v>66</v>
      </c>
      <c r="G50" s="8" t="s">
        <v>67</v>
      </c>
      <c r="H50" s="8"/>
      <c r="I50" s="8" t="s">
        <v>68</v>
      </c>
      <c r="J50" s="8" t="s">
        <v>124</v>
      </c>
      <c r="K50" s="8" t="s">
        <v>125</v>
      </c>
      <c r="L50" s="8" t="s">
        <v>65</v>
      </c>
      <c r="M50" s="8" t="s">
        <v>65</v>
      </c>
      <c r="N50" s="8" t="s">
        <v>126</v>
      </c>
      <c r="O50" s="8" t="s">
        <v>127</v>
      </c>
      <c r="P50" s="8"/>
      <c r="Q50" s="8" t="s">
        <v>733</v>
      </c>
      <c r="R50" s="8" t="s">
        <v>734</v>
      </c>
      <c r="S50" s="8">
        <v>0</v>
      </c>
      <c r="T50" s="13" t="s">
        <v>49</v>
      </c>
      <c r="U50" s="13" t="s">
        <v>35</v>
      </c>
      <c r="V50" s="8" t="s">
        <v>739</v>
      </c>
      <c r="W50" s="9">
        <v>45657</v>
      </c>
      <c r="X50" s="8" t="s">
        <v>740</v>
      </c>
      <c r="Y50" s="8" t="s">
        <v>124</v>
      </c>
      <c r="Z50" s="8" t="s">
        <v>776</v>
      </c>
      <c r="AA50" s="8" t="s">
        <v>65</v>
      </c>
      <c r="AB50" s="8" t="s">
        <v>65</v>
      </c>
      <c r="AC50" s="8" t="s">
        <v>777</v>
      </c>
      <c r="AD50" s="8" t="s">
        <v>333</v>
      </c>
      <c r="AE50" s="8" t="s">
        <v>759</v>
      </c>
      <c r="AF50" s="10" t="s">
        <v>1209</v>
      </c>
      <c r="AG50" s="8" t="s">
        <v>1210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2"/>
      <c r="AT50" s="18">
        <v>368</v>
      </c>
      <c r="AU50" s="8" t="str">
        <f>AU$15</f>
        <v>W-1.1</v>
      </c>
      <c r="AV50" s="8" t="s">
        <v>1138</v>
      </c>
      <c r="AW50" s="8"/>
      <c r="AX50" s="13">
        <v>8760</v>
      </c>
      <c r="AY50" s="13">
        <v>12</v>
      </c>
      <c r="AZ50" s="14">
        <v>0</v>
      </c>
      <c r="BA50" s="14">
        <v>100</v>
      </c>
      <c r="BB50" s="13">
        <f t="shared" si="0"/>
        <v>0</v>
      </c>
      <c r="BC50" s="13">
        <f t="shared" si="1"/>
        <v>368</v>
      </c>
      <c r="BD50" s="57">
        <f t="shared" si="2"/>
        <v>0</v>
      </c>
      <c r="BE50" s="57">
        <f>IF((OR(AU50=Ceny!$A$3,AU50=Ceny!$A$4,AU50=Ceny!$A$5,AU50=Ceny!$A$6,AU50=Ceny!$A$7)),$C$5/1000,$C$6/1000)</f>
        <v>0</v>
      </c>
      <c r="BF50" s="15">
        <f t="shared" si="3"/>
        <v>0</v>
      </c>
      <c r="BG50" s="15">
        <f t="shared" si="4"/>
        <v>0</v>
      </c>
      <c r="BH50" s="15">
        <f t="shared" si="5"/>
        <v>0</v>
      </c>
      <c r="BI50" s="16">
        <f t="shared" si="6"/>
        <v>0</v>
      </c>
      <c r="BJ50" s="15">
        <f t="shared" si="7"/>
        <v>0</v>
      </c>
      <c r="BK50" s="16">
        <f t="shared" si="8"/>
        <v>0</v>
      </c>
      <c r="BL50" s="15">
        <f t="shared" si="9"/>
        <v>0</v>
      </c>
      <c r="BM50" s="11">
        <f>VLOOKUP(AU50,Ceny!$A$3:$E$9,2,FALSE)</f>
        <v>6.01</v>
      </c>
      <c r="BN50" s="15">
        <f t="shared" si="17"/>
        <v>0</v>
      </c>
      <c r="BO50" s="11">
        <f>VLOOKUP(AU50,Ceny!$A$3:$E$9,4,FALSE)</f>
        <v>6.01</v>
      </c>
      <c r="BP50" s="15">
        <f t="shared" si="18"/>
        <v>72.12</v>
      </c>
      <c r="BQ50" s="11">
        <f>VLOOKUP(AU50,Ceny!$A$3:$E$9,3,FALSE)</f>
        <v>5.706E-2</v>
      </c>
      <c r="BR50" s="15">
        <f t="shared" si="10"/>
        <v>0</v>
      </c>
      <c r="BS50" s="11">
        <f>VLOOKUP(AU50,Ceny!$A$3:$E$9,5,FALSE)</f>
        <v>5.706E-2</v>
      </c>
      <c r="BT50" s="15">
        <f t="shared" si="11"/>
        <v>21</v>
      </c>
      <c r="BU50" s="15">
        <v>0</v>
      </c>
      <c r="BV50" s="58">
        <f t="shared" si="12"/>
        <v>0</v>
      </c>
      <c r="BW50" s="59">
        <f t="shared" si="13"/>
        <v>93.12</v>
      </c>
      <c r="BX50" s="59">
        <f t="shared" si="14"/>
        <v>21.42</v>
      </c>
      <c r="BY50" s="59">
        <f t="shared" si="15"/>
        <v>114.54</v>
      </c>
      <c r="CA50" s="60"/>
    </row>
    <row r="51" spans="1:79">
      <c r="A51" s="56">
        <f t="shared" si="16"/>
        <v>37</v>
      </c>
      <c r="B51" s="8" t="s">
        <v>63</v>
      </c>
      <c r="C51" s="8" t="s">
        <v>64</v>
      </c>
      <c r="D51" s="8" t="s">
        <v>65</v>
      </c>
      <c r="E51" s="8" t="s">
        <v>65</v>
      </c>
      <c r="F51" s="8" t="s">
        <v>66</v>
      </c>
      <c r="G51" s="8" t="s">
        <v>67</v>
      </c>
      <c r="H51" s="8"/>
      <c r="I51" s="8" t="s">
        <v>68</v>
      </c>
      <c r="J51" s="8" t="s">
        <v>124</v>
      </c>
      <c r="K51" s="8" t="s">
        <v>125</v>
      </c>
      <c r="L51" s="8" t="s">
        <v>65</v>
      </c>
      <c r="M51" s="8" t="s">
        <v>65</v>
      </c>
      <c r="N51" s="8" t="s">
        <v>126</v>
      </c>
      <c r="O51" s="8" t="s">
        <v>127</v>
      </c>
      <c r="P51" s="8"/>
      <c r="Q51" s="8" t="s">
        <v>733</v>
      </c>
      <c r="R51" s="8" t="s">
        <v>734</v>
      </c>
      <c r="S51" s="8">
        <v>0</v>
      </c>
      <c r="T51" s="13" t="s">
        <v>49</v>
      </c>
      <c r="U51" s="13" t="s">
        <v>35</v>
      </c>
      <c r="V51" s="8" t="s">
        <v>739</v>
      </c>
      <c r="W51" s="9">
        <v>45657</v>
      </c>
      <c r="X51" s="8" t="s">
        <v>740</v>
      </c>
      <c r="Y51" s="8" t="s">
        <v>124</v>
      </c>
      <c r="Z51" s="8" t="s">
        <v>778</v>
      </c>
      <c r="AA51" s="8" t="s">
        <v>65</v>
      </c>
      <c r="AB51" s="8" t="s">
        <v>65</v>
      </c>
      <c r="AC51" s="8" t="s">
        <v>779</v>
      </c>
      <c r="AD51" s="8" t="s">
        <v>780</v>
      </c>
      <c r="AE51" s="8" t="s">
        <v>127</v>
      </c>
      <c r="AF51" s="10" t="s">
        <v>1211</v>
      </c>
      <c r="AG51" s="8" t="s">
        <v>1212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2"/>
      <c r="AT51" s="18">
        <v>928</v>
      </c>
      <c r="AU51" s="8" t="str">
        <f>AU$15</f>
        <v>W-1.1</v>
      </c>
      <c r="AV51" s="8" t="s">
        <v>1138</v>
      </c>
      <c r="AW51" s="8"/>
      <c r="AX51" s="13">
        <v>8760</v>
      </c>
      <c r="AY51" s="13">
        <v>12</v>
      </c>
      <c r="AZ51" s="14">
        <v>0</v>
      </c>
      <c r="BA51" s="14">
        <v>100</v>
      </c>
      <c r="BB51" s="13">
        <f t="shared" si="0"/>
        <v>0</v>
      </c>
      <c r="BC51" s="13">
        <f t="shared" si="1"/>
        <v>928</v>
      </c>
      <c r="BD51" s="57">
        <f t="shared" si="2"/>
        <v>0</v>
      </c>
      <c r="BE51" s="57">
        <f>IF((OR(AU51=Ceny!$A$3,AU51=Ceny!$A$4,AU51=Ceny!$A$5,AU51=Ceny!$A$6,AU51=Ceny!$A$7)),$C$5/1000,$C$6/1000)</f>
        <v>0</v>
      </c>
      <c r="BF51" s="15">
        <f t="shared" si="3"/>
        <v>0</v>
      </c>
      <c r="BG51" s="15">
        <f t="shared" si="4"/>
        <v>0</v>
      </c>
      <c r="BH51" s="15">
        <f t="shared" si="5"/>
        <v>0</v>
      </c>
      <c r="BI51" s="16">
        <f t="shared" si="6"/>
        <v>0</v>
      </c>
      <c r="BJ51" s="15">
        <f t="shared" si="7"/>
        <v>0</v>
      </c>
      <c r="BK51" s="16">
        <f t="shared" si="8"/>
        <v>0</v>
      </c>
      <c r="BL51" s="15">
        <f t="shared" si="9"/>
        <v>0</v>
      </c>
      <c r="BM51" s="11">
        <f>VLOOKUP(AU51,Ceny!$A$3:$E$9,2,FALSE)</f>
        <v>6.01</v>
      </c>
      <c r="BN51" s="15">
        <f t="shared" si="17"/>
        <v>0</v>
      </c>
      <c r="BO51" s="11">
        <f>VLOOKUP(AU51,Ceny!$A$3:$E$9,4,FALSE)</f>
        <v>6.01</v>
      </c>
      <c r="BP51" s="15">
        <f t="shared" si="18"/>
        <v>72.12</v>
      </c>
      <c r="BQ51" s="11">
        <f>VLOOKUP(AU51,Ceny!$A$3:$E$9,3,FALSE)</f>
        <v>5.706E-2</v>
      </c>
      <c r="BR51" s="15">
        <f t="shared" si="10"/>
        <v>0</v>
      </c>
      <c r="BS51" s="11">
        <f>VLOOKUP(AU51,Ceny!$A$3:$E$9,5,FALSE)</f>
        <v>5.706E-2</v>
      </c>
      <c r="BT51" s="15">
        <f t="shared" si="11"/>
        <v>52.95</v>
      </c>
      <c r="BU51" s="15">
        <v>0</v>
      </c>
      <c r="BV51" s="58">
        <f t="shared" si="12"/>
        <v>0</v>
      </c>
      <c r="BW51" s="59">
        <f t="shared" si="13"/>
        <v>125.07000000000001</v>
      </c>
      <c r="BX51" s="59">
        <f t="shared" si="14"/>
        <v>28.77</v>
      </c>
      <c r="BY51" s="59">
        <f t="shared" si="15"/>
        <v>153.84</v>
      </c>
      <c r="CA51" s="60"/>
    </row>
    <row r="52" spans="1:79">
      <c r="A52" s="56">
        <f t="shared" si="16"/>
        <v>38</v>
      </c>
      <c r="B52" s="8" t="s">
        <v>63</v>
      </c>
      <c r="C52" s="8" t="s">
        <v>64</v>
      </c>
      <c r="D52" s="8" t="s">
        <v>65</v>
      </c>
      <c r="E52" s="8" t="s">
        <v>65</v>
      </c>
      <c r="F52" s="8" t="s">
        <v>66</v>
      </c>
      <c r="G52" s="8" t="s">
        <v>67</v>
      </c>
      <c r="H52" s="8"/>
      <c r="I52" s="8" t="s">
        <v>68</v>
      </c>
      <c r="J52" s="8" t="s">
        <v>124</v>
      </c>
      <c r="K52" s="8" t="s">
        <v>125</v>
      </c>
      <c r="L52" s="8" t="s">
        <v>65</v>
      </c>
      <c r="M52" s="8" t="s">
        <v>65</v>
      </c>
      <c r="N52" s="8" t="s">
        <v>126</v>
      </c>
      <c r="O52" s="8" t="s">
        <v>127</v>
      </c>
      <c r="P52" s="8"/>
      <c r="Q52" s="8" t="s">
        <v>733</v>
      </c>
      <c r="R52" s="8" t="s">
        <v>734</v>
      </c>
      <c r="S52" s="8">
        <v>0</v>
      </c>
      <c r="T52" s="13" t="s">
        <v>49</v>
      </c>
      <c r="U52" s="13" t="s">
        <v>35</v>
      </c>
      <c r="V52" s="8" t="s">
        <v>739</v>
      </c>
      <c r="W52" s="9">
        <v>45657</v>
      </c>
      <c r="X52" s="8" t="s">
        <v>740</v>
      </c>
      <c r="Y52" s="8" t="s">
        <v>124</v>
      </c>
      <c r="Z52" s="8" t="s">
        <v>405</v>
      </c>
      <c r="AA52" s="8" t="s">
        <v>65</v>
      </c>
      <c r="AB52" s="8" t="s">
        <v>65</v>
      </c>
      <c r="AC52" s="8" t="s">
        <v>781</v>
      </c>
      <c r="AD52" s="8" t="s">
        <v>270</v>
      </c>
      <c r="AE52" s="8" t="s">
        <v>640</v>
      </c>
      <c r="AF52" s="10" t="s">
        <v>1213</v>
      </c>
      <c r="AG52" s="8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2"/>
      <c r="AT52" s="18">
        <v>0</v>
      </c>
      <c r="AU52" s="8" t="str">
        <f>AU$15</f>
        <v>W-1.1</v>
      </c>
      <c r="AV52" s="8" t="s">
        <v>1138</v>
      </c>
      <c r="AW52" s="8"/>
      <c r="AX52" s="13">
        <v>8760</v>
      </c>
      <c r="AY52" s="13">
        <v>12</v>
      </c>
      <c r="AZ52" s="14">
        <v>0</v>
      </c>
      <c r="BA52" s="14">
        <v>100</v>
      </c>
      <c r="BB52" s="13">
        <f t="shared" si="0"/>
        <v>0</v>
      </c>
      <c r="BC52" s="13">
        <f t="shared" si="1"/>
        <v>0</v>
      </c>
      <c r="BD52" s="57">
        <f t="shared" si="2"/>
        <v>0</v>
      </c>
      <c r="BE52" s="57">
        <f>IF((OR(AU52=Ceny!$A$3,AU52=Ceny!$A$4,AU52=Ceny!$A$5,AU52=Ceny!$A$6,AU52=Ceny!$A$7)),$C$5/1000,$C$6/1000)</f>
        <v>0</v>
      </c>
      <c r="BF52" s="15">
        <f t="shared" si="3"/>
        <v>0</v>
      </c>
      <c r="BG52" s="15">
        <f t="shared" si="4"/>
        <v>0</v>
      </c>
      <c r="BH52" s="15">
        <f t="shared" si="5"/>
        <v>0</v>
      </c>
      <c r="BI52" s="16">
        <f t="shared" si="6"/>
        <v>0</v>
      </c>
      <c r="BJ52" s="15">
        <f t="shared" si="7"/>
        <v>0</v>
      </c>
      <c r="BK52" s="16">
        <f t="shared" si="8"/>
        <v>0</v>
      </c>
      <c r="BL52" s="15">
        <f t="shared" si="9"/>
        <v>0</v>
      </c>
      <c r="BM52" s="11">
        <f>VLOOKUP(AU52,Ceny!$A$3:$E$9,2,FALSE)</f>
        <v>6.01</v>
      </c>
      <c r="BN52" s="15">
        <f t="shared" si="17"/>
        <v>0</v>
      </c>
      <c r="BO52" s="11">
        <f>VLOOKUP(AU52,Ceny!$A$3:$E$9,4,FALSE)</f>
        <v>6.01</v>
      </c>
      <c r="BP52" s="15">
        <f t="shared" si="18"/>
        <v>72.12</v>
      </c>
      <c r="BQ52" s="11">
        <f>VLOOKUP(AU52,Ceny!$A$3:$E$9,3,FALSE)</f>
        <v>5.706E-2</v>
      </c>
      <c r="BR52" s="15">
        <f t="shared" si="10"/>
        <v>0</v>
      </c>
      <c r="BS52" s="11">
        <f>VLOOKUP(AU52,Ceny!$A$3:$E$9,5,FALSE)</f>
        <v>5.706E-2</v>
      </c>
      <c r="BT52" s="15">
        <f t="shared" si="11"/>
        <v>0</v>
      </c>
      <c r="BU52" s="15">
        <v>0</v>
      </c>
      <c r="BV52" s="58">
        <f t="shared" si="12"/>
        <v>0</v>
      </c>
      <c r="BW52" s="59">
        <f t="shared" si="13"/>
        <v>72.12</v>
      </c>
      <c r="BX52" s="59">
        <f t="shared" si="14"/>
        <v>16.59</v>
      </c>
      <c r="BY52" s="59">
        <f t="shared" si="15"/>
        <v>88.710000000000008</v>
      </c>
      <c r="CA52" s="60"/>
    </row>
    <row r="53" spans="1:79">
      <c r="A53" s="56">
        <f t="shared" si="16"/>
        <v>39</v>
      </c>
      <c r="B53" s="8" t="s">
        <v>63</v>
      </c>
      <c r="C53" s="8" t="s">
        <v>64</v>
      </c>
      <c r="D53" s="8" t="s">
        <v>65</v>
      </c>
      <c r="E53" s="8" t="s">
        <v>65</v>
      </c>
      <c r="F53" s="8" t="s">
        <v>66</v>
      </c>
      <c r="G53" s="8" t="s">
        <v>67</v>
      </c>
      <c r="H53" s="8"/>
      <c r="I53" s="8" t="s">
        <v>68</v>
      </c>
      <c r="J53" s="8" t="s">
        <v>124</v>
      </c>
      <c r="K53" s="8" t="s">
        <v>125</v>
      </c>
      <c r="L53" s="8" t="s">
        <v>65</v>
      </c>
      <c r="M53" s="8" t="s">
        <v>65</v>
      </c>
      <c r="N53" s="8" t="s">
        <v>126</v>
      </c>
      <c r="O53" s="8" t="s">
        <v>127</v>
      </c>
      <c r="P53" s="8"/>
      <c r="Q53" s="8" t="s">
        <v>733</v>
      </c>
      <c r="R53" s="8" t="s">
        <v>734</v>
      </c>
      <c r="S53" s="8">
        <v>0</v>
      </c>
      <c r="T53" s="13" t="s">
        <v>49</v>
      </c>
      <c r="U53" s="13" t="s">
        <v>35</v>
      </c>
      <c r="V53" s="8" t="s">
        <v>739</v>
      </c>
      <c r="W53" s="9">
        <v>45657</v>
      </c>
      <c r="X53" s="8" t="s">
        <v>740</v>
      </c>
      <c r="Y53" s="8" t="s">
        <v>124</v>
      </c>
      <c r="Z53" s="8" t="s">
        <v>782</v>
      </c>
      <c r="AA53" s="8" t="s">
        <v>65</v>
      </c>
      <c r="AB53" s="8" t="s">
        <v>65</v>
      </c>
      <c r="AC53" s="8" t="s">
        <v>783</v>
      </c>
      <c r="AD53" s="8" t="s">
        <v>237</v>
      </c>
      <c r="AE53" s="8" t="s">
        <v>80</v>
      </c>
      <c r="AF53" s="10" t="s">
        <v>1214</v>
      </c>
      <c r="AG53" s="8" t="s">
        <v>1215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2"/>
      <c r="AT53" s="18">
        <v>53070</v>
      </c>
      <c r="AU53" s="8" t="str">
        <f>AU$22</f>
        <v>W-3.6</v>
      </c>
      <c r="AV53" s="8" t="s">
        <v>1138</v>
      </c>
      <c r="AW53" s="8"/>
      <c r="AX53" s="13">
        <v>8760</v>
      </c>
      <c r="AY53" s="13">
        <v>12</v>
      </c>
      <c r="AZ53" s="14">
        <v>0</v>
      </c>
      <c r="BA53" s="14">
        <v>100</v>
      </c>
      <c r="BB53" s="13">
        <f t="shared" si="0"/>
        <v>0</v>
      </c>
      <c r="BC53" s="13">
        <f t="shared" si="1"/>
        <v>53070</v>
      </c>
      <c r="BD53" s="57">
        <f t="shared" si="2"/>
        <v>0</v>
      </c>
      <c r="BE53" s="57">
        <f>IF((OR(AU53=Ceny!$A$3,AU53=Ceny!$A$4,AU53=Ceny!$A$5,AU53=Ceny!$A$6,AU53=Ceny!$A$7)),$C$5/1000,$C$6/1000)</f>
        <v>0</v>
      </c>
      <c r="BF53" s="15">
        <f t="shared" si="3"/>
        <v>0</v>
      </c>
      <c r="BG53" s="15">
        <f t="shared" si="4"/>
        <v>0</v>
      </c>
      <c r="BH53" s="15">
        <f t="shared" si="5"/>
        <v>0</v>
      </c>
      <c r="BI53" s="16">
        <f t="shared" si="6"/>
        <v>0</v>
      </c>
      <c r="BJ53" s="15">
        <f t="shared" si="7"/>
        <v>0</v>
      </c>
      <c r="BK53" s="16">
        <f t="shared" si="8"/>
        <v>0</v>
      </c>
      <c r="BL53" s="15">
        <f t="shared" si="9"/>
        <v>0</v>
      </c>
      <c r="BM53" s="11">
        <f>VLOOKUP(AU53,Ceny!$A$3:$E$9,2,FALSE)</f>
        <v>42.41</v>
      </c>
      <c r="BN53" s="15">
        <f t="shared" si="17"/>
        <v>0</v>
      </c>
      <c r="BO53" s="11">
        <f>VLOOKUP(AU53,Ceny!$A$3:$E$9,4,FALSE)</f>
        <v>42.41</v>
      </c>
      <c r="BP53" s="15">
        <f t="shared" si="18"/>
        <v>508.92</v>
      </c>
      <c r="BQ53" s="11">
        <f>VLOOKUP(AU53,Ceny!$A$3:$E$9,3,FALSE)</f>
        <v>4.4200000000000003E-2</v>
      </c>
      <c r="BR53" s="15">
        <f t="shared" si="10"/>
        <v>0</v>
      </c>
      <c r="BS53" s="11">
        <f>VLOOKUP(AU53,Ceny!$A$3:$E$9,5,FALSE)</f>
        <v>4.4200000000000003E-2</v>
      </c>
      <c r="BT53" s="15">
        <f t="shared" si="11"/>
        <v>2345.69</v>
      </c>
      <c r="BU53" s="15">
        <v>0</v>
      </c>
      <c r="BV53" s="58">
        <f t="shared" si="12"/>
        <v>0</v>
      </c>
      <c r="BW53" s="59">
        <f t="shared" si="13"/>
        <v>2854.61</v>
      </c>
      <c r="BX53" s="59">
        <f t="shared" si="14"/>
        <v>656.56</v>
      </c>
      <c r="BY53" s="59">
        <f t="shared" si="15"/>
        <v>3511.17</v>
      </c>
      <c r="CA53" s="60"/>
    </row>
    <row r="54" spans="1:79">
      <c r="A54" s="56">
        <f t="shared" si="16"/>
        <v>40</v>
      </c>
      <c r="B54" s="8" t="s">
        <v>63</v>
      </c>
      <c r="C54" s="8" t="s">
        <v>64</v>
      </c>
      <c r="D54" s="8" t="s">
        <v>65</v>
      </c>
      <c r="E54" s="8" t="s">
        <v>65</v>
      </c>
      <c r="F54" s="8" t="s">
        <v>66</v>
      </c>
      <c r="G54" s="8" t="s">
        <v>67</v>
      </c>
      <c r="H54" s="8"/>
      <c r="I54" s="8" t="s">
        <v>68</v>
      </c>
      <c r="J54" s="8" t="s">
        <v>124</v>
      </c>
      <c r="K54" s="8" t="s">
        <v>125</v>
      </c>
      <c r="L54" s="8" t="s">
        <v>65</v>
      </c>
      <c r="M54" s="8" t="s">
        <v>65</v>
      </c>
      <c r="N54" s="8" t="s">
        <v>126</v>
      </c>
      <c r="O54" s="8" t="s">
        <v>127</v>
      </c>
      <c r="P54" s="8"/>
      <c r="Q54" s="8" t="s">
        <v>733</v>
      </c>
      <c r="R54" s="8" t="s">
        <v>734</v>
      </c>
      <c r="S54" s="8">
        <v>0</v>
      </c>
      <c r="T54" s="13" t="s">
        <v>49</v>
      </c>
      <c r="U54" s="13" t="s">
        <v>35</v>
      </c>
      <c r="V54" s="8" t="s">
        <v>739</v>
      </c>
      <c r="W54" s="9">
        <v>45657</v>
      </c>
      <c r="X54" s="8" t="s">
        <v>740</v>
      </c>
      <c r="Y54" s="8" t="s">
        <v>124</v>
      </c>
      <c r="Z54" s="8" t="s">
        <v>409</v>
      </c>
      <c r="AA54" s="8" t="s">
        <v>65</v>
      </c>
      <c r="AB54" s="8" t="s">
        <v>65</v>
      </c>
      <c r="AC54" s="8" t="s">
        <v>410</v>
      </c>
      <c r="AD54" s="8" t="s">
        <v>120</v>
      </c>
      <c r="AE54" s="8"/>
      <c r="AF54" s="10" t="s">
        <v>1216</v>
      </c>
      <c r="AG54" s="8" t="s">
        <v>1217</v>
      </c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2"/>
      <c r="AT54" s="18">
        <v>19065</v>
      </c>
      <c r="AU54" s="8" t="str">
        <f>AU$30</f>
        <v>W-2.1</v>
      </c>
      <c r="AV54" s="8" t="s">
        <v>1138</v>
      </c>
      <c r="AW54" s="8"/>
      <c r="AX54" s="13">
        <v>8760</v>
      </c>
      <c r="AY54" s="13">
        <v>12</v>
      </c>
      <c r="AZ54" s="14">
        <v>0</v>
      </c>
      <c r="BA54" s="14">
        <v>100</v>
      </c>
      <c r="BB54" s="13">
        <f t="shared" si="0"/>
        <v>0</v>
      </c>
      <c r="BC54" s="13">
        <f t="shared" si="1"/>
        <v>19065</v>
      </c>
      <c r="BD54" s="57">
        <f t="shared" si="2"/>
        <v>0</v>
      </c>
      <c r="BE54" s="57">
        <f>IF((OR(AU54=Ceny!$A$3,AU54=Ceny!$A$4,AU54=Ceny!$A$5,AU54=Ceny!$A$6,AU54=Ceny!$A$7)),$C$5/1000,$C$6/1000)</f>
        <v>0</v>
      </c>
      <c r="BF54" s="15">
        <f t="shared" si="3"/>
        <v>0</v>
      </c>
      <c r="BG54" s="15">
        <f t="shared" si="4"/>
        <v>0</v>
      </c>
      <c r="BH54" s="15">
        <f t="shared" si="5"/>
        <v>0</v>
      </c>
      <c r="BI54" s="16">
        <f t="shared" si="6"/>
        <v>0</v>
      </c>
      <c r="BJ54" s="15">
        <f t="shared" si="7"/>
        <v>0</v>
      </c>
      <c r="BK54" s="16">
        <f t="shared" si="8"/>
        <v>0</v>
      </c>
      <c r="BL54" s="15">
        <f t="shared" si="9"/>
        <v>0</v>
      </c>
      <c r="BM54" s="11">
        <f>VLOOKUP(AU54,Ceny!$A$3:$E$9,2,FALSE)</f>
        <v>13.04</v>
      </c>
      <c r="BN54" s="15">
        <f t="shared" si="17"/>
        <v>0</v>
      </c>
      <c r="BO54" s="11">
        <f>VLOOKUP(AU54,Ceny!$A$3:$E$9,4,FALSE)</f>
        <v>13.04</v>
      </c>
      <c r="BP54" s="15">
        <f t="shared" si="18"/>
        <v>156.47999999999999</v>
      </c>
      <c r="BQ54" s="11">
        <f>VLOOKUP(AU54,Ceny!$A$3:$E$9,3,FALSE)</f>
        <v>4.7559999999999998E-2</v>
      </c>
      <c r="BR54" s="15">
        <f t="shared" si="10"/>
        <v>0</v>
      </c>
      <c r="BS54" s="11">
        <f>VLOOKUP(AU54,Ceny!$A$3:$E$9,5,FALSE)</f>
        <v>4.7559999999999998E-2</v>
      </c>
      <c r="BT54" s="15">
        <f t="shared" si="11"/>
        <v>906.73</v>
      </c>
      <c r="BU54" s="15">
        <v>0</v>
      </c>
      <c r="BV54" s="58">
        <f t="shared" si="12"/>
        <v>0</v>
      </c>
      <c r="BW54" s="59">
        <f t="shared" si="13"/>
        <v>1063.21</v>
      </c>
      <c r="BX54" s="59">
        <f t="shared" si="14"/>
        <v>244.54</v>
      </c>
      <c r="BY54" s="59">
        <f t="shared" si="15"/>
        <v>1307.75</v>
      </c>
      <c r="CA54" s="60"/>
    </row>
    <row r="55" spans="1:79">
      <c r="A55" s="56">
        <f t="shared" si="16"/>
        <v>41</v>
      </c>
      <c r="B55" s="8" t="s">
        <v>63</v>
      </c>
      <c r="C55" s="8" t="s">
        <v>64</v>
      </c>
      <c r="D55" s="8" t="s">
        <v>65</v>
      </c>
      <c r="E55" s="8" t="s">
        <v>65</v>
      </c>
      <c r="F55" s="8" t="s">
        <v>66</v>
      </c>
      <c r="G55" s="8" t="s">
        <v>67</v>
      </c>
      <c r="H55" s="8"/>
      <c r="I55" s="8" t="s">
        <v>68</v>
      </c>
      <c r="J55" s="8" t="s">
        <v>124</v>
      </c>
      <c r="K55" s="8" t="s">
        <v>125</v>
      </c>
      <c r="L55" s="8" t="s">
        <v>65</v>
      </c>
      <c r="M55" s="8" t="s">
        <v>65</v>
      </c>
      <c r="N55" s="8" t="s">
        <v>126</v>
      </c>
      <c r="O55" s="8" t="s">
        <v>127</v>
      </c>
      <c r="P55" s="8"/>
      <c r="Q55" s="8" t="s">
        <v>733</v>
      </c>
      <c r="R55" s="8" t="s">
        <v>734</v>
      </c>
      <c r="S55" s="8">
        <v>0</v>
      </c>
      <c r="T55" s="13" t="s">
        <v>49</v>
      </c>
      <c r="U55" s="13" t="s">
        <v>35</v>
      </c>
      <c r="V55" s="8" t="s">
        <v>739</v>
      </c>
      <c r="W55" s="9">
        <v>45657</v>
      </c>
      <c r="X55" s="8" t="s">
        <v>740</v>
      </c>
      <c r="Y55" s="8" t="s">
        <v>124</v>
      </c>
      <c r="Z55" s="8" t="s">
        <v>409</v>
      </c>
      <c r="AA55" s="8" t="s">
        <v>65</v>
      </c>
      <c r="AB55" s="8" t="s">
        <v>65</v>
      </c>
      <c r="AC55" s="8" t="s">
        <v>410</v>
      </c>
      <c r="AD55" s="8" t="s">
        <v>120</v>
      </c>
      <c r="AE55" s="8"/>
      <c r="AF55" s="10" t="s">
        <v>1218</v>
      </c>
      <c r="AG55" s="8"/>
      <c r="AH55" s="11">
        <v>92512</v>
      </c>
      <c r="AI55" s="11">
        <v>87755</v>
      </c>
      <c r="AJ55" s="11">
        <v>77938</v>
      </c>
      <c r="AK55" s="11">
        <v>58892</v>
      </c>
      <c r="AL55" s="11">
        <v>32176</v>
      </c>
      <c r="AM55" s="11">
        <v>17144</v>
      </c>
      <c r="AN55" s="11">
        <v>15171</v>
      </c>
      <c r="AO55" s="11">
        <v>16603</v>
      </c>
      <c r="AP55" s="11">
        <v>17660</v>
      </c>
      <c r="AQ55" s="11">
        <v>43356</v>
      </c>
      <c r="AR55" s="11">
        <v>78823</v>
      </c>
      <c r="AS55" s="12">
        <v>96562</v>
      </c>
      <c r="AT55" s="18">
        <f>AH55+AI55+AJ55+AK55+AL55+AM55+AN55+AO55+AP55+AQ55+AR55+AS55</f>
        <v>634592</v>
      </c>
      <c r="AU55" s="8" t="str">
        <f>AU$19</f>
        <v>W-5.1</v>
      </c>
      <c r="AV55" s="8" t="s">
        <v>1138</v>
      </c>
      <c r="AW55" s="8" t="s">
        <v>1219</v>
      </c>
      <c r="AX55" s="13">
        <v>8760</v>
      </c>
      <c r="AY55" s="13">
        <v>12</v>
      </c>
      <c r="AZ55" s="14">
        <v>0</v>
      </c>
      <c r="BA55" s="14">
        <v>100</v>
      </c>
      <c r="BB55" s="13">
        <f t="shared" si="0"/>
        <v>0</v>
      </c>
      <c r="BC55" s="13">
        <f t="shared" si="1"/>
        <v>634592</v>
      </c>
      <c r="BD55" s="57">
        <f t="shared" si="2"/>
        <v>0</v>
      </c>
      <c r="BE55" s="57">
        <f>IF((OR(AU55=Ceny!$A$3,AU55=Ceny!$A$4,AU55=Ceny!$A$5,AU55=Ceny!$A$6,AU55=Ceny!$A$7)),$C$5/1000,$C$6/1000)</f>
        <v>0</v>
      </c>
      <c r="BF55" s="15">
        <f t="shared" si="3"/>
        <v>0</v>
      </c>
      <c r="BG55" s="15">
        <f t="shared" si="4"/>
        <v>0</v>
      </c>
      <c r="BH55" s="15">
        <f t="shared" si="5"/>
        <v>0</v>
      </c>
      <c r="BI55" s="16">
        <f t="shared" si="6"/>
        <v>0</v>
      </c>
      <c r="BJ55" s="15">
        <f t="shared" si="7"/>
        <v>0</v>
      </c>
      <c r="BK55" s="16">
        <f t="shared" si="8"/>
        <v>0</v>
      </c>
      <c r="BL55" s="15">
        <f t="shared" si="9"/>
        <v>0</v>
      </c>
      <c r="BM55" s="11">
        <f>VLOOKUP(AU55,Ceny!$A$3:$E$9,2,FALSE)</f>
        <v>6.4200000000000004E-3</v>
      </c>
      <c r="BN55" s="15">
        <f>ROUND(BM55*AX55*AW55*AZ55/100,2)</f>
        <v>0</v>
      </c>
      <c r="BO55" s="11">
        <f>VLOOKUP(AU55,Ceny!$A$3:$E$9,4,FALSE)</f>
        <v>6.4200000000000004E-3</v>
      </c>
      <c r="BP55" s="15">
        <f>ROUND(BO55*AW55*AX55*BA55/100,2)</f>
        <v>23451.75</v>
      </c>
      <c r="BQ55" s="11">
        <f>VLOOKUP(AU55,Ceny!$A$3:$E$9,3,FALSE)</f>
        <v>2.3060000000000001E-2</v>
      </c>
      <c r="BR55" s="15">
        <f t="shared" si="10"/>
        <v>0</v>
      </c>
      <c r="BS55" s="11">
        <f>VLOOKUP(AU55,Ceny!$A$3:$E$9,5,FALSE)</f>
        <v>2.3060000000000001E-2</v>
      </c>
      <c r="BT55" s="15">
        <f t="shared" si="11"/>
        <v>14633.69</v>
      </c>
      <c r="BU55" s="15">
        <v>0</v>
      </c>
      <c r="BV55" s="58">
        <f t="shared" si="12"/>
        <v>0</v>
      </c>
      <c r="BW55" s="59">
        <f t="shared" si="13"/>
        <v>38085.440000000002</v>
      </c>
      <c r="BX55" s="59">
        <f t="shared" si="14"/>
        <v>8759.65</v>
      </c>
      <c r="BY55" s="59">
        <f t="shared" si="15"/>
        <v>46845.090000000004</v>
      </c>
      <c r="CA55" s="60"/>
    </row>
    <row r="56" spans="1:79">
      <c r="A56" s="56">
        <f t="shared" si="16"/>
        <v>42</v>
      </c>
      <c r="B56" s="8" t="s">
        <v>63</v>
      </c>
      <c r="C56" s="8" t="s">
        <v>64</v>
      </c>
      <c r="D56" s="8" t="s">
        <v>65</v>
      </c>
      <c r="E56" s="8" t="s">
        <v>65</v>
      </c>
      <c r="F56" s="8" t="s">
        <v>66</v>
      </c>
      <c r="G56" s="8" t="s">
        <v>67</v>
      </c>
      <c r="H56" s="8"/>
      <c r="I56" s="8" t="s">
        <v>68</v>
      </c>
      <c r="J56" s="8" t="s">
        <v>124</v>
      </c>
      <c r="K56" s="8" t="s">
        <v>125</v>
      </c>
      <c r="L56" s="8" t="s">
        <v>65</v>
      </c>
      <c r="M56" s="8" t="s">
        <v>65</v>
      </c>
      <c r="N56" s="8" t="s">
        <v>126</v>
      </c>
      <c r="O56" s="8" t="s">
        <v>127</v>
      </c>
      <c r="P56" s="8"/>
      <c r="Q56" s="8" t="s">
        <v>733</v>
      </c>
      <c r="R56" s="8" t="s">
        <v>734</v>
      </c>
      <c r="S56" s="8">
        <v>0</v>
      </c>
      <c r="T56" s="13" t="s">
        <v>49</v>
      </c>
      <c r="U56" s="13" t="s">
        <v>35</v>
      </c>
      <c r="V56" s="8" t="s">
        <v>739</v>
      </c>
      <c r="W56" s="9">
        <v>45657</v>
      </c>
      <c r="X56" s="8" t="s">
        <v>740</v>
      </c>
      <c r="Y56" s="8" t="s">
        <v>124</v>
      </c>
      <c r="Z56" s="8" t="s">
        <v>784</v>
      </c>
      <c r="AA56" s="8" t="s">
        <v>65</v>
      </c>
      <c r="AB56" s="8" t="s">
        <v>65</v>
      </c>
      <c r="AC56" s="8" t="s">
        <v>785</v>
      </c>
      <c r="AD56" s="8" t="s">
        <v>274</v>
      </c>
      <c r="AE56" s="8"/>
      <c r="AF56" s="10" t="s">
        <v>1220</v>
      </c>
      <c r="AG56" s="8" t="s">
        <v>1221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2"/>
      <c r="AT56" s="18">
        <v>1094</v>
      </c>
      <c r="AU56" s="8" t="str">
        <f>AU$15</f>
        <v>W-1.1</v>
      </c>
      <c r="AV56" s="8" t="s">
        <v>1138</v>
      </c>
      <c r="AW56" s="8"/>
      <c r="AX56" s="13">
        <v>8760</v>
      </c>
      <c r="AY56" s="13">
        <v>12</v>
      </c>
      <c r="AZ56" s="14">
        <v>0</v>
      </c>
      <c r="BA56" s="14">
        <v>100</v>
      </c>
      <c r="BB56" s="13">
        <f t="shared" si="0"/>
        <v>0</v>
      </c>
      <c r="BC56" s="13">
        <f t="shared" si="1"/>
        <v>1094</v>
      </c>
      <c r="BD56" s="57">
        <f t="shared" si="2"/>
        <v>0</v>
      </c>
      <c r="BE56" s="57">
        <f>IF((OR(AU56=Ceny!$A$3,AU56=Ceny!$A$4,AU56=Ceny!$A$5,AU56=Ceny!$A$6,AU56=Ceny!$A$7)),$C$5/1000,$C$6/1000)</f>
        <v>0</v>
      </c>
      <c r="BF56" s="15">
        <f t="shared" si="3"/>
        <v>0</v>
      </c>
      <c r="BG56" s="15">
        <f t="shared" si="4"/>
        <v>0</v>
      </c>
      <c r="BH56" s="15">
        <f t="shared" si="5"/>
        <v>0</v>
      </c>
      <c r="BI56" s="16">
        <f t="shared" si="6"/>
        <v>0</v>
      </c>
      <c r="BJ56" s="15">
        <f t="shared" si="7"/>
        <v>0</v>
      </c>
      <c r="BK56" s="16">
        <f t="shared" si="8"/>
        <v>0</v>
      </c>
      <c r="BL56" s="15">
        <f t="shared" si="9"/>
        <v>0</v>
      </c>
      <c r="BM56" s="11">
        <f>VLOOKUP(AU56,Ceny!$A$3:$E$9,2,FALSE)</f>
        <v>6.01</v>
      </c>
      <c r="BN56" s="15">
        <f t="shared" ref="BN56:BN90" si="19">ROUND(BM56*AY56*AZ56/100,2)</f>
        <v>0</v>
      </c>
      <c r="BO56" s="11">
        <f>VLOOKUP(AU56,Ceny!$A$3:$E$9,4,FALSE)</f>
        <v>6.01</v>
      </c>
      <c r="BP56" s="15">
        <f t="shared" ref="BP56:BP90" si="20">ROUND(BO56*AY56*BA56/100,2)</f>
        <v>72.12</v>
      </c>
      <c r="BQ56" s="11">
        <f>VLOOKUP(AU56,Ceny!$A$3:$E$9,3,FALSE)</f>
        <v>5.706E-2</v>
      </c>
      <c r="BR56" s="15">
        <f t="shared" si="10"/>
        <v>0</v>
      </c>
      <c r="BS56" s="11">
        <f>VLOOKUP(AU56,Ceny!$A$3:$E$9,5,FALSE)</f>
        <v>5.706E-2</v>
      </c>
      <c r="BT56" s="15">
        <f t="shared" si="11"/>
        <v>62.42</v>
      </c>
      <c r="BU56" s="15">
        <v>0</v>
      </c>
      <c r="BV56" s="58">
        <f t="shared" si="12"/>
        <v>0</v>
      </c>
      <c r="BW56" s="59">
        <f t="shared" si="13"/>
        <v>134.54000000000002</v>
      </c>
      <c r="BX56" s="59">
        <f t="shared" si="14"/>
        <v>30.94</v>
      </c>
      <c r="BY56" s="59">
        <f t="shared" si="15"/>
        <v>165.48000000000002</v>
      </c>
      <c r="CA56" s="60"/>
    </row>
    <row r="57" spans="1:79">
      <c r="A57" s="56">
        <f t="shared" si="16"/>
        <v>43</v>
      </c>
      <c r="B57" s="8" t="s">
        <v>63</v>
      </c>
      <c r="C57" s="8" t="s">
        <v>64</v>
      </c>
      <c r="D57" s="8" t="s">
        <v>65</v>
      </c>
      <c r="E57" s="8" t="s">
        <v>65</v>
      </c>
      <c r="F57" s="8" t="s">
        <v>66</v>
      </c>
      <c r="G57" s="8" t="s">
        <v>67</v>
      </c>
      <c r="H57" s="8"/>
      <c r="I57" s="8" t="s">
        <v>68</v>
      </c>
      <c r="J57" s="8" t="s">
        <v>124</v>
      </c>
      <c r="K57" s="8" t="s">
        <v>125</v>
      </c>
      <c r="L57" s="8" t="s">
        <v>65</v>
      </c>
      <c r="M57" s="8" t="s">
        <v>65</v>
      </c>
      <c r="N57" s="8" t="s">
        <v>126</v>
      </c>
      <c r="O57" s="8" t="s">
        <v>127</v>
      </c>
      <c r="P57" s="8"/>
      <c r="Q57" s="8" t="s">
        <v>733</v>
      </c>
      <c r="R57" s="8" t="s">
        <v>734</v>
      </c>
      <c r="S57" s="8">
        <v>0</v>
      </c>
      <c r="T57" s="13" t="s">
        <v>49</v>
      </c>
      <c r="U57" s="13" t="s">
        <v>35</v>
      </c>
      <c r="V57" s="8" t="s">
        <v>739</v>
      </c>
      <c r="W57" s="9">
        <v>45657</v>
      </c>
      <c r="X57" s="8" t="s">
        <v>740</v>
      </c>
      <c r="Y57" s="8" t="s">
        <v>124</v>
      </c>
      <c r="Z57" s="8" t="s">
        <v>784</v>
      </c>
      <c r="AA57" s="8" t="s">
        <v>65</v>
      </c>
      <c r="AB57" s="8" t="s">
        <v>65</v>
      </c>
      <c r="AC57" s="8" t="s">
        <v>785</v>
      </c>
      <c r="AD57" s="8" t="s">
        <v>274</v>
      </c>
      <c r="AE57" s="8"/>
      <c r="AF57" s="10" t="s">
        <v>1222</v>
      </c>
      <c r="AG57" s="8" t="s">
        <v>1223</v>
      </c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2"/>
      <c r="AT57" s="18">
        <v>931</v>
      </c>
      <c r="AU57" s="8" t="str">
        <f>AU$15</f>
        <v>W-1.1</v>
      </c>
      <c r="AV57" s="8" t="s">
        <v>1138</v>
      </c>
      <c r="AW57" s="8"/>
      <c r="AX57" s="13">
        <v>8760</v>
      </c>
      <c r="AY57" s="13">
        <v>12</v>
      </c>
      <c r="AZ57" s="14">
        <v>0</v>
      </c>
      <c r="BA57" s="14">
        <v>100</v>
      </c>
      <c r="BB57" s="13">
        <f t="shared" si="0"/>
        <v>0</v>
      </c>
      <c r="BC57" s="13">
        <f t="shared" si="1"/>
        <v>931</v>
      </c>
      <c r="BD57" s="57">
        <f t="shared" si="2"/>
        <v>0</v>
      </c>
      <c r="BE57" s="57">
        <f>IF((OR(AU57=Ceny!$A$3,AU57=Ceny!$A$4,AU57=Ceny!$A$5,AU57=Ceny!$A$6,AU57=Ceny!$A$7)),$C$5/1000,$C$6/1000)</f>
        <v>0</v>
      </c>
      <c r="BF57" s="15">
        <f t="shared" si="3"/>
        <v>0</v>
      </c>
      <c r="BG57" s="15">
        <f t="shared" si="4"/>
        <v>0</v>
      </c>
      <c r="BH57" s="15">
        <f t="shared" si="5"/>
        <v>0</v>
      </c>
      <c r="BI57" s="16">
        <f t="shared" si="6"/>
        <v>0</v>
      </c>
      <c r="BJ57" s="15">
        <f t="shared" si="7"/>
        <v>0</v>
      </c>
      <c r="BK57" s="16">
        <f t="shared" si="8"/>
        <v>0</v>
      </c>
      <c r="BL57" s="15">
        <f t="shared" si="9"/>
        <v>0</v>
      </c>
      <c r="BM57" s="11">
        <f>VLOOKUP(AU57,Ceny!$A$3:$E$9,2,FALSE)</f>
        <v>6.01</v>
      </c>
      <c r="BN57" s="15">
        <f t="shared" si="19"/>
        <v>0</v>
      </c>
      <c r="BO57" s="11">
        <f>VLOOKUP(AU57,Ceny!$A$3:$E$9,4,FALSE)</f>
        <v>6.01</v>
      </c>
      <c r="BP57" s="15">
        <f t="shared" si="20"/>
        <v>72.12</v>
      </c>
      <c r="BQ57" s="11">
        <f>VLOOKUP(AU57,Ceny!$A$3:$E$9,3,FALSE)</f>
        <v>5.706E-2</v>
      </c>
      <c r="BR57" s="15">
        <f t="shared" si="10"/>
        <v>0</v>
      </c>
      <c r="BS57" s="11">
        <f>VLOOKUP(AU57,Ceny!$A$3:$E$9,5,FALSE)</f>
        <v>5.706E-2</v>
      </c>
      <c r="BT57" s="15">
        <f t="shared" si="11"/>
        <v>53.12</v>
      </c>
      <c r="BU57" s="15">
        <v>0</v>
      </c>
      <c r="BV57" s="58">
        <f t="shared" si="12"/>
        <v>0</v>
      </c>
      <c r="BW57" s="59">
        <f t="shared" si="13"/>
        <v>125.24000000000001</v>
      </c>
      <c r="BX57" s="59">
        <f t="shared" si="14"/>
        <v>28.81</v>
      </c>
      <c r="BY57" s="59">
        <f t="shared" si="15"/>
        <v>154.05000000000001</v>
      </c>
      <c r="CA57" s="60"/>
    </row>
    <row r="58" spans="1:79">
      <c r="A58" s="56">
        <f t="shared" si="16"/>
        <v>44</v>
      </c>
      <c r="B58" s="8" t="s">
        <v>63</v>
      </c>
      <c r="C58" s="8" t="s">
        <v>64</v>
      </c>
      <c r="D58" s="8" t="s">
        <v>65</v>
      </c>
      <c r="E58" s="8" t="s">
        <v>65</v>
      </c>
      <c r="F58" s="8" t="s">
        <v>66</v>
      </c>
      <c r="G58" s="8" t="s">
        <v>67</v>
      </c>
      <c r="H58" s="8"/>
      <c r="I58" s="8" t="s">
        <v>68</v>
      </c>
      <c r="J58" s="8" t="s">
        <v>124</v>
      </c>
      <c r="K58" s="8" t="s">
        <v>125</v>
      </c>
      <c r="L58" s="8" t="s">
        <v>65</v>
      </c>
      <c r="M58" s="8" t="s">
        <v>65</v>
      </c>
      <c r="N58" s="8" t="s">
        <v>126</v>
      </c>
      <c r="O58" s="8" t="s">
        <v>127</v>
      </c>
      <c r="P58" s="8"/>
      <c r="Q58" s="8" t="s">
        <v>733</v>
      </c>
      <c r="R58" s="8" t="s">
        <v>734</v>
      </c>
      <c r="S58" s="8">
        <v>0</v>
      </c>
      <c r="T58" s="13" t="s">
        <v>49</v>
      </c>
      <c r="U58" s="13" t="s">
        <v>35</v>
      </c>
      <c r="V58" s="8" t="s">
        <v>739</v>
      </c>
      <c r="W58" s="9">
        <v>45657</v>
      </c>
      <c r="X58" s="8" t="s">
        <v>740</v>
      </c>
      <c r="Y58" s="8" t="s">
        <v>124</v>
      </c>
      <c r="Z58" s="8" t="s">
        <v>786</v>
      </c>
      <c r="AA58" s="8" t="s">
        <v>65</v>
      </c>
      <c r="AB58" s="8" t="s">
        <v>65</v>
      </c>
      <c r="AC58" s="8" t="s">
        <v>787</v>
      </c>
      <c r="AD58" s="8" t="s">
        <v>683</v>
      </c>
      <c r="AE58" s="8" t="s">
        <v>92</v>
      </c>
      <c r="AF58" s="10" t="s">
        <v>1224</v>
      </c>
      <c r="AG58" s="8" t="s">
        <v>1225</v>
      </c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2"/>
      <c r="AT58" s="18">
        <v>0</v>
      </c>
      <c r="AU58" s="8" t="s">
        <v>57</v>
      </c>
      <c r="AV58" s="8" t="s">
        <v>1138</v>
      </c>
      <c r="AW58" s="8"/>
      <c r="AX58" s="13">
        <v>8760</v>
      </c>
      <c r="AY58" s="13">
        <v>12</v>
      </c>
      <c r="AZ58" s="14">
        <v>0</v>
      </c>
      <c r="BA58" s="14">
        <v>100</v>
      </c>
      <c r="BB58" s="13">
        <f t="shared" si="0"/>
        <v>0</v>
      </c>
      <c r="BC58" s="13">
        <f t="shared" si="1"/>
        <v>0</v>
      </c>
      <c r="BD58" s="57">
        <f t="shared" si="2"/>
        <v>0</v>
      </c>
      <c r="BE58" s="57">
        <f>IF((OR(AU58=Ceny!$A$3,AU58=Ceny!$A$4,AU58=Ceny!$A$5,AU58=Ceny!$A$6,AU58=Ceny!$A$7)),$C$5/1000,$C$6/1000)</f>
        <v>0</v>
      </c>
      <c r="BF58" s="15">
        <f t="shared" si="3"/>
        <v>0</v>
      </c>
      <c r="BG58" s="15">
        <f t="shared" si="4"/>
        <v>0</v>
      </c>
      <c r="BH58" s="15">
        <f t="shared" si="5"/>
        <v>0</v>
      </c>
      <c r="BI58" s="16">
        <f t="shared" si="6"/>
        <v>0</v>
      </c>
      <c r="BJ58" s="15">
        <f t="shared" si="7"/>
        <v>0</v>
      </c>
      <c r="BK58" s="16">
        <f t="shared" si="8"/>
        <v>0</v>
      </c>
      <c r="BL58" s="15">
        <f t="shared" si="9"/>
        <v>0</v>
      </c>
      <c r="BM58" s="11">
        <f>VLOOKUP(AU58,Ceny!$A$3:$E$9,2,FALSE)</f>
        <v>6.01</v>
      </c>
      <c r="BN58" s="15">
        <f t="shared" si="19"/>
        <v>0</v>
      </c>
      <c r="BO58" s="11">
        <f>VLOOKUP(AU58,Ceny!$A$3:$E$9,4,FALSE)</f>
        <v>6.01</v>
      </c>
      <c r="BP58" s="15">
        <f t="shared" si="20"/>
        <v>72.12</v>
      </c>
      <c r="BQ58" s="11">
        <f>VLOOKUP(AU58,Ceny!$A$3:$E$9,3,FALSE)</f>
        <v>5.706E-2</v>
      </c>
      <c r="BR58" s="15">
        <f t="shared" si="10"/>
        <v>0</v>
      </c>
      <c r="BS58" s="11">
        <f>VLOOKUP(AU58,Ceny!$A$3:$E$9,5,FALSE)</f>
        <v>5.706E-2</v>
      </c>
      <c r="BT58" s="15">
        <f t="shared" si="11"/>
        <v>0</v>
      </c>
      <c r="BU58" s="15">
        <v>0</v>
      </c>
      <c r="BV58" s="58">
        <f t="shared" si="12"/>
        <v>0</v>
      </c>
      <c r="BW58" s="59">
        <f t="shared" si="13"/>
        <v>72.12</v>
      </c>
      <c r="BX58" s="59">
        <f t="shared" si="14"/>
        <v>16.59</v>
      </c>
      <c r="BY58" s="59">
        <f t="shared" si="15"/>
        <v>88.710000000000008</v>
      </c>
      <c r="CA58" s="60"/>
    </row>
    <row r="59" spans="1:79">
      <c r="A59" s="56">
        <f t="shared" si="16"/>
        <v>45</v>
      </c>
      <c r="B59" s="8" t="s">
        <v>63</v>
      </c>
      <c r="C59" s="8" t="s">
        <v>64</v>
      </c>
      <c r="D59" s="8" t="s">
        <v>65</v>
      </c>
      <c r="E59" s="8" t="s">
        <v>65</v>
      </c>
      <c r="F59" s="8" t="s">
        <v>66</v>
      </c>
      <c r="G59" s="8" t="s">
        <v>67</v>
      </c>
      <c r="H59" s="8"/>
      <c r="I59" s="8" t="s">
        <v>68</v>
      </c>
      <c r="J59" s="8" t="s">
        <v>124</v>
      </c>
      <c r="K59" s="8" t="s">
        <v>125</v>
      </c>
      <c r="L59" s="8" t="s">
        <v>65</v>
      </c>
      <c r="M59" s="8" t="s">
        <v>65</v>
      </c>
      <c r="N59" s="8" t="s">
        <v>126</v>
      </c>
      <c r="O59" s="8" t="s">
        <v>127</v>
      </c>
      <c r="P59" s="8"/>
      <c r="Q59" s="8" t="s">
        <v>733</v>
      </c>
      <c r="R59" s="8" t="s">
        <v>734</v>
      </c>
      <c r="S59" s="8">
        <v>0</v>
      </c>
      <c r="T59" s="13" t="s">
        <v>49</v>
      </c>
      <c r="U59" s="13" t="s">
        <v>35</v>
      </c>
      <c r="V59" s="8" t="s">
        <v>739</v>
      </c>
      <c r="W59" s="9">
        <v>45657</v>
      </c>
      <c r="X59" s="8" t="s">
        <v>740</v>
      </c>
      <c r="Y59" s="8" t="s">
        <v>124</v>
      </c>
      <c r="Z59" s="8" t="s">
        <v>786</v>
      </c>
      <c r="AA59" s="8" t="s">
        <v>65</v>
      </c>
      <c r="AB59" s="8" t="s">
        <v>65</v>
      </c>
      <c r="AC59" s="8" t="s">
        <v>787</v>
      </c>
      <c r="AD59" s="8" t="s">
        <v>683</v>
      </c>
      <c r="AE59" s="8" t="s">
        <v>788</v>
      </c>
      <c r="AF59" s="10" t="s">
        <v>1226</v>
      </c>
      <c r="AG59" s="8" t="s">
        <v>1227</v>
      </c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2"/>
      <c r="AT59" s="18">
        <v>11</v>
      </c>
      <c r="AU59" s="8" t="s">
        <v>57</v>
      </c>
      <c r="AV59" s="8" t="s">
        <v>1138</v>
      </c>
      <c r="AW59" s="8"/>
      <c r="AX59" s="13">
        <v>8760</v>
      </c>
      <c r="AY59" s="13">
        <v>12</v>
      </c>
      <c r="AZ59" s="14">
        <v>0</v>
      </c>
      <c r="BA59" s="14">
        <v>100</v>
      </c>
      <c r="BB59" s="13">
        <f t="shared" si="0"/>
        <v>0</v>
      </c>
      <c r="BC59" s="13">
        <f t="shared" si="1"/>
        <v>11</v>
      </c>
      <c r="BD59" s="57">
        <f t="shared" si="2"/>
        <v>0</v>
      </c>
      <c r="BE59" s="57">
        <f>IF((OR(AU59=Ceny!$A$3,AU59=Ceny!$A$4,AU59=Ceny!$A$5,AU59=Ceny!$A$6,AU59=Ceny!$A$7)),$C$5/1000,$C$6/1000)</f>
        <v>0</v>
      </c>
      <c r="BF59" s="15">
        <f t="shared" si="3"/>
        <v>0</v>
      </c>
      <c r="BG59" s="15">
        <f t="shared" si="4"/>
        <v>0</v>
      </c>
      <c r="BH59" s="15">
        <f t="shared" si="5"/>
        <v>0</v>
      </c>
      <c r="BI59" s="16">
        <f t="shared" si="6"/>
        <v>0</v>
      </c>
      <c r="BJ59" s="15">
        <f t="shared" si="7"/>
        <v>0</v>
      </c>
      <c r="BK59" s="16">
        <f t="shared" si="8"/>
        <v>0</v>
      </c>
      <c r="BL59" s="15">
        <f t="shared" si="9"/>
        <v>0</v>
      </c>
      <c r="BM59" s="11">
        <f>VLOOKUP(AU59,Ceny!$A$3:$E$9,2,FALSE)</f>
        <v>6.01</v>
      </c>
      <c r="BN59" s="15">
        <f t="shared" si="19"/>
        <v>0</v>
      </c>
      <c r="BO59" s="11">
        <f>VLOOKUP(AU59,Ceny!$A$3:$E$9,4,FALSE)</f>
        <v>6.01</v>
      </c>
      <c r="BP59" s="15">
        <f t="shared" si="20"/>
        <v>72.12</v>
      </c>
      <c r="BQ59" s="11">
        <f>VLOOKUP(AU59,Ceny!$A$3:$E$9,3,FALSE)</f>
        <v>5.706E-2</v>
      </c>
      <c r="BR59" s="15">
        <f t="shared" si="10"/>
        <v>0</v>
      </c>
      <c r="BS59" s="11">
        <f>VLOOKUP(AU59,Ceny!$A$3:$E$9,5,FALSE)</f>
        <v>5.706E-2</v>
      </c>
      <c r="BT59" s="15">
        <f t="shared" si="11"/>
        <v>0.63</v>
      </c>
      <c r="BU59" s="15">
        <v>0</v>
      </c>
      <c r="BV59" s="58">
        <f t="shared" si="12"/>
        <v>0</v>
      </c>
      <c r="BW59" s="59">
        <f t="shared" si="13"/>
        <v>72.75</v>
      </c>
      <c r="BX59" s="59">
        <f t="shared" si="14"/>
        <v>16.73</v>
      </c>
      <c r="BY59" s="59">
        <f t="shared" si="15"/>
        <v>89.48</v>
      </c>
      <c r="CA59" s="60"/>
    </row>
    <row r="60" spans="1:79">
      <c r="A60" s="56">
        <f t="shared" si="16"/>
        <v>46</v>
      </c>
      <c r="B60" s="8" t="s">
        <v>63</v>
      </c>
      <c r="C60" s="8" t="s">
        <v>64</v>
      </c>
      <c r="D60" s="8" t="s">
        <v>65</v>
      </c>
      <c r="E60" s="8" t="s">
        <v>65</v>
      </c>
      <c r="F60" s="8" t="s">
        <v>66</v>
      </c>
      <c r="G60" s="8" t="s">
        <v>67</v>
      </c>
      <c r="H60" s="8"/>
      <c r="I60" s="8" t="s">
        <v>68</v>
      </c>
      <c r="J60" s="8" t="s">
        <v>124</v>
      </c>
      <c r="K60" s="8" t="s">
        <v>125</v>
      </c>
      <c r="L60" s="8" t="s">
        <v>65</v>
      </c>
      <c r="M60" s="8" t="s">
        <v>65</v>
      </c>
      <c r="N60" s="8" t="s">
        <v>126</v>
      </c>
      <c r="O60" s="8" t="s">
        <v>127</v>
      </c>
      <c r="P60" s="8"/>
      <c r="Q60" s="8" t="s">
        <v>733</v>
      </c>
      <c r="R60" s="8" t="s">
        <v>734</v>
      </c>
      <c r="S60" s="8">
        <v>0</v>
      </c>
      <c r="T60" s="13" t="s">
        <v>49</v>
      </c>
      <c r="U60" s="13" t="s">
        <v>35</v>
      </c>
      <c r="V60" s="8" t="s">
        <v>739</v>
      </c>
      <c r="W60" s="9">
        <v>45657</v>
      </c>
      <c r="X60" s="8" t="s">
        <v>740</v>
      </c>
      <c r="Y60" s="8" t="s">
        <v>124</v>
      </c>
      <c r="Z60" s="8" t="s">
        <v>789</v>
      </c>
      <c r="AA60" s="8" t="s">
        <v>65</v>
      </c>
      <c r="AB60" s="8" t="s">
        <v>65</v>
      </c>
      <c r="AC60" s="8" t="s">
        <v>790</v>
      </c>
      <c r="AD60" s="8" t="s">
        <v>92</v>
      </c>
      <c r="AE60" s="8"/>
      <c r="AF60" s="10" t="s">
        <v>1228</v>
      </c>
      <c r="AG60" s="8" t="s">
        <v>1229</v>
      </c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2"/>
      <c r="AT60" s="18">
        <v>24797</v>
      </c>
      <c r="AU60" s="8" t="str">
        <f>AU$22</f>
        <v>W-3.6</v>
      </c>
      <c r="AV60" s="8" t="s">
        <v>1138</v>
      </c>
      <c r="AW60" s="8"/>
      <c r="AX60" s="13">
        <v>8760</v>
      </c>
      <c r="AY60" s="13">
        <v>12</v>
      </c>
      <c r="AZ60" s="14">
        <v>0</v>
      </c>
      <c r="BA60" s="14">
        <v>100</v>
      </c>
      <c r="BB60" s="13">
        <f t="shared" si="0"/>
        <v>0</v>
      </c>
      <c r="BC60" s="13">
        <f t="shared" si="1"/>
        <v>24797</v>
      </c>
      <c r="BD60" s="57">
        <f t="shared" si="2"/>
        <v>0</v>
      </c>
      <c r="BE60" s="57">
        <f>IF((OR(AU60=Ceny!$A$3,AU60=Ceny!$A$4,AU60=Ceny!$A$5,AU60=Ceny!$A$6,AU60=Ceny!$A$7)),$C$5/1000,$C$6/1000)</f>
        <v>0</v>
      </c>
      <c r="BF60" s="15">
        <f t="shared" si="3"/>
        <v>0</v>
      </c>
      <c r="BG60" s="15">
        <f t="shared" si="4"/>
        <v>0</v>
      </c>
      <c r="BH60" s="15">
        <f t="shared" si="5"/>
        <v>0</v>
      </c>
      <c r="BI60" s="16">
        <f t="shared" si="6"/>
        <v>0</v>
      </c>
      <c r="BJ60" s="15">
        <f t="shared" si="7"/>
        <v>0</v>
      </c>
      <c r="BK60" s="16">
        <f t="shared" si="8"/>
        <v>0</v>
      </c>
      <c r="BL60" s="15">
        <f t="shared" si="9"/>
        <v>0</v>
      </c>
      <c r="BM60" s="11">
        <f>VLOOKUP(AU60,Ceny!$A$3:$E$9,2,FALSE)</f>
        <v>42.41</v>
      </c>
      <c r="BN60" s="15">
        <f t="shared" si="19"/>
        <v>0</v>
      </c>
      <c r="BO60" s="11">
        <f>VLOOKUP(AU60,Ceny!$A$3:$E$9,4,FALSE)</f>
        <v>42.41</v>
      </c>
      <c r="BP60" s="15">
        <f t="shared" si="20"/>
        <v>508.92</v>
      </c>
      <c r="BQ60" s="11">
        <f>VLOOKUP(AU60,Ceny!$A$3:$E$9,3,FALSE)</f>
        <v>4.4200000000000003E-2</v>
      </c>
      <c r="BR60" s="15">
        <f t="shared" si="10"/>
        <v>0</v>
      </c>
      <c r="BS60" s="11">
        <f>VLOOKUP(AU60,Ceny!$A$3:$E$9,5,FALSE)</f>
        <v>4.4200000000000003E-2</v>
      </c>
      <c r="BT60" s="15">
        <f t="shared" si="11"/>
        <v>1096.03</v>
      </c>
      <c r="BU60" s="15">
        <v>0</v>
      </c>
      <c r="BV60" s="58">
        <f t="shared" si="12"/>
        <v>0</v>
      </c>
      <c r="BW60" s="59">
        <f t="shared" si="13"/>
        <v>1604.95</v>
      </c>
      <c r="BX60" s="59">
        <f t="shared" si="14"/>
        <v>369.14</v>
      </c>
      <c r="BY60" s="59">
        <f t="shared" si="15"/>
        <v>1974.0900000000001</v>
      </c>
      <c r="CA60" s="60"/>
    </row>
    <row r="61" spans="1:79">
      <c r="A61" s="56">
        <f t="shared" si="16"/>
        <v>47</v>
      </c>
      <c r="B61" s="8" t="s">
        <v>63</v>
      </c>
      <c r="C61" s="8" t="s">
        <v>64</v>
      </c>
      <c r="D61" s="8" t="s">
        <v>65</v>
      </c>
      <c r="E61" s="8" t="s">
        <v>65</v>
      </c>
      <c r="F61" s="8" t="s">
        <v>66</v>
      </c>
      <c r="G61" s="8" t="s">
        <v>67</v>
      </c>
      <c r="H61" s="8"/>
      <c r="I61" s="8" t="s">
        <v>68</v>
      </c>
      <c r="J61" s="8" t="s">
        <v>124</v>
      </c>
      <c r="K61" s="8" t="s">
        <v>125</v>
      </c>
      <c r="L61" s="8" t="s">
        <v>65</v>
      </c>
      <c r="M61" s="8" t="s">
        <v>65</v>
      </c>
      <c r="N61" s="8" t="s">
        <v>126</v>
      </c>
      <c r="O61" s="8" t="s">
        <v>127</v>
      </c>
      <c r="P61" s="8"/>
      <c r="Q61" s="8" t="s">
        <v>733</v>
      </c>
      <c r="R61" s="8" t="s">
        <v>734</v>
      </c>
      <c r="S61" s="8">
        <v>0</v>
      </c>
      <c r="T61" s="13" t="s">
        <v>49</v>
      </c>
      <c r="U61" s="13" t="s">
        <v>35</v>
      </c>
      <c r="V61" s="8" t="s">
        <v>739</v>
      </c>
      <c r="W61" s="9">
        <v>45657</v>
      </c>
      <c r="X61" s="8" t="s">
        <v>740</v>
      </c>
      <c r="Y61" s="8" t="s">
        <v>124</v>
      </c>
      <c r="Z61" s="8" t="s">
        <v>791</v>
      </c>
      <c r="AA61" s="8" t="s">
        <v>65</v>
      </c>
      <c r="AB61" s="8" t="s">
        <v>65</v>
      </c>
      <c r="AC61" s="8" t="s">
        <v>792</v>
      </c>
      <c r="AD61" s="8" t="s">
        <v>793</v>
      </c>
      <c r="AE61" s="8" t="s">
        <v>424</v>
      </c>
      <c r="AF61" s="10" t="s">
        <v>1230</v>
      </c>
      <c r="AG61" s="8" t="s">
        <v>1231</v>
      </c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2"/>
      <c r="AT61" s="18">
        <v>103</v>
      </c>
      <c r="AU61" s="8" t="str">
        <f t="shared" ref="AU61:AU74" si="21">AU$15</f>
        <v>W-1.1</v>
      </c>
      <c r="AV61" s="8" t="s">
        <v>1138</v>
      </c>
      <c r="AW61" s="8"/>
      <c r="AX61" s="13">
        <v>8760</v>
      </c>
      <c r="AY61" s="13">
        <v>12</v>
      </c>
      <c r="AZ61" s="14">
        <v>0</v>
      </c>
      <c r="BA61" s="14">
        <v>100</v>
      </c>
      <c r="BB61" s="13">
        <f t="shared" si="0"/>
        <v>0</v>
      </c>
      <c r="BC61" s="13">
        <f t="shared" si="1"/>
        <v>103</v>
      </c>
      <c r="BD61" s="57">
        <f t="shared" si="2"/>
        <v>0</v>
      </c>
      <c r="BE61" s="57">
        <f>IF((OR(AU61=Ceny!$A$3,AU61=Ceny!$A$4,AU61=Ceny!$A$5,AU61=Ceny!$A$6,AU61=Ceny!$A$7)),$C$5/1000,$C$6/1000)</f>
        <v>0</v>
      </c>
      <c r="BF61" s="15">
        <f t="shared" si="3"/>
        <v>0</v>
      </c>
      <c r="BG61" s="15">
        <f t="shared" si="4"/>
        <v>0</v>
      </c>
      <c r="BH61" s="15">
        <f t="shared" si="5"/>
        <v>0</v>
      </c>
      <c r="BI61" s="16">
        <f t="shared" si="6"/>
        <v>0</v>
      </c>
      <c r="BJ61" s="15">
        <f t="shared" si="7"/>
        <v>0</v>
      </c>
      <c r="BK61" s="16">
        <f t="shared" si="8"/>
        <v>0</v>
      </c>
      <c r="BL61" s="15">
        <f t="shared" si="9"/>
        <v>0</v>
      </c>
      <c r="BM61" s="11">
        <f>VLOOKUP(AU61,Ceny!$A$3:$E$9,2,FALSE)</f>
        <v>6.01</v>
      </c>
      <c r="BN61" s="15">
        <f t="shared" si="19"/>
        <v>0</v>
      </c>
      <c r="BO61" s="11">
        <f>VLOOKUP(AU61,Ceny!$A$3:$E$9,4,FALSE)</f>
        <v>6.01</v>
      </c>
      <c r="BP61" s="15">
        <f t="shared" si="20"/>
        <v>72.12</v>
      </c>
      <c r="BQ61" s="11">
        <f>VLOOKUP(AU61,Ceny!$A$3:$E$9,3,FALSE)</f>
        <v>5.706E-2</v>
      </c>
      <c r="BR61" s="15">
        <f t="shared" si="10"/>
        <v>0</v>
      </c>
      <c r="BS61" s="11">
        <f>VLOOKUP(AU61,Ceny!$A$3:$E$9,5,FALSE)</f>
        <v>5.706E-2</v>
      </c>
      <c r="BT61" s="15">
        <f t="shared" si="11"/>
        <v>5.88</v>
      </c>
      <c r="BU61" s="15">
        <v>0</v>
      </c>
      <c r="BV61" s="58">
        <f t="shared" si="12"/>
        <v>0</v>
      </c>
      <c r="BW61" s="59">
        <f t="shared" si="13"/>
        <v>78</v>
      </c>
      <c r="BX61" s="59">
        <f t="shared" si="14"/>
        <v>17.940000000000001</v>
      </c>
      <c r="BY61" s="59">
        <f t="shared" si="15"/>
        <v>95.94</v>
      </c>
      <c r="CA61" s="60"/>
    </row>
    <row r="62" spans="1:79">
      <c r="A62" s="56">
        <f t="shared" si="16"/>
        <v>48</v>
      </c>
      <c r="B62" s="8" t="s">
        <v>63</v>
      </c>
      <c r="C62" s="8" t="s">
        <v>64</v>
      </c>
      <c r="D62" s="8" t="s">
        <v>65</v>
      </c>
      <c r="E62" s="8" t="s">
        <v>65</v>
      </c>
      <c r="F62" s="8" t="s">
        <v>66</v>
      </c>
      <c r="G62" s="8" t="s">
        <v>67</v>
      </c>
      <c r="H62" s="8"/>
      <c r="I62" s="8" t="s">
        <v>68</v>
      </c>
      <c r="J62" s="8" t="s">
        <v>124</v>
      </c>
      <c r="K62" s="8" t="s">
        <v>125</v>
      </c>
      <c r="L62" s="8" t="s">
        <v>65</v>
      </c>
      <c r="M62" s="8" t="s">
        <v>65</v>
      </c>
      <c r="N62" s="8" t="s">
        <v>126</v>
      </c>
      <c r="O62" s="8" t="s">
        <v>127</v>
      </c>
      <c r="P62" s="8"/>
      <c r="Q62" s="8" t="s">
        <v>733</v>
      </c>
      <c r="R62" s="8" t="s">
        <v>734</v>
      </c>
      <c r="S62" s="8">
        <v>0</v>
      </c>
      <c r="T62" s="13" t="s">
        <v>49</v>
      </c>
      <c r="U62" s="13" t="s">
        <v>35</v>
      </c>
      <c r="V62" s="8" t="s">
        <v>739</v>
      </c>
      <c r="W62" s="9">
        <v>45657</v>
      </c>
      <c r="X62" s="8" t="s">
        <v>740</v>
      </c>
      <c r="Y62" s="8" t="s">
        <v>124</v>
      </c>
      <c r="Z62" s="8" t="s">
        <v>791</v>
      </c>
      <c r="AA62" s="8" t="s">
        <v>65</v>
      </c>
      <c r="AB62" s="8" t="s">
        <v>65</v>
      </c>
      <c r="AC62" s="8" t="s">
        <v>792</v>
      </c>
      <c r="AD62" s="8" t="s">
        <v>793</v>
      </c>
      <c r="AE62" s="8" t="s">
        <v>351</v>
      </c>
      <c r="AF62" s="10" t="s">
        <v>1232</v>
      </c>
      <c r="AG62" s="8" t="s">
        <v>1233</v>
      </c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2"/>
      <c r="AT62" s="18">
        <v>760</v>
      </c>
      <c r="AU62" s="8" t="str">
        <f t="shared" si="21"/>
        <v>W-1.1</v>
      </c>
      <c r="AV62" s="8" t="s">
        <v>1138</v>
      </c>
      <c r="AW62" s="8"/>
      <c r="AX62" s="13">
        <v>8760</v>
      </c>
      <c r="AY62" s="13">
        <v>12</v>
      </c>
      <c r="AZ62" s="14">
        <v>0</v>
      </c>
      <c r="BA62" s="14">
        <v>100</v>
      </c>
      <c r="BB62" s="13">
        <f t="shared" si="0"/>
        <v>0</v>
      </c>
      <c r="BC62" s="13">
        <f t="shared" si="1"/>
        <v>760</v>
      </c>
      <c r="BD62" s="57">
        <f t="shared" si="2"/>
        <v>0</v>
      </c>
      <c r="BE62" s="57">
        <f>IF((OR(AU62=Ceny!$A$3,AU62=Ceny!$A$4,AU62=Ceny!$A$5,AU62=Ceny!$A$6,AU62=Ceny!$A$7)),$C$5/1000,$C$6/1000)</f>
        <v>0</v>
      </c>
      <c r="BF62" s="15">
        <f t="shared" si="3"/>
        <v>0</v>
      </c>
      <c r="BG62" s="15">
        <f t="shared" si="4"/>
        <v>0</v>
      </c>
      <c r="BH62" s="15">
        <f t="shared" si="5"/>
        <v>0</v>
      </c>
      <c r="BI62" s="16">
        <f t="shared" si="6"/>
        <v>0</v>
      </c>
      <c r="BJ62" s="15">
        <f t="shared" si="7"/>
        <v>0</v>
      </c>
      <c r="BK62" s="16">
        <f t="shared" si="8"/>
        <v>0</v>
      </c>
      <c r="BL62" s="15">
        <f t="shared" si="9"/>
        <v>0</v>
      </c>
      <c r="BM62" s="11">
        <f>VLOOKUP(AU62,Ceny!$A$3:$E$9,2,FALSE)</f>
        <v>6.01</v>
      </c>
      <c r="BN62" s="15">
        <f t="shared" si="19"/>
        <v>0</v>
      </c>
      <c r="BO62" s="11">
        <f>VLOOKUP(AU62,Ceny!$A$3:$E$9,4,FALSE)</f>
        <v>6.01</v>
      </c>
      <c r="BP62" s="15">
        <f t="shared" si="20"/>
        <v>72.12</v>
      </c>
      <c r="BQ62" s="11">
        <f>VLOOKUP(AU62,Ceny!$A$3:$E$9,3,FALSE)</f>
        <v>5.706E-2</v>
      </c>
      <c r="BR62" s="15">
        <f t="shared" si="10"/>
        <v>0</v>
      </c>
      <c r="BS62" s="11">
        <f>VLOOKUP(AU62,Ceny!$A$3:$E$9,5,FALSE)</f>
        <v>5.706E-2</v>
      </c>
      <c r="BT62" s="15">
        <f t="shared" si="11"/>
        <v>43.37</v>
      </c>
      <c r="BU62" s="15">
        <v>0</v>
      </c>
      <c r="BV62" s="58">
        <f t="shared" si="12"/>
        <v>0</v>
      </c>
      <c r="BW62" s="59">
        <f t="shared" si="13"/>
        <v>115.49000000000001</v>
      </c>
      <c r="BX62" s="59">
        <f t="shared" si="14"/>
        <v>26.56</v>
      </c>
      <c r="BY62" s="59">
        <f t="shared" si="15"/>
        <v>142.05000000000001</v>
      </c>
      <c r="CA62" s="60"/>
    </row>
    <row r="63" spans="1:79">
      <c r="A63" s="56">
        <f t="shared" si="16"/>
        <v>49</v>
      </c>
      <c r="B63" s="8" t="s">
        <v>63</v>
      </c>
      <c r="C63" s="8" t="s">
        <v>64</v>
      </c>
      <c r="D63" s="8" t="s">
        <v>65</v>
      </c>
      <c r="E63" s="8" t="s">
        <v>65</v>
      </c>
      <c r="F63" s="8" t="s">
        <v>66</v>
      </c>
      <c r="G63" s="8" t="s">
        <v>67</v>
      </c>
      <c r="H63" s="8"/>
      <c r="I63" s="8" t="s">
        <v>68</v>
      </c>
      <c r="J63" s="8" t="s">
        <v>124</v>
      </c>
      <c r="K63" s="8" t="s">
        <v>125</v>
      </c>
      <c r="L63" s="8" t="s">
        <v>65</v>
      </c>
      <c r="M63" s="8" t="s">
        <v>65</v>
      </c>
      <c r="N63" s="8" t="s">
        <v>126</v>
      </c>
      <c r="O63" s="8" t="s">
        <v>127</v>
      </c>
      <c r="P63" s="8"/>
      <c r="Q63" s="8" t="s">
        <v>733</v>
      </c>
      <c r="R63" s="8" t="s">
        <v>734</v>
      </c>
      <c r="S63" s="8">
        <v>0</v>
      </c>
      <c r="T63" s="13" t="s">
        <v>49</v>
      </c>
      <c r="U63" s="13" t="s">
        <v>35</v>
      </c>
      <c r="V63" s="8" t="s">
        <v>739</v>
      </c>
      <c r="W63" s="9">
        <v>45657</v>
      </c>
      <c r="X63" s="8" t="s">
        <v>740</v>
      </c>
      <c r="Y63" s="8" t="s">
        <v>124</v>
      </c>
      <c r="Z63" s="8" t="s">
        <v>791</v>
      </c>
      <c r="AA63" s="8" t="s">
        <v>65</v>
      </c>
      <c r="AB63" s="8" t="s">
        <v>65</v>
      </c>
      <c r="AC63" s="8" t="s">
        <v>792</v>
      </c>
      <c r="AD63" s="8" t="s">
        <v>793</v>
      </c>
      <c r="AE63" s="8" t="s">
        <v>794</v>
      </c>
      <c r="AF63" s="10" t="s">
        <v>1234</v>
      </c>
      <c r="AG63" s="8" t="s">
        <v>1235</v>
      </c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2"/>
      <c r="AT63" s="18">
        <v>218</v>
      </c>
      <c r="AU63" s="8" t="str">
        <f t="shared" si="21"/>
        <v>W-1.1</v>
      </c>
      <c r="AV63" s="8" t="s">
        <v>1138</v>
      </c>
      <c r="AW63" s="8"/>
      <c r="AX63" s="13">
        <v>8760</v>
      </c>
      <c r="AY63" s="13">
        <v>12</v>
      </c>
      <c r="AZ63" s="14">
        <v>0</v>
      </c>
      <c r="BA63" s="14">
        <v>100</v>
      </c>
      <c r="BB63" s="13">
        <f t="shared" si="0"/>
        <v>0</v>
      </c>
      <c r="BC63" s="13">
        <f t="shared" si="1"/>
        <v>218</v>
      </c>
      <c r="BD63" s="57">
        <f t="shared" si="2"/>
        <v>0</v>
      </c>
      <c r="BE63" s="57">
        <f>IF((OR(AU63=Ceny!$A$3,AU63=Ceny!$A$4,AU63=Ceny!$A$5,AU63=Ceny!$A$6,AU63=Ceny!$A$7)),$C$5/1000,$C$6/1000)</f>
        <v>0</v>
      </c>
      <c r="BF63" s="15">
        <f t="shared" si="3"/>
        <v>0</v>
      </c>
      <c r="BG63" s="15">
        <f t="shared" si="4"/>
        <v>0</v>
      </c>
      <c r="BH63" s="15">
        <f t="shared" si="5"/>
        <v>0</v>
      </c>
      <c r="BI63" s="16">
        <f t="shared" si="6"/>
        <v>0</v>
      </c>
      <c r="BJ63" s="15">
        <f t="shared" si="7"/>
        <v>0</v>
      </c>
      <c r="BK63" s="16">
        <f t="shared" si="8"/>
        <v>0</v>
      </c>
      <c r="BL63" s="15">
        <f t="shared" si="9"/>
        <v>0</v>
      </c>
      <c r="BM63" s="11">
        <f>VLOOKUP(AU63,Ceny!$A$3:$E$9,2,FALSE)</f>
        <v>6.01</v>
      </c>
      <c r="BN63" s="15">
        <f t="shared" si="19"/>
        <v>0</v>
      </c>
      <c r="BO63" s="11">
        <f>VLOOKUP(AU63,Ceny!$A$3:$E$9,4,FALSE)</f>
        <v>6.01</v>
      </c>
      <c r="BP63" s="15">
        <f t="shared" si="20"/>
        <v>72.12</v>
      </c>
      <c r="BQ63" s="11">
        <f>VLOOKUP(AU63,Ceny!$A$3:$E$9,3,FALSE)</f>
        <v>5.706E-2</v>
      </c>
      <c r="BR63" s="15">
        <f t="shared" si="10"/>
        <v>0</v>
      </c>
      <c r="BS63" s="11">
        <f>VLOOKUP(AU63,Ceny!$A$3:$E$9,5,FALSE)</f>
        <v>5.706E-2</v>
      </c>
      <c r="BT63" s="15">
        <f t="shared" si="11"/>
        <v>12.44</v>
      </c>
      <c r="BU63" s="15">
        <v>0</v>
      </c>
      <c r="BV63" s="58">
        <f t="shared" si="12"/>
        <v>0</v>
      </c>
      <c r="BW63" s="59">
        <f t="shared" si="13"/>
        <v>84.56</v>
      </c>
      <c r="BX63" s="59">
        <f t="shared" si="14"/>
        <v>19.45</v>
      </c>
      <c r="BY63" s="59">
        <f t="shared" si="15"/>
        <v>104.01</v>
      </c>
      <c r="CA63" s="60"/>
    </row>
    <row r="64" spans="1:79">
      <c r="A64" s="56">
        <f t="shared" si="16"/>
        <v>50</v>
      </c>
      <c r="B64" s="8" t="s">
        <v>63</v>
      </c>
      <c r="C64" s="8" t="s">
        <v>64</v>
      </c>
      <c r="D64" s="8" t="s">
        <v>65</v>
      </c>
      <c r="E64" s="8" t="s">
        <v>65</v>
      </c>
      <c r="F64" s="8" t="s">
        <v>66</v>
      </c>
      <c r="G64" s="8" t="s">
        <v>67</v>
      </c>
      <c r="H64" s="8"/>
      <c r="I64" s="8" t="s">
        <v>68</v>
      </c>
      <c r="J64" s="8" t="s">
        <v>124</v>
      </c>
      <c r="K64" s="8" t="s">
        <v>125</v>
      </c>
      <c r="L64" s="8" t="s">
        <v>65</v>
      </c>
      <c r="M64" s="8" t="s">
        <v>65</v>
      </c>
      <c r="N64" s="8" t="s">
        <v>126</v>
      </c>
      <c r="O64" s="8" t="s">
        <v>127</v>
      </c>
      <c r="P64" s="8"/>
      <c r="Q64" s="8" t="s">
        <v>733</v>
      </c>
      <c r="R64" s="8" t="s">
        <v>734</v>
      </c>
      <c r="S64" s="8">
        <v>0</v>
      </c>
      <c r="T64" s="13" t="s">
        <v>49</v>
      </c>
      <c r="U64" s="13" t="s">
        <v>35</v>
      </c>
      <c r="V64" s="8" t="s">
        <v>739</v>
      </c>
      <c r="W64" s="9">
        <v>45657</v>
      </c>
      <c r="X64" s="8" t="s">
        <v>740</v>
      </c>
      <c r="Y64" s="8" t="s">
        <v>124</v>
      </c>
      <c r="Z64" s="8" t="s">
        <v>791</v>
      </c>
      <c r="AA64" s="8" t="s">
        <v>65</v>
      </c>
      <c r="AB64" s="8" t="s">
        <v>65</v>
      </c>
      <c r="AC64" s="8" t="s">
        <v>792</v>
      </c>
      <c r="AD64" s="8" t="s">
        <v>793</v>
      </c>
      <c r="AE64" s="8" t="s">
        <v>666</v>
      </c>
      <c r="AF64" s="10" t="s">
        <v>1236</v>
      </c>
      <c r="AG64" s="8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2"/>
      <c r="AT64" s="18">
        <v>955</v>
      </c>
      <c r="AU64" s="8" t="str">
        <f t="shared" si="21"/>
        <v>W-1.1</v>
      </c>
      <c r="AV64" s="8" t="s">
        <v>1138</v>
      </c>
      <c r="AW64" s="8"/>
      <c r="AX64" s="13">
        <v>8760</v>
      </c>
      <c r="AY64" s="13">
        <v>12</v>
      </c>
      <c r="AZ64" s="14">
        <v>0</v>
      </c>
      <c r="BA64" s="14">
        <v>100</v>
      </c>
      <c r="BB64" s="13">
        <f t="shared" si="0"/>
        <v>0</v>
      </c>
      <c r="BC64" s="13">
        <f t="shared" si="1"/>
        <v>955</v>
      </c>
      <c r="BD64" s="57">
        <f t="shared" si="2"/>
        <v>0</v>
      </c>
      <c r="BE64" s="57">
        <f>IF((OR(AU64=Ceny!$A$3,AU64=Ceny!$A$4,AU64=Ceny!$A$5,AU64=Ceny!$A$6,AU64=Ceny!$A$7)),$C$5/1000,$C$6/1000)</f>
        <v>0</v>
      </c>
      <c r="BF64" s="15">
        <f t="shared" si="3"/>
        <v>0</v>
      </c>
      <c r="BG64" s="15">
        <f t="shared" si="4"/>
        <v>0</v>
      </c>
      <c r="BH64" s="15">
        <f t="shared" si="5"/>
        <v>0</v>
      </c>
      <c r="BI64" s="16">
        <f t="shared" si="6"/>
        <v>0</v>
      </c>
      <c r="BJ64" s="15">
        <f t="shared" si="7"/>
        <v>0</v>
      </c>
      <c r="BK64" s="16">
        <f t="shared" si="8"/>
        <v>0</v>
      </c>
      <c r="BL64" s="15">
        <f t="shared" si="9"/>
        <v>0</v>
      </c>
      <c r="BM64" s="11">
        <f>VLOOKUP(AU64,Ceny!$A$3:$E$9,2,FALSE)</f>
        <v>6.01</v>
      </c>
      <c r="BN64" s="15">
        <f t="shared" si="19"/>
        <v>0</v>
      </c>
      <c r="BO64" s="11">
        <f>VLOOKUP(AU64,Ceny!$A$3:$E$9,4,FALSE)</f>
        <v>6.01</v>
      </c>
      <c r="BP64" s="15">
        <f t="shared" si="20"/>
        <v>72.12</v>
      </c>
      <c r="BQ64" s="11">
        <f>VLOOKUP(AU64,Ceny!$A$3:$E$9,3,FALSE)</f>
        <v>5.706E-2</v>
      </c>
      <c r="BR64" s="15">
        <f t="shared" si="10"/>
        <v>0</v>
      </c>
      <c r="BS64" s="11">
        <f>VLOOKUP(AU64,Ceny!$A$3:$E$9,5,FALSE)</f>
        <v>5.706E-2</v>
      </c>
      <c r="BT64" s="15">
        <f t="shared" si="11"/>
        <v>54.49</v>
      </c>
      <c r="BU64" s="15">
        <v>0</v>
      </c>
      <c r="BV64" s="58">
        <f t="shared" si="12"/>
        <v>0</v>
      </c>
      <c r="BW64" s="59">
        <f t="shared" si="13"/>
        <v>126.61000000000001</v>
      </c>
      <c r="BX64" s="59">
        <f t="shared" si="14"/>
        <v>29.12</v>
      </c>
      <c r="BY64" s="59">
        <f t="shared" si="15"/>
        <v>155.73000000000002</v>
      </c>
      <c r="CA64" s="60"/>
    </row>
    <row r="65" spans="1:79">
      <c r="A65" s="56">
        <f t="shared" si="16"/>
        <v>51</v>
      </c>
      <c r="B65" s="8" t="s">
        <v>63</v>
      </c>
      <c r="C65" s="8" t="s">
        <v>64</v>
      </c>
      <c r="D65" s="8" t="s">
        <v>65</v>
      </c>
      <c r="E65" s="8" t="s">
        <v>65</v>
      </c>
      <c r="F65" s="8" t="s">
        <v>66</v>
      </c>
      <c r="G65" s="8" t="s">
        <v>67</v>
      </c>
      <c r="H65" s="8"/>
      <c r="I65" s="8" t="s">
        <v>68</v>
      </c>
      <c r="J65" s="8" t="s">
        <v>124</v>
      </c>
      <c r="K65" s="8" t="s">
        <v>125</v>
      </c>
      <c r="L65" s="8" t="s">
        <v>65</v>
      </c>
      <c r="M65" s="8" t="s">
        <v>65</v>
      </c>
      <c r="N65" s="8" t="s">
        <v>126</v>
      </c>
      <c r="O65" s="8" t="s">
        <v>127</v>
      </c>
      <c r="P65" s="8"/>
      <c r="Q65" s="8" t="s">
        <v>733</v>
      </c>
      <c r="R65" s="8" t="s">
        <v>734</v>
      </c>
      <c r="S65" s="8">
        <v>0</v>
      </c>
      <c r="T65" s="13" t="s">
        <v>49</v>
      </c>
      <c r="U65" s="13" t="s">
        <v>35</v>
      </c>
      <c r="V65" s="8" t="s">
        <v>739</v>
      </c>
      <c r="W65" s="9">
        <v>45657</v>
      </c>
      <c r="X65" s="8" t="s">
        <v>740</v>
      </c>
      <c r="Y65" s="8" t="s">
        <v>124</v>
      </c>
      <c r="Z65" s="8" t="s">
        <v>791</v>
      </c>
      <c r="AA65" s="8" t="s">
        <v>65</v>
      </c>
      <c r="AB65" s="8" t="s">
        <v>65</v>
      </c>
      <c r="AC65" s="8" t="s">
        <v>792</v>
      </c>
      <c r="AD65" s="8" t="s">
        <v>793</v>
      </c>
      <c r="AE65" s="8" t="s">
        <v>364</v>
      </c>
      <c r="AF65" s="10" t="s">
        <v>1237</v>
      </c>
      <c r="AG65" s="8" t="s">
        <v>1238</v>
      </c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2"/>
      <c r="AT65" s="18">
        <v>471</v>
      </c>
      <c r="AU65" s="8" t="str">
        <f t="shared" si="21"/>
        <v>W-1.1</v>
      </c>
      <c r="AV65" s="8" t="s">
        <v>1138</v>
      </c>
      <c r="AW65" s="8"/>
      <c r="AX65" s="13">
        <v>8760</v>
      </c>
      <c r="AY65" s="13">
        <v>12</v>
      </c>
      <c r="AZ65" s="14">
        <v>0</v>
      </c>
      <c r="BA65" s="14">
        <v>100</v>
      </c>
      <c r="BB65" s="13">
        <f t="shared" si="0"/>
        <v>0</v>
      </c>
      <c r="BC65" s="13">
        <f t="shared" si="1"/>
        <v>471</v>
      </c>
      <c r="BD65" s="57">
        <f t="shared" si="2"/>
        <v>0</v>
      </c>
      <c r="BE65" s="57">
        <f>IF((OR(AU65=Ceny!$A$3,AU65=Ceny!$A$4,AU65=Ceny!$A$5,AU65=Ceny!$A$6,AU65=Ceny!$A$7)),$C$5/1000,$C$6/1000)</f>
        <v>0</v>
      </c>
      <c r="BF65" s="15">
        <f t="shared" si="3"/>
        <v>0</v>
      </c>
      <c r="BG65" s="15">
        <f t="shared" si="4"/>
        <v>0</v>
      </c>
      <c r="BH65" s="15">
        <f t="shared" si="5"/>
        <v>0</v>
      </c>
      <c r="BI65" s="16">
        <f t="shared" si="6"/>
        <v>0</v>
      </c>
      <c r="BJ65" s="15">
        <f t="shared" si="7"/>
        <v>0</v>
      </c>
      <c r="BK65" s="16">
        <f t="shared" si="8"/>
        <v>0</v>
      </c>
      <c r="BL65" s="15">
        <f t="shared" si="9"/>
        <v>0</v>
      </c>
      <c r="BM65" s="11">
        <f>VLOOKUP(AU65,Ceny!$A$3:$E$9,2,FALSE)</f>
        <v>6.01</v>
      </c>
      <c r="BN65" s="15">
        <f t="shared" si="19"/>
        <v>0</v>
      </c>
      <c r="BO65" s="11">
        <f>VLOOKUP(AU65,Ceny!$A$3:$E$9,4,FALSE)</f>
        <v>6.01</v>
      </c>
      <c r="BP65" s="15">
        <f t="shared" si="20"/>
        <v>72.12</v>
      </c>
      <c r="BQ65" s="11">
        <f>VLOOKUP(AU65,Ceny!$A$3:$E$9,3,FALSE)</f>
        <v>5.706E-2</v>
      </c>
      <c r="BR65" s="15">
        <f t="shared" si="10"/>
        <v>0</v>
      </c>
      <c r="BS65" s="11">
        <f>VLOOKUP(AU65,Ceny!$A$3:$E$9,5,FALSE)</f>
        <v>5.706E-2</v>
      </c>
      <c r="BT65" s="15">
        <f t="shared" si="11"/>
        <v>26.88</v>
      </c>
      <c r="BU65" s="15">
        <v>0</v>
      </c>
      <c r="BV65" s="58">
        <f t="shared" si="12"/>
        <v>0</v>
      </c>
      <c r="BW65" s="59">
        <f t="shared" si="13"/>
        <v>99</v>
      </c>
      <c r="BX65" s="59">
        <f t="shared" si="14"/>
        <v>22.77</v>
      </c>
      <c r="BY65" s="59">
        <f t="shared" si="15"/>
        <v>121.77</v>
      </c>
      <c r="CA65" s="60"/>
    </row>
    <row r="66" spans="1:79">
      <c r="A66" s="56">
        <f t="shared" si="16"/>
        <v>52</v>
      </c>
      <c r="B66" s="8" t="s">
        <v>63</v>
      </c>
      <c r="C66" s="8" t="s">
        <v>64</v>
      </c>
      <c r="D66" s="8" t="s">
        <v>65</v>
      </c>
      <c r="E66" s="8" t="s">
        <v>65</v>
      </c>
      <c r="F66" s="8" t="s">
        <v>66</v>
      </c>
      <c r="G66" s="8" t="s">
        <v>67</v>
      </c>
      <c r="H66" s="8"/>
      <c r="I66" s="8" t="s">
        <v>68</v>
      </c>
      <c r="J66" s="8" t="s">
        <v>124</v>
      </c>
      <c r="K66" s="8" t="s">
        <v>125</v>
      </c>
      <c r="L66" s="8" t="s">
        <v>65</v>
      </c>
      <c r="M66" s="8" t="s">
        <v>65</v>
      </c>
      <c r="N66" s="8" t="s">
        <v>126</v>
      </c>
      <c r="O66" s="8" t="s">
        <v>127</v>
      </c>
      <c r="P66" s="8"/>
      <c r="Q66" s="8" t="s">
        <v>733</v>
      </c>
      <c r="R66" s="8" t="s">
        <v>734</v>
      </c>
      <c r="S66" s="8">
        <v>0</v>
      </c>
      <c r="T66" s="13" t="s">
        <v>49</v>
      </c>
      <c r="U66" s="13" t="s">
        <v>35</v>
      </c>
      <c r="V66" s="8" t="s">
        <v>739</v>
      </c>
      <c r="W66" s="9">
        <v>45657</v>
      </c>
      <c r="X66" s="8" t="s">
        <v>740</v>
      </c>
      <c r="Y66" s="8" t="s">
        <v>124</v>
      </c>
      <c r="Z66" s="8" t="s">
        <v>791</v>
      </c>
      <c r="AA66" s="8" t="s">
        <v>65</v>
      </c>
      <c r="AB66" s="8" t="s">
        <v>65</v>
      </c>
      <c r="AC66" s="8" t="s">
        <v>792</v>
      </c>
      <c r="AD66" s="8" t="s">
        <v>793</v>
      </c>
      <c r="AE66" s="8" t="s">
        <v>343</v>
      </c>
      <c r="AF66" s="10" t="s">
        <v>1239</v>
      </c>
      <c r="AG66" s="8" t="s">
        <v>1240</v>
      </c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2"/>
      <c r="AT66" s="18">
        <v>34</v>
      </c>
      <c r="AU66" s="8" t="str">
        <f t="shared" si="21"/>
        <v>W-1.1</v>
      </c>
      <c r="AV66" s="8" t="s">
        <v>1138</v>
      </c>
      <c r="AW66" s="8"/>
      <c r="AX66" s="13">
        <v>8760</v>
      </c>
      <c r="AY66" s="13">
        <v>12</v>
      </c>
      <c r="AZ66" s="14">
        <v>0</v>
      </c>
      <c r="BA66" s="14">
        <v>100</v>
      </c>
      <c r="BB66" s="13">
        <f t="shared" si="0"/>
        <v>0</v>
      </c>
      <c r="BC66" s="13">
        <f t="shared" si="1"/>
        <v>34</v>
      </c>
      <c r="BD66" s="57">
        <f t="shared" si="2"/>
        <v>0</v>
      </c>
      <c r="BE66" s="57">
        <f>IF((OR(AU66=Ceny!$A$3,AU66=Ceny!$A$4,AU66=Ceny!$A$5,AU66=Ceny!$A$6,AU66=Ceny!$A$7)),$C$5/1000,$C$6/1000)</f>
        <v>0</v>
      </c>
      <c r="BF66" s="15">
        <f t="shared" si="3"/>
        <v>0</v>
      </c>
      <c r="BG66" s="15">
        <f t="shared" si="4"/>
        <v>0</v>
      </c>
      <c r="BH66" s="15">
        <f t="shared" si="5"/>
        <v>0</v>
      </c>
      <c r="BI66" s="16">
        <f t="shared" si="6"/>
        <v>0</v>
      </c>
      <c r="BJ66" s="15">
        <f t="shared" si="7"/>
        <v>0</v>
      </c>
      <c r="BK66" s="16">
        <f t="shared" si="8"/>
        <v>0</v>
      </c>
      <c r="BL66" s="15">
        <f t="shared" si="9"/>
        <v>0</v>
      </c>
      <c r="BM66" s="11">
        <f>VLOOKUP(AU66,Ceny!$A$3:$E$9,2,FALSE)</f>
        <v>6.01</v>
      </c>
      <c r="BN66" s="15">
        <f t="shared" si="19"/>
        <v>0</v>
      </c>
      <c r="BO66" s="11">
        <f>VLOOKUP(AU66,Ceny!$A$3:$E$9,4,FALSE)</f>
        <v>6.01</v>
      </c>
      <c r="BP66" s="15">
        <f t="shared" si="20"/>
        <v>72.12</v>
      </c>
      <c r="BQ66" s="11">
        <f>VLOOKUP(AU66,Ceny!$A$3:$E$9,3,FALSE)</f>
        <v>5.706E-2</v>
      </c>
      <c r="BR66" s="15">
        <f t="shared" si="10"/>
        <v>0</v>
      </c>
      <c r="BS66" s="11">
        <f>VLOOKUP(AU66,Ceny!$A$3:$E$9,5,FALSE)</f>
        <v>5.706E-2</v>
      </c>
      <c r="BT66" s="15">
        <f t="shared" si="11"/>
        <v>1.94</v>
      </c>
      <c r="BU66" s="15">
        <v>0</v>
      </c>
      <c r="BV66" s="58">
        <f t="shared" si="12"/>
        <v>0</v>
      </c>
      <c r="BW66" s="59">
        <f t="shared" si="13"/>
        <v>74.06</v>
      </c>
      <c r="BX66" s="59">
        <f t="shared" si="14"/>
        <v>17.03</v>
      </c>
      <c r="BY66" s="59">
        <f t="shared" si="15"/>
        <v>91.09</v>
      </c>
      <c r="CA66" s="60"/>
    </row>
    <row r="67" spans="1:79">
      <c r="A67" s="56">
        <f t="shared" si="16"/>
        <v>53</v>
      </c>
      <c r="B67" s="8" t="s">
        <v>63</v>
      </c>
      <c r="C67" s="8" t="s">
        <v>64</v>
      </c>
      <c r="D67" s="8" t="s">
        <v>65</v>
      </c>
      <c r="E67" s="8" t="s">
        <v>65</v>
      </c>
      <c r="F67" s="8" t="s">
        <v>66</v>
      </c>
      <c r="G67" s="8" t="s">
        <v>67</v>
      </c>
      <c r="H67" s="8"/>
      <c r="I67" s="8" t="s">
        <v>68</v>
      </c>
      <c r="J67" s="8" t="s">
        <v>124</v>
      </c>
      <c r="K67" s="8" t="s">
        <v>125</v>
      </c>
      <c r="L67" s="8" t="s">
        <v>65</v>
      </c>
      <c r="M67" s="8" t="s">
        <v>65</v>
      </c>
      <c r="N67" s="8" t="s">
        <v>126</v>
      </c>
      <c r="O67" s="8" t="s">
        <v>127</v>
      </c>
      <c r="P67" s="8"/>
      <c r="Q67" s="8" t="s">
        <v>733</v>
      </c>
      <c r="R67" s="8" t="s">
        <v>734</v>
      </c>
      <c r="S67" s="8">
        <v>0</v>
      </c>
      <c r="T67" s="13" t="s">
        <v>49</v>
      </c>
      <c r="U67" s="13" t="s">
        <v>35</v>
      </c>
      <c r="V67" s="8" t="s">
        <v>739</v>
      </c>
      <c r="W67" s="9">
        <v>45657</v>
      </c>
      <c r="X67" s="8" t="s">
        <v>740</v>
      </c>
      <c r="Y67" s="8" t="s">
        <v>124</v>
      </c>
      <c r="Z67" s="8" t="s">
        <v>791</v>
      </c>
      <c r="AA67" s="8" t="s">
        <v>65</v>
      </c>
      <c r="AB67" s="8" t="s">
        <v>65</v>
      </c>
      <c r="AC67" s="8" t="s">
        <v>792</v>
      </c>
      <c r="AD67" s="8" t="s">
        <v>793</v>
      </c>
      <c r="AE67" s="8" t="s">
        <v>759</v>
      </c>
      <c r="AF67" s="10" t="s">
        <v>1241</v>
      </c>
      <c r="AG67" s="8" t="s">
        <v>1242</v>
      </c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2"/>
      <c r="AT67" s="18">
        <v>493</v>
      </c>
      <c r="AU67" s="8" t="str">
        <f t="shared" si="21"/>
        <v>W-1.1</v>
      </c>
      <c r="AV67" s="8" t="s">
        <v>1138</v>
      </c>
      <c r="AW67" s="8"/>
      <c r="AX67" s="13">
        <v>8760</v>
      </c>
      <c r="AY67" s="13">
        <v>12</v>
      </c>
      <c r="AZ67" s="14">
        <v>0</v>
      </c>
      <c r="BA67" s="14">
        <v>100</v>
      </c>
      <c r="BB67" s="13">
        <f t="shared" si="0"/>
        <v>0</v>
      </c>
      <c r="BC67" s="13">
        <f t="shared" si="1"/>
        <v>493</v>
      </c>
      <c r="BD67" s="57">
        <f t="shared" si="2"/>
        <v>0</v>
      </c>
      <c r="BE67" s="57">
        <f>IF((OR(AU67=Ceny!$A$3,AU67=Ceny!$A$4,AU67=Ceny!$A$5,AU67=Ceny!$A$6,AU67=Ceny!$A$7)),$C$5/1000,$C$6/1000)</f>
        <v>0</v>
      </c>
      <c r="BF67" s="15">
        <f t="shared" si="3"/>
        <v>0</v>
      </c>
      <c r="BG67" s="15">
        <f t="shared" si="4"/>
        <v>0</v>
      </c>
      <c r="BH67" s="15">
        <f t="shared" si="5"/>
        <v>0</v>
      </c>
      <c r="BI67" s="16">
        <f t="shared" si="6"/>
        <v>0</v>
      </c>
      <c r="BJ67" s="15">
        <f t="shared" si="7"/>
        <v>0</v>
      </c>
      <c r="BK67" s="16">
        <f t="shared" si="8"/>
        <v>0</v>
      </c>
      <c r="BL67" s="15">
        <f t="shared" si="9"/>
        <v>0</v>
      </c>
      <c r="BM67" s="11">
        <f>VLOOKUP(AU67,Ceny!$A$3:$E$9,2,FALSE)</f>
        <v>6.01</v>
      </c>
      <c r="BN67" s="15">
        <f t="shared" si="19"/>
        <v>0</v>
      </c>
      <c r="BO67" s="11">
        <f>VLOOKUP(AU67,Ceny!$A$3:$E$9,4,FALSE)</f>
        <v>6.01</v>
      </c>
      <c r="BP67" s="15">
        <f t="shared" si="20"/>
        <v>72.12</v>
      </c>
      <c r="BQ67" s="11">
        <f>VLOOKUP(AU67,Ceny!$A$3:$E$9,3,FALSE)</f>
        <v>5.706E-2</v>
      </c>
      <c r="BR67" s="15">
        <f t="shared" si="10"/>
        <v>0</v>
      </c>
      <c r="BS67" s="11">
        <f>VLOOKUP(AU67,Ceny!$A$3:$E$9,5,FALSE)</f>
        <v>5.706E-2</v>
      </c>
      <c r="BT67" s="15">
        <f t="shared" si="11"/>
        <v>28.13</v>
      </c>
      <c r="BU67" s="15">
        <v>0</v>
      </c>
      <c r="BV67" s="58">
        <f t="shared" si="12"/>
        <v>0</v>
      </c>
      <c r="BW67" s="59">
        <f t="shared" si="13"/>
        <v>100.25</v>
      </c>
      <c r="BX67" s="59">
        <f t="shared" si="14"/>
        <v>23.06</v>
      </c>
      <c r="BY67" s="59">
        <f t="shared" si="15"/>
        <v>123.31</v>
      </c>
      <c r="CA67" s="60"/>
    </row>
    <row r="68" spans="1:79">
      <c r="A68" s="56">
        <f t="shared" si="16"/>
        <v>54</v>
      </c>
      <c r="B68" s="8" t="s">
        <v>63</v>
      </c>
      <c r="C68" s="8" t="s">
        <v>64</v>
      </c>
      <c r="D68" s="8" t="s">
        <v>65</v>
      </c>
      <c r="E68" s="8" t="s">
        <v>65</v>
      </c>
      <c r="F68" s="8" t="s">
        <v>66</v>
      </c>
      <c r="G68" s="8" t="s">
        <v>67</v>
      </c>
      <c r="H68" s="8"/>
      <c r="I68" s="8" t="s">
        <v>68</v>
      </c>
      <c r="J68" s="8" t="s">
        <v>124</v>
      </c>
      <c r="K68" s="8" t="s">
        <v>125</v>
      </c>
      <c r="L68" s="8" t="s">
        <v>65</v>
      </c>
      <c r="M68" s="8" t="s">
        <v>65</v>
      </c>
      <c r="N68" s="8" t="s">
        <v>126</v>
      </c>
      <c r="O68" s="8" t="s">
        <v>127</v>
      </c>
      <c r="P68" s="8"/>
      <c r="Q68" s="8" t="s">
        <v>733</v>
      </c>
      <c r="R68" s="8" t="s">
        <v>734</v>
      </c>
      <c r="S68" s="8">
        <v>0</v>
      </c>
      <c r="T68" s="13" t="s">
        <v>49</v>
      </c>
      <c r="U68" s="13" t="s">
        <v>35</v>
      </c>
      <c r="V68" s="8" t="s">
        <v>739</v>
      </c>
      <c r="W68" s="9">
        <v>45657</v>
      </c>
      <c r="X68" s="8" t="s">
        <v>740</v>
      </c>
      <c r="Y68" s="8" t="s">
        <v>124</v>
      </c>
      <c r="Z68" s="8" t="s">
        <v>791</v>
      </c>
      <c r="AA68" s="8" t="s">
        <v>65</v>
      </c>
      <c r="AB68" s="8" t="s">
        <v>65</v>
      </c>
      <c r="AC68" s="8" t="s">
        <v>792</v>
      </c>
      <c r="AD68" s="8" t="s">
        <v>793</v>
      </c>
      <c r="AE68" s="8" t="s">
        <v>411</v>
      </c>
      <c r="AF68" s="10" t="s">
        <v>1243</v>
      </c>
      <c r="AG68" s="8" t="s">
        <v>1244</v>
      </c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2"/>
      <c r="AT68" s="18">
        <v>46</v>
      </c>
      <c r="AU68" s="8" t="str">
        <f t="shared" si="21"/>
        <v>W-1.1</v>
      </c>
      <c r="AV68" s="8" t="s">
        <v>1138</v>
      </c>
      <c r="AW68" s="8"/>
      <c r="AX68" s="13">
        <v>8760</v>
      </c>
      <c r="AY68" s="13">
        <v>12</v>
      </c>
      <c r="AZ68" s="14">
        <v>0</v>
      </c>
      <c r="BA68" s="14">
        <v>100</v>
      </c>
      <c r="BB68" s="13">
        <f t="shared" si="0"/>
        <v>0</v>
      </c>
      <c r="BC68" s="13">
        <f t="shared" si="1"/>
        <v>46</v>
      </c>
      <c r="BD68" s="57">
        <f t="shared" si="2"/>
        <v>0</v>
      </c>
      <c r="BE68" s="57">
        <f>IF((OR(AU68=Ceny!$A$3,AU68=Ceny!$A$4,AU68=Ceny!$A$5,AU68=Ceny!$A$6,AU68=Ceny!$A$7)),$C$5/1000,$C$6/1000)</f>
        <v>0</v>
      </c>
      <c r="BF68" s="15">
        <f t="shared" si="3"/>
        <v>0</v>
      </c>
      <c r="BG68" s="15">
        <f t="shared" si="4"/>
        <v>0</v>
      </c>
      <c r="BH68" s="15">
        <f t="shared" si="5"/>
        <v>0</v>
      </c>
      <c r="BI68" s="16">
        <f t="shared" si="6"/>
        <v>0</v>
      </c>
      <c r="BJ68" s="15">
        <f t="shared" si="7"/>
        <v>0</v>
      </c>
      <c r="BK68" s="16">
        <f t="shared" si="8"/>
        <v>0</v>
      </c>
      <c r="BL68" s="15">
        <f t="shared" si="9"/>
        <v>0</v>
      </c>
      <c r="BM68" s="11">
        <f>VLOOKUP(AU68,Ceny!$A$3:$E$9,2,FALSE)</f>
        <v>6.01</v>
      </c>
      <c r="BN68" s="15">
        <f t="shared" si="19"/>
        <v>0</v>
      </c>
      <c r="BO68" s="11">
        <f>VLOOKUP(AU68,Ceny!$A$3:$E$9,4,FALSE)</f>
        <v>6.01</v>
      </c>
      <c r="BP68" s="15">
        <f t="shared" si="20"/>
        <v>72.12</v>
      </c>
      <c r="BQ68" s="11">
        <f>VLOOKUP(AU68,Ceny!$A$3:$E$9,3,FALSE)</f>
        <v>5.706E-2</v>
      </c>
      <c r="BR68" s="15">
        <f t="shared" si="10"/>
        <v>0</v>
      </c>
      <c r="BS68" s="11">
        <f>VLOOKUP(AU68,Ceny!$A$3:$E$9,5,FALSE)</f>
        <v>5.706E-2</v>
      </c>
      <c r="BT68" s="15">
        <f t="shared" si="11"/>
        <v>2.62</v>
      </c>
      <c r="BU68" s="15">
        <v>0</v>
      </c>
      <c r="BV68" s="58">
        <f t="shared" si="12"/>
        <v>0</v>
      </c>
      <c r="BW68" s="59">
        <f t="shared" si="13"/>
        <v>74.740000000000009</v>
      </c>
      <c r="BX68" s="59">
        <f t="shared" si="14"/>
        <v>17.190000000000001</v>
      </c>
      <c r="BY68" s="59">
        <f t="shared" si="15"/>
        <v>91.93</v>
      </c>
      <c r="CA68" s="60"/>
    </row>
    <row r="69" spans="1:79">
      <c r="A69" s="56">
        <f t="shared" si="16"/>
        <v>55</v>
      </c>
      <c r="B69" s="8" t="s">
        <v>63</v>
      </c>
      <c r="C69" s="8" t="s">
        <v>64</v>
      </c>
      <c r="D69" s="8" t="s">
        <v>65</v>
      </c>
      <c r="E69" s="8" t="s">
        <v>65</v>
      </c>
      <c r="F69" s="8" t="s">
        <v>66</v>
      </c>
      <c r="G69" s="8" t="s">
        <v>67</v>
      </c>
      <c r="H69" s="8"/>
      <c r="I69" s="8" t="s">
        <v>68</v>
      </c>
      <c r="J69" s="8" t="s">
        <v>124</v>
      </c>
      <c r="K69" s="8" t="s">
        <v>125</v>
      </c>
      <c r="L69" s="8" t="s">
        <v>65</v>
      </c>
      <c r="M69" s="8" t="s">
        <v>65</v>
      </c>
      <c r="N69" s="8" t="s">
        <v>126</v>
      </c>
      <c r="O69" s="8" t="s">
        <v>127</v>
      </c>
      <c r="P69" s="8"/>
      <c r="Q69" s="8" t="s">
        <v>733</v>
      </c>
      <c r="R69" s="8" t="s">
        <v>734</v>
      </c>
      <c r="S69" s="8">
        <v>0</v>
      </c>
      <c r="T69" s="13" t="s">
        <v>49</v>
      </c>
      <c r="U69" s="13" t="s">
        <v>35</v>
      </c>
      <c r="V69" s="8" t="s">
        <v>739</v>
      </c>
      <c r="W69" s="9">
        <v>45657</v>
      </c>
      <c r="X69" s="8" t="s">
        <v>740</v>
      </c>
      <c r="Y69" s="8" t="s">
        <v>124</v>
      </c>
      <c r="Z69" s="8" t="s">
        <v>791</v>
      </c>
      <c r="AA69" s="8" t="s">
        <v>65</v>
      </c>
      <c r="AB69" s="8" t="s">
        <v>65</v>
      </c>
      <c r="AC69" s="8" t="s">
        <v>792</v>
      </c>
      <c r="AD69" s="8" t="s">
        <v>793</v>
      </c>
      <c r="AE69" s="8" t="s">
        <v>388</v>
      </c>
      <c r="AF69" s="10" t="s">
        <v>1245</v>
      </c>
      <c r="AG69" s="8" t="s">
        <v>1246</v>
      </c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2"/>
      <c r="AT69" s="18">
        <v>1159</v>
      </c>
      <c r="AU69" s="8" t="str">
        <f t="shared" si="21"/>
        <v>W-1.1</v>
      </c>
      <c r="AV69" s="8" t="s">
        <v>1138</v>
      </c>
      <c r="AW69" s="8"/>
      <c r="AX69" s="13">
        <v>8760</v>
      </c>
      <c r="AY69" s="13">
        <v>12</v>
      </c>
      <c r="AZ69" s="14">
        <v>0</v>
      </c>
      <c r="BA69" s="14">
        <v>100</v>
      </c>
      <c r="BB69" s="13">
        <f t="shared" si="0"/>
        <v>0</v>
      </c>
      <c r="BC69" s="13">
        <f t="shared" si="1"/>
        <v>1159</v>
      </c>
      <c r="BD69" s="57">
        <f t="shared" si="2"/>
        <v>0</v>
      </c>
      <c r="BE69" s="57">
        <f>IF((OR(AU69=Ceny!$A$3,AU69=Ceny!$A$4,AU69=Ceny!$A$5,AU69=Ceny!$A$6,AU69=Ceny!$A$7)),$C$5/1000,$C$6/1000)</f>
        <v>0</v>
      </c>
      <c r="BF69" s="15">
        <f t="shared" si="3"/>
        <v>0</v>
      </c>
      <c r="BG69" s="15">
        <f t="shared" si="4"/>
        <v>0</v>
      </c>
      <c r="BH69" s="15">
        <f t="shared" si="5"/>
        <v>0</v>
      </c>
      <c r="BI69" s="16">
        <f t="shared" si="6"/>
        <v>0</v>
      </c>
      <c r="BJ69" s="15">
        <f t="shared" si="7"/>
        <v>0</v>
      </c>
      <c r="BK69" s="16">
        <f t="shared" si="8"/>
        <v>0</v>
      </c>
      <c r="BL69" s="15">
        <f t="shared" si="9"/>
        <v>0</v>
      </c>
      <c r="BM69" s="11">
        <f>VLOOKUP(AU69,Ceny!$A$3:$E$9,2,FALSE)</f>
        <v>6.01</v>
      </c>
      <c r="BN69" s="15">
        <f t="shared" si="19"/>
        <v>0</v>
      </c>
      <c r="BO69" s="11">
        <f>VLOOKUP(AU69,Ceny!$A$3:$E$9,4,FALSE)</f>
        <v>6.01</v>
      </c>
      <c r="BP69" s="15">
        <f t="shared" si="20"/>
        <v>72.12</v>
      </c>
      <c r="BQ69" s="11">
        <f>VLOOKUP(AU69,Ceny!$A$3:$E$9,3,FALSE)</f>
        <v>5.706E-2</v>
      </c>
      <c r="BR69" s="15">
        <f t="shared" si="10"/>
        <v>0</v>
      </c>
      <c r="BS69" s="11">
        <f>VLOOKUP(AU69,Ceny!$A$3:$E$9,5,FALSE)</f>
        <v>5.706E-2</v>
      </c>
      <c r="BT69" s="15">
        <f t="shared" si="11"/>
        <v>66.13</v>
      </c>
      <c r="BU69" s="15">
        <v>0</v>
      </c>
      <c r="BV69" s="58">
        <f t="shared" si="12"/>
        <v>0</v>
      </c>
      <c r="BW69" s="59">
        <f t="shared" si="13"/>
        <v>138.25</v>
      </c>
      <c r="BX69" s="59">
        <f t="shared" si="14"/>
        <v>31.8</v>
      </c>
      <c r="BY69" s="59">
        <f t="shared" si="15"/>
        <v>170.05</v>
      </c>
      <c r="CA69" s="60"/>
    </row>
    <row r="70" spans="1:79">
      <c r="A70" s="56">
        <f t="shared" si="16"/>
        <v>56</v>
      </c>
      <c r="B70" s="8" t="s">
        <v>63</v>
      </c>
      <c r="C70" s="8" t="s">
        <v>64</v>
      </c>
      <c r="D70" s="8" t="s">
        <v>65</v>
      </c>
      <c r="E70" s="8" t="s">
        <v>65</v>
      </c>
      <c r="F70" s="8" t="s">
        <v>66</v>
      </c>
      <c r="G70" s="8" t="s">
        <v>67</v>
      </c>
      <c r="H70" s="8"/>
      <c r="I70" s="8" t="s">
        <v>68</v>
      </c>
      <c r="J70" s="8" t="s">
        <v>124</v>
      </c>
      <c r="K70" s="8" t="s">
        <v>125</v>
      </c>
      <c r="L70" s="8" t="s">
        <v>65</v>
      </c>
      <c r="M70" s="8" t="s">
        <v>65</v>
      </c>
      <c r="N70" s="8" t="s">
        <v>126</v>
      </c>
      <c r="O70" s="8" t="s">
        <v>127</v>
      </c>
      <c r="P70" s="8"/>
      <c r="Q70" s="8" t="s">
        <v>733</v>
      </c>
      <c r="R70" s="8" t="s">
        <v>734</v>
      </c>
      <c r="S70" s="8">
        <v>0</v>
      </c>
      <c r="T70" s="13" t="s">
        <v>49</v>
      </c>
      <c r="U70" s="13" t="s">
        <v>35</v>
      </c>
      <c r="V70" s="8" t="s">
        <v>739</v>
      </c>
      <c r="W70" s="9">
        <v>45657</v>
      </c>
      <c r="X70" s="8" t="s">
        <v>740</v>
      </c>
      <c r="Y70" s="8" t="s">
        <v>124</v>
      </c>
      <c r="Z70" s="8" t="s">
        <v>791</v>
      </c>
      <c r="AA70" s="8" t="s">
        <v>65</v>
      </c>
      <c r="AB70" s="8" t="s">
        <v>65</v>
      </c>
      <c r="AC70" s="8" t="s">
        <v>792</v>
      </c>
      <c r="AD70" s="8" t="s">
        <v>793</v>
      </c>
      <c r="AE70" s="8" t="s">
        <v>200</v>
      </c>
      <c r="AF70" s="10" t="s">
        <v>1247</v>
      </c>
      <c r="AG70" s="8" t="s">
        <v>1248</v>
      </c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2"/>
      <c r="AT70" s="18">
        <v>184</v>
      </c>
      <c r="AU70" s="8" t="str">
        <f t="shared" si="21"/>
        <v>W-1.1</v>
      </c>
      <c r="AV70" s="8" t="s">
        <v>1138</v>
      </c>
      <c r="AW70" s="8"/>
      <c r="AX70" s="13">
        <v>8760</v>
      </c>
      <c r="AY70" s="13">
        <v>12</v>
      </c>
      <c r="AZ70" s="14">
        <v>0</v>
      </c>
      <c r="BA70" s="14">
        <v>100</v>
      </c>
      <c r="BB70" s="13">
        <f t="shared" si="0"/>
        <v>0</v>
      </c>
      <c r="BC70" s="13">
        <f t="shared" si="1"/>
        <v>184</v>
      </c>
      <c r="BD70" s="57">
        <f t="shared" si="2"/>
        <v>0</v>
      </c>
      <c r="BE70" s="57">
        <f>IF((OR(AU70=Ceny!$A$3,AU70=Ceny!$A$4,AU70=Ceny!$A$5,AU70=Ceny!$A$6,AU70=Ceny!$A$7)),$C$5/1000,$C$6/1000)</f>
        <v>0</v>
      </c>
      <c r="BF70" s="15">
        <f t="shared" si="3"/>
        <v>0</v>
      </c>
      <c r="BG70" s="15">
        <f t="shared" si="4"/>
        <v>0</v>
      </c>
      <c r="BH70" s="15">
        <f t="shared" si="5"/>
        <v>0</v>
      </c>
      <c r="BI70" s="16">
        <f t="shared" si="6"/>
        <v>0</v>
      </c>
      <c r="BJ70" s="15">
        <f t="shared" si="7"/>
        <v>0</v>
      </c>
      <c r="BK70" s="16">
        <f t="shared" si="8"/>
        <v>0</v>
      </c>
      <c r="BL70" s="15">
        <f t="shared" si="9"/>
        <v>0</v>
      </c>
      <c r="BM70" s="11">
        <f>VLOOKUP(AU70,Ceny!$A$3:$E$9,2,FALSE)</f>
        <v>6.01</v>
      </c>
      <c r="BN70" s="15">
        <f t="shared" si="19"/>
        <v>0</v>
      </c>
      <c r="BO70" s="11">
        <f>VLOOKUP(AU70,Ceny!$A$3:$E$9,4,FALSE)</f>
        <v>6.01</v>
      </c>
      <c r="BP70" s="15">
        <f t="shared" si="20"/>
        <v>72.12</v>
      </c>
      <c r="BQ70" s="11">
        <f>VLOOKUP(AU70,Ceny!$A$3:$E$9,3,FALSE)</f>
        <v>5.706E-2</v>
      </c>
      <c r="BR70" s="15">
        <f t="shared" si="10"/>
        <v>0</v>
      </c>
      <c r="BS70" s="11">
        <f>VLOOKUP(AU70,Ceny!$A$3:$E$9,5,FALSE)</f>
        <v>5.706E-2</v>
      </c>
      <c r="BT70" s="15">
        <f t="shared" si="11"/>
        <v>10.5</v>
      </c>
      <c r="BU70" s="15">
        <v>0</v>
      </c>
      <c r="BV70" s="58">
        <f t="shared" si="12"/>
        <v>0</v>
      </c>
      <c r="BW70" s="59">
        <f t="shared" si="13"/>
        <v>82.62</v>
      </c>
      <c r="BX70" s="59">
        <f t="shared" si="14"/>
        <v>19</v>
      </c>
      <c r="BY70" s="59">
        <f t="shared" si="15"/>
        <v>101.62</v>
      </c>
      <c r="CA70" s="60"/>
    </row>
    <row r="71" spans="1:79">
      <c r="A71" s="56">
        <f t="shared" si="16"/>
        <v>57</v>
      </c>
      <c r="B71" s="8" t="s">
        <v>63</v>
      </c>
      <c r="C71" s="8" t="s">
        <v>64</v>
      </c>
      <c r="D71" s="8" t="s">
        <v>65</v>
      </c>
      <c r="E71" s="8" t="s">
        <v>65</v>
      </c>
      <c r="F71" s="8" t="s">
        <v>66</v>
      </c>
      <c r="G71" s="8" t="s">
        <v>67</v>
      </c>
      <c r="H71" s="8"/>
      <c r="I71" s="8" t="s">
        <v>68</v>
      </c>
      <c r="J71" s="8" t="s">
        <v>124</v>
      </c>
      <c r="K71" s="8" t="s">
        <v>125</v>
      </c>
      <c r="L71" s="8" t="s">
        <v>65</v>
      </c>
      <c r="M71" s="8" t="s">
        <v>65</v>
      </c>
      <c r="N71" s="8" t="s">
        <v>126</v>
      </c>
      <c r="O71" s="8" t="s">
        <v>127</v>
      </c>
      <c r="P71" s="8"/>
      <c r="Q71" s="8" t="s">
        <v>733</v>
      </c>
      <c r="R71" s="8" t="s">
        <v>734</v>
      </c>
      <c r="S71" s="8">
        <v>0</v>
      </c>
      <c r="T71" s="13" t="s">
        <v>49</v>
      </c>
      <c r="U71" s="13" t="s">
        <v>35</v>
      </c>
      <c r="V71" s="8" t="s">
        <v>739</v>
      </c>
      <c r="W71" s="9">
        <v>45657</v>
      </c>
      <c r="X71" s="8" t="s">
        <v>740</v>
      </c>
      <c r="Y71" s="8" t="s">
        <v>124</v>
      </c>
      <c r="Z71" s="8" t="s">
        <v>791</v>
      </c>
      <c r="AA71" s="8" t="s">
        <v>65</v>
      </c>
      <c r="AB71" s="8" t="s">
        <v>65</v>
      </c>
      <c r="AC71" s="8" t="s">
        <v>792</v>
      </c>
      <c r="AD71" s="8" t="s">
        <v>793</v>
      </c>
      <c r="AE71" s="8" t="s">
        <v>370</v>
      </c>
      <c r="AF71" s="10" t="s">
        <v>1249</v>
      </c>
      <c r="AG71" s="8" t="s">
        <v>1250</v>
      </c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2"/>
      <c r="AT71" s="18">
        <v>884</v>
      </c>
      <c r="AU71" s="8" t="str">
        <f t="shared" si="21"/>
        <v>W-1.1</v>
      </c>
      <c r="AV71" s="8" t="s">
        <v>1138</v>
      </c>
      <c r="AW71" s="8"/>
      <c r="AX71" s="13">
        <v>8760</v>
      </c>
      <c r="AY71" s="13">
        <v>12</v>
      </c>
      <c r="AZ71" s="14">
        <v>0</v>
      </c>
      <c r="BA71" s="14">
        <v>100</v>
      </c>
      <c r="BB71" s="13">
        <f t="shared" si="0"/>
        <v>0</v>
      </c>
      <c r="BC71" s="13">
        <f t="shared" si="1"/>
        <v>884</v>
      </c>
      <c r="BD71" s="57">
        <f t="shared" si="2"/>
        <v>0</v>
      </c>
      <c r="BE71" s="57">
        <f>IF((OR(AU71=Ceny!$A$3,AU71=Ceny!$A$4,AU71=Ceny!$A$5,AU71=Ceny!$A$6,AU71=Ceny!$A$7)),$C$5/1000,$C$6/1000)</f>
        <v>0</v>
      </c>
      <c r="BF71" s="15">
        <f t="shared" si="3"/>
        <v>0</v>
      </c>
      <c r="BG71" s="15">
        <f t="shared" si="4"/>
        <v>0</v>
      </c>
      <c r="BH71" s="15">
        <f t="shared" si="5"/>
        <v>0</v>
      </c>
      <c r="BI71" s="16">
        <f t="shared" si="6"/>
        <v>0</v>
      </c>
      <c r="BJ71" s="15">
        <f t="shared" si="7"/>
        <v>0</v>
      </c>
      <c r="BK71" s="16">
        <f t="shared" si="8"/>
        <v>0</v>
      </c>
      <c r="BL71" s="15">
        <f t="shared" si="9"/>
        <v>0</v>
      </c>
      <c r="BM71" s="11">
        <f>VLOOKUP(AU71,Ceny!$A$3:$E$9,2,FALSE)</f>
        <v>6.01</v>
      </c>
      <c r="BN71" s="15">
        <f t="shared" si="19"/>
        <v>0</v>
      </c>
      <c r="BO71" s="11">
        <f>VLOOKUP(AU71,Ceny!$A$3:$E$9,4,FALSE)</f>
        <v>6.01</v>
      </c>
      <c r="BP71" s="15">
        <f t="shared" si="20"/>
        <v>72.12</v>
      </c>
      <c r="BQ71" s="11">
        <f>VLOOKUP(AU71,Ceny!$A$3:$E$9,3,FALSE)</f>
        <v>5.706E-2</v>
      </c>
      <c r="BR71" s="15">
        <f t="shared" si="10"/>
        <v>0</v>
      </c>
      <c r="BS71" s="11">
        <f>VLOOKUP(AU71,Ceny!$A$3:$E$9,5,FALSE)</f>
        <v>5.706E-2</v>
      </c>
      <c r="BT71" s="15">
        <f t="shared" si="11"/>
        <v>50.44</v>
      </c>
      <c r="BU71" s="15">
        <v>0</v>
      </c>
      <c r="BV71" s="58">
        <f t="shared" si="12"/>
        <v>0</v>
      </c>
      <c r="BW71" s="59">
        <f t="shared" si="13"/>
        <v>122.56</v>
      </c>
      <c r="BX71" s="59">
        <f t="shared" si="14"/>
        <v>28.19</v>
      </c>
      <c r="BY71" s="59">
        <f t="shared" si="15"/>
        <v>150.75</v>
      </c>
      <c r="CA71" s="60"/>
    </row>
    <row r="72" spans="1:79">
      <c r="A72" s="56">
        <f t="shared" si="16"/>
        <v>58</v>
      </c>
      <c r="B72" s="8" t="s">
        <v>63</v>
      </c>
      <c r="C72" s="8" t="s">
        <v>64</v>
      </c>
      <c r="D72" s="8" t="s">
        <v>65</v>
      </c>
      <c r="E72" s="8" t="s">
        <v>65</v>
      </c>
      <c r="F72" s="8" t="s">
        <v>66</v>
      </c>
      <c r="G72" s="8" t="s">
        <v>67</v>
      </c>
      <c r="H72" s="8"/>
      <c r="I72" s="8" t="s">
        <v>68</v>
      </c>
      <c r="J72" s="8" t="s">
        <v>124</v>
      </c>
      <c r="K72" s="8" t="s">
        <v>125</v>
      </c>
      <c r="L72" s="8" t="s">
        <v>65</v>
      </c>
      <c r="M72" s="8" t="s">
        <v>65</v>
      </c>
      <c r="N72" s="8" t="s">
        <v>126</v>
      </c>
      <c r="O72" s="8" t="s">
        <v>127</v>
      </c>
      <c r="P72" s="8"/>
      <c r="Q72" s="8" t="s">
        <v>733</v>
      </c>
      <c r="R72" s="8" t="s">
        <v>734</v>
      </c>
      <c r="S72" s="8">
        <v>0</v>
      </c>
      <c r="T72" s="13" t="s">
        <v>49</v>
      </c>
      <c r="U72" s="13" t="s">
        <v>35</v>
      </c>
      <c r="V72" s="8" t="s">
        <v>739</v>
      </c>
      <c r="W72" s="9">
        <v>45657</v>
      </c>
      <c r="X72" s="8" t="s">
        <v>740</v>
      </c>
      <c r="Y72" s="8" t="s">
        <v>124</v>
      </c>
      <c r="Z72" s="8" t="s">
        <v>791</v>
      </c>
      <c r="AA72" s="8" t="s">
        <v>65</v>
      </c>
      <c r="AB72" s="8" t="s">
        <v>65</v>
      </c>
      <c r="AC72" s="8" t="s">
        <v>792</v>
      </c>
      <c r="AD72" s="8" t="s">
        <v>793</v>
      </c>
      <c r="AE72" s="8" t="s">
        <v>421</v>
      </c>
      <c r="AF72" s="10" t="s">
        <v>1251</v>
      </c>
      <c r="AG72" s="8" t="s">
        <v>1252</v>
      </c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2"/>
      <c r="AT72" s="18">
        <v>35</v>
      </c>
      <c r="AU72" s="8" t="str">
        <f t="shared" si="21"/>
        <v>W-1.1</v>
      </c>
      <c r="AV72" s="8" t="s">
        <v>1138</v>
      </c>
      <c r="AW72" s="8"/>
      <c r="AX72" s="13">
        <v>8760</v>
      </c>
      <c r="AY72" s="13">
        <v>12</v>
      </c>
      <c r="AZ72" s="14">
        <v>0</v>
      </c>
      <c r="BA72" s="14">
        <v>100</v>
      </c>
      <c r="BB72" s="13">
        <f t="shared" si="0"/>
        <v>0</v>
      </c>
      <c r="BC72" s="13">
        <f t="shared" si="1"/>
        <v>35</v>
      </c>
      <c r="BD72" s="57">
        <f t="shared" si="2"/>
        <v>0</v>
      </c>
      <c r="BE72" s="57">
        <f>IF((OR(AU72=Ceny!$A$3,AU72=Ceny!$A$4,AU72=Ceny!$A$5,AU72=Ceny!$A$6,AU72=Ceny!$A$7)),$C$5/1000,$C$6/1000)</f>
        <v>0</v>
      </c>
      <c r="BF72" s="15">
        <f t="shared" si="3"/>
        <v>0</v>
      </c>
      <c r="BG72" s="15">
        <f t="shared" si="4"/>
        <v>0</v>
      </c>
      <c r="BH72" s="15">
        <f t="shared" si="5"/>
        <v>0</v>
      </c>
      <c r="BI72" s="16">
        <f t="shared" si="6"/>
        <v>0</v>
      </c>
      <c r="BJ72" s="15">
        <f t="shared" si="7"/>
        <v>0</v>
      </c>
      <c r="BK72" s="16">
        <f t="shared" si="8"/>
        <v>0</v>
      </c>
      <c r="BL72" s="15">
        <f t="shared" si="9"/>
        <v>0</v>
      </c>
      <c r="BM72" s="11">
        <f>VLOOKUP(AU72,Ceny!$A$3:$E$9,2,FALSE)</f>
        <v>6.01</v>
      </c>
      <c r="BN72" s="15">
        <f t="shared" si="19"/>
        <v>0</v>
      </c>
      <c r="BO72" s="11">
        <f>VLOOKUP(AU72,Ceny!$A$3:$E$9,4,FALSE)</f>
        <v>6.01</v>
      </c>
      <c r="BP72" s="15">
        <f t="shared" si="20"/>
        <v>72.12</v>
      </c>
      <c r="BQ72" s="11">
        <f>VLOOKUP(AU72,Ceny!$A$3:$E$9,3,FALSE)</f>
        <v>5.706E-2</v>
      </c>
      <c r="BR72" s="15">
        <f t="shared" si="10"/>
        <v>0</v>
      </c>
      <c r="BS72" s="11">
        <f>VLOOKUP(AU72,Ceny!$A$3:$E$9,5,FALSE)</f>
        <v>5.706E-2</v>
      </c>
      <c r="BT72" s="15">
        <f t="shared" si="11"/>
        <v>2</v>
      </c>
      <c r="BU72" s="15">
        <v>0</v>
      </c>
      <c r="BV72" s="58">
        <f t="shared" si="12"/>
        <v>0</v>
      </c>
      <c r="BW72" s="59">
        <f t="shared" si="13"/>
        <v>74.12</v>
      </c>
      <c r="BX72" s="59">
        <f t="shared" si="14"/>
        <v>17.05</v>
      </c>
      <c r="BY72" s="59">
        <f t="shared" si="15"/>
        <v>91.17</v>
      </c>
      <c r="CA72" s="60"/>
    </row>
    <row r="73" spans="1:79">
      <c r="A73" s="56">
        <f t="shared" si="16"/>
        <v>59</v>
      </c>
      <c r="B73" s="8" t="s">
        <v>63</v>
      </c>
      <c r="C73" s="8" t="s">
        <v>64</v>
      </c>
      <c r="D73" s="8" t="s">
        <v>65</v>
      </c>
      <c r="E73" s="8" t="s">
        <v>65</v>
      </c>
      <c r="F73" s="8" t="s">
        <v>66</v>
      </c>
      <c r="G73" s="8" t="s">
        <v>67</v>
      </c>
      <c r="H73" s="8"/>
      <c r="I73" s="8" t="s">
        <v>68</v>
      </c>
      <c r="J73" s="8" t="s">
        <v>124</v>
      </c>
      <c r="K73" s="8" t="s">
        <v>125</v>
      </c>
      <c r="L73" s="8" t="s">
        <v>65</v>
      </c>
      <c r="M73" s="8" t="s">
        <v>65</v>
      </c>
      <c r="N73" s="8" t="s">
        <v>126</v>
      </c>
      <c r="O73" s="8" t="s">
        <v>127</v>
      </c>
      <c r="P73" s="8"/>
      <c r="Q73" s="8" t="s">
        <v>733</v>
      </c>
      <c r="R73" s="8" t="s">
        <v>734</v>
      </c>
      <c r="S73" s="8">
        <v>0</v>
      </c>
      <c r="T73" s="13" t="s">
        <v>49</v>
      </c>
      <c r="U73" s="13" t="s">
        <v>35</v>
      </c>
      <c r="V73" s="8" t="s">
        <v>739</v>
      </c>
      <c r="W73" s="9">
        <v>45657</v>
      </c>
      <c r="X73" s="8" t="s">
        <v>740</v>
      </c>
      <c r="Y73" s="8" t="s">
        <v>124</v>
      </c>
      <c r="Z73" s="8" t="s">
        <v>791</v>
      </c>
      <c r="AA73" s="8" t="s">
        <v>65</v>
      </c>
      <c r="AB73" s="8" t="s">
        <v>65</v>
      </c>
      <c r="AC73" s="8" t="s">
        <v>792</v>
      </c>
      <c r="AD73" s="8" t="s">
        <v>793</v>
      </c>
      <c r="AE73" s="8" t="s">
        <v>260</v>
      </c>
      <c r="AF73" s="10" t="s">
        <v>1253</v>
      </c>
      <c r="AG73" s="8" t="s">
        <v>1254</v>
      </c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2"/>
      <c r="AT73" s="18">
        <v>344</v>
      </c>
      <c r="AU73" s="8" t="str">
        <f t="shared" si="21"/>
        <v>W-1.1</v>
      </c>
      <c r="AV73" s="8" t="s">
        <v>1138</v>
      </c>
      <c r="AW73" s="8"/>
      <c r="AX73" s="13">
        <v>8760</v>
      </c>
      <c r="AY73" s="13">
        <v>12</v>
      </c>
      <c r="AZ73" s="14">
        <v>0</v>
      </c>
      <c r="BA73" s="14">
        <v>100</v>
      </c>
      <c r="BB73" s="13">
        <f t="shared" si="0"/>
        <v>0</v>
      </c>
      <c r="BC73" s="13">
        <f t="shared" si="1"/>
        <v>344</v>
      </c>
      <c r="BD73" s="57">
        <f t="shared" si="2"/>
        <v>0</v>
      </c>
      <c r="BE73" s="57">
        <f>IF((OR(AU73=Ceny!$A$3,AU73=Ceny!$A$4,AU73=Ceny!$A$5,AU73=Ceny!$A$6,AU73=Ceny!$A$7)),$C$5/1000,$C$6/1000)</f>
        <v>0</v>
      </c>
      <c r="BF73" s="15">
        <f t="shared" si="3"/>
        <v>0</v>
      </c>
      <c r="BG73" s="15">
        <f t="shared" si="4"/>
        <v>0</v>
      </c>
      <c r="BH73" s="15">
        <f t="shared" si="5"/>
        <v>0</v>
      </c>
      <c r="BI73" s="16">
        <f t="shared" si="6"/>
        <v>0</v>
      </c>
      <c r="BJ73" s="15">
        <f t="shared" si="7"/>
        <v>0</v>
      </c>
      <c r="BK73" s="16">
        <f t="shared" si="8"/>
        <v>0</v>
      </c>
      <c r="BL73" s="15">
        <f t="shared" si="9"/>
        <v>0</v>
      </c>
      <c r="BM73" s="11">
        <f>VLOOKUP(AU73,Ceny!$A$3:$E$9,2,FALSE)</f>
        <v>6.01</v>
      </c>
      <c r="BN73" s="15">
        <f t="shared" si="19"/>
        <v>0</v>
      </c>
      <c r="BO73" s="11">
        <f>VLOOKUP(AU73,Ceny!$A$3:$E$9,4,FALSE)</f>
        <v>6.01</v>
      </c>
      <c r="BP73" s="15">
        <f t="shared" si="20"/>
        <v>72.12</v>
      </c>
      <c r="BQ73" s="11">
        <f>VLOOKUP(AU73,Ceny!$A$3:$E$9,3,FALSE)</f>
        <v>5.706E-2</v>
      </c>
      <c r="BR73" s="15">
        <f t="shared" si="10"/>
        <v>0</v>
      </c>
      <c r="BS73" s="11">
        <f>VLOOKUP(AU73,Ceny!$A$3:$E$9,5,FALSE)</f>
        <v>5.706E-2</v>
      </c>
      <c r="BT73" s="15">
        <f t="shared" si="11"/>
        <v>19.63</v>
      </c>
      <c r="BU73" s="15">
        <v>0</v>
      </c>
      <c r="BV73" s="58">
        <f t="shared" si="12"/>
        <v>0</v>
      </c>
      <c r="BW73" s="59">
        <f t="shared" si="13"/>
        <v>91.75</v>
      </c>
      <c r="BX73" s="59">
        <f t="shared" si="14"/>
        <v>21.1</v>
      </c>
      <c r="BY73" s="59">
        <f t="shared" si="15"/>
        <v>112.85</v>
      </c>
      <c r="CA73" s="60"/>
    </row>
    <row r="74" spans="1:79">
      <c r="A74" s="56">
        <f t="shared" si="16"/>
        <v>60</v>
      </c>
      <c r="B74" s="8" t="s">
        <v>63</v>
      </c>
      <c r="C74" s="8" t="s">
        <v>64</v>
      </c>
      <c r="D74" s="8" t="s">
        <v>65</v>
      </c>
      <c r="E74" s="8" t="s">
        <v>65</v>
      </c>
      <c r="F74" s="8" t="s">
        <v>66</v>
      </c>
      <c r="G74" s="8" t="s">
        <v>67</v>
      </c>
      <c r="H74" s="8"/>
      <c r="I74" s="8" t="s">
        <v>68</v>
      </c>
      <c r="J74" s="8" t="s">
        <v>124</v>
      </c>
      <c r="K74" s="8" t="s">
        <v>125</v>
      </c>
      <c r="L74" s="8" t="s">
        <v>65</v>
      </c>
      <c r="M74" s="8" t="s">
        <v>65</v>
      </c>
      <c r="N74" s="8" t="s">
        <v>126</v>
      </c>
      <c r="O74" s="8" t="s">
        <v>127</v>
      </c>
      <c r="P74" s="8"/>
      <c r="Q74" s="8" t="s">
        <v>733</v>
      </c>
      <c r="R74" s="8" t="s">
        <v>734</v>
      </c>
      <c r="S74" s="8">
        <v>0</v>
      </c>
      <c r="T74" s="13" t="s">
        <v>49</v>
      </c>
      <c r="U74" s="13" t="s">
        <v>35</v>
      </c>
      <c r="V74" s="8" t="s">
        <v>739</v>
      </c>
      <c r="W74" s="9">
        <v>45657</v>
      </c>
      <c r="X74" s="8" t="s">
        <v>740</v>
      </c>
      <c r="Y74" s="8" t="s">
        <v>124</v>
      </c>
      <c r="Z74" s="8" t="s">
        <v>791</v>
      </c>
      <c r="AA74" s="8" t="s">
        <v>65</v>
      </c>
      <c r="AB74" s="8" t="s">
        <v>65</v>
      </c>
      <c r="AC74" s="8" t="s">
        <v>792</v>
      </c>
      <c r="AD74" s="8" t="s">
        <v>793</v>
      </c>
      <c r="AE74" s="8" t="s">
        <v>368</v>
      </c>
      <c r="AF74" s="10" t="s">
        <v>1255</v>
      </c>
      <c r="AG74" s="8" t="s">
        <v>1256</v>
      </c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2"/>
      <c r="AT74" s="18">
        <v>2180</v>
      </c>
      <c r="AU74" s="8" t="str">
        <f t="shared" si="21"/>
        <v>W-1.1</v>
      </c>
      <c r="AV74" s="8" t="s">
        <v>1138</v>
      </c>
      <c r="AW74" s="8"/>
      <c r="AX74" s="13">
        <v>8760</v>
      </c>
      <c r="AY74" s="13">
        <v>12</v>
      </c>
      <c r="AZ74" s="14">
        <v>0</v>
      </c>
      <c r="BA74" s="14">
        <v>100</v>
      </c>
      <c r="BB74" s="13">
        <f t="shared" si="0"/>
        <v>0</v>
      </c>
      <c r="BC74" s="13">
        <f t="shared" si="1"/>
        <v>2180</v>
      </c>
      <c r="BD74" s="57">
        <f t="shared" si="2"/>
        <v>0</v>
      </c>
      <c r="BE74" s="57">
        <f>IF((OR(AU74=Ceny!$A$3,AU74=Ceny!$A$4,AU74=Ceny!$A$5,AU74=Ceny!$A$6,AU74=Ceny!$A$7)),$C$5/1000,$C$6/1000)</f>
        <v>0</v>
      </c>
      <c r="BF74" s="15">
        <f t="shared" si="3"/>
        <v>0</v>
      </c>
      <c r="BG74" s="15">
        <f t="shared" si="4"/>
        <v>0</v>
      </c>
      <c r="BH74" s="15">
        <f t="shared" si="5"/>
        <v>0</v>
      </c>
      <c r="BI74" s="16">
        <f t="shared" si="6"/>
        <v>0</v>
      </c>
      <c r="BJ74" s="15">
        <f t="shared" si="7"/>
        <v>0</v>
      </c>
      <c r="BK74" s="16">
        <f t="shared" si="8"/>
        <v>0</v>
      </c>
      <c r="BL74" s="15">
        <f t="shared" si="9"/>
        <v>0</v>
      </c>
      <c r="BM74" s="11">
        <f>VLOOKUP(AU74,Ceny!$A$3:$E$9,2,FALSE)</f>
        <v>6.01</v>
      </c>
      <c r="BN74" s="15">
        <f t="shared" si="19"/>
        <v>0</v>
      </c>
      <c r="BO74" s="11">
        <f>VLOOKUP(AU74,Ceny!$A$3:$E$9,4,FALSE)</f>
        <v>6.01</v>
      </c>
      <c r="BP74" s="15">
        <f t="shared" si="20"/>
        <v>72.12</v>
      </c>
      <c r="BQ74" s="11">
        <f>VLOOKUP(AU74,Ceny!$A$3:$E$9,3,FALSE)</f>
        <v>5.706E-2</v>
      </c>
      <c r="BR74" s="15">
        <f t="shared" si="10"/>
        <v>0</v>
      </c>
      <c r="BS74" s="11">
        <f>VLOOKUP(AU74,Ceny!$A$3:$E$9,5,FALSE)</f>
        <v>5.706E-2</v>
      </c>
      <c r="BT74" s="15">
        <f t="shared" si="11"/>
        <v>124.39</v>
      </c>
      <c r="BU74" s="15">
        <v>0</v>
      </c>
      <c r="BV74" s="58">
        <f t="shared" si="12"/>
        <v>0</v>
      </c>
      <c r="BW74" s="59">
        <f t="shared" si="13"/>
        <v>196.51</v>
      </c>
      <c r="BX74" s="59">
        <f t="shared" si="14"/>
        <v>45.2</v>
      </c>
      <c r="BY74" s="59">
        <f t="shared" si="15"/>
        <v>241.70999999999998</v>
      </c>
      <c r="CA74" s="60"/>
    </row>
    <row r="75" spans="1:79">
      <c r="A75" s="56">
        <f t="shared" si="16"/>
        <v>61</v>
      </c>
      <c r="B75" s="8" t="s">
        <v>63</v>
      </c>
      <c r="C75" s="8" t="s">
        <v>64</v>
      </c>
      <c r="D75" s="8" t="s">
        <v>65</v>
      </c>
      <c r="E75" s="8" t="s">
        <v>65</v>
      </c>
      <c r="F75" s="8" t="s">
        <v>66</v>
      </c>
      <c r="G75" s="8" t="s">
        <v>67</v>
      </c>
      <c r="H75" s="8"/>
      <c r="I75" s="8" t="s">
        <v>68</v>
      </c>
      <c r="J75" s="8" t="s">
        <v>124</v>
      </c>
      <c r="K75" s="8" t="s">
        <v>125</v>
      </c>
      <c r="L75" s="8" t="s">
        <v>65</v>
      </c>
      <c r="M75" s="8" t="s">
        <v>65</v>
      </c>
      <c r="N75" s="8" t="s">
        <v>126</v>
      </c>
      <c r="O75" s="8" t="s">
        <v>127</v>
      </c>
      <c r="P75" s="8"/>
      <c r="Q75" s="8" t="s">
        <v>733</v>
      </c>
      <c r="R75" s="8" t="s">
        <v>734</v>
      </c>
      <c r="S75" s="8">
        <v>0</v>
      </c>
      <c r="T75" s="13" t="s">
        <v>49</v>
      </c>
      <c r="U75" s="13" t="s">
        <v>35</v>
      </c>
      <c r="V75" s="8" t="s">
        <v>739</v>
      </c>
      <c r="W75" s="9">
        <v>45657</v>
      </c>
      <c r="X75" s="8" t="s">
        <v>740</v>
      </c>
      <c r="Y75" s="8" t="s">
        <v>124</v>
      </c>
      <c r="Z75" s="8" t="s">
        <v>795</v>
      </c>
      <c r="AA75" s="8" t="s">
        <v>65</v>
      </c>
      <c r="AB75" s="8" t="s">
        <v>65</v>
      </c>
      <c r="AC75" s="8" t="s">
        <v>123</v>
      </c>
      <c r="AD75" s="8" t="s">
        <v>796</v>
      </c>
      <c r="AE75" s="8" t="s">
        <v>364</v>
      </c>
      <c r="AF75" s="10" t="s">
        <v>1257</v>
      </c>
      <c r="AG75" s="8" t="s">
        <v>1258</v>
      </c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2"/>
      <c r="AT75" s="18">
        <v>5753</v>
      </c>
      <c r="AU75" s="8" t="s">
        <v>58</v>
      </c>
      <c r="AV75" s="8" t="s">
        <v>1138</v>
      </c>
      <c r="AW75" s="8"/>
      <c r="AX75" s="13">
        <v>8760</v>
      </c>
      <c r="AY75" s="13">
        <v>12</v>
      </c>
      <c r="AZ75" s="14">
        <v>0</v>
      </c>
      <c r="BA75" s="14">
        <v>100</v>
      </c>
      <c r="BB75" s="13">
        <f t="shared" si="0"/>
        <v>0</v>
      </c>
      <c r="BC75" s="13">
        <f t="shared" si="1"/>
        <v>5753</v>
      </c>
      <c r="BD75" s="57">
        <f t="shared" si="2"/>
        <v>0</v>
      </c>
      <c r="BE75" s="57">
        <f>IF((OR(AU75=Ceny!$A$3,AU75=Ceny!$A$4,AU75=Ceny!$A$5,AU75=Ceny!$A$6,AU75=Ceny!$A$7)),$C$5/1000,$C$6/1000)</f>
        <v>0</v>
      </c>
      <c r="BF75" s="15">
        <f t="shared" si="3"/>
        <v>0</v>
      </c>
      <c r="BG75" s="15">
        <f t="shared" si="4"/>
        <v>0</v>
      </c>
      <c r="BH75" s="15">
        <f t="shared" si="5"/>
        <v>0</v>
      </c>
      <c r="BI75" s="16">
        <f t="shared" si="6"/>
        <v>0</v>
      </c>
      <c r="BJ75" s="15">
        <f t="shared" si="7"/>
        <v>0</v>
      </c>
      <c r="BK75" s="16">
        <f t="shared" si="8"/>
        <v>0</v>
      </c>
      <c r="BL75" s="15">
        <f t="shared" si="9"/>
        <v>0</v>
      </c>
      <c r="BM75" s="11">
        <f>VLOOKUP(AU75,Ceny!$A$3:$E$9,2,FALSE)</f>
        <v>42.41</v>
      </c>
      <c r="BN75" s="15">
        <f t="shared" si="19"/>
        <v>0</v>
      </c>
      <c r="BO75" s="11">
        <f>VLOOKUP(AU75,Ceny!$A$3:$E$9,4,FALSE)</f>
        <v>42.41</v>
      </c>
      <c r="BP75" s="15">
        <f t="shared" si="20"/>
        <v>508.92</v>
      </c>
      <c r="BQ75" s="11">
        <f>VLOOKUP(AU75,Ceny!$A$3:$E$9,3,FALSE)</f>
        <v>4.4200000000000003E-2</v>
      </c>
      <c r="BR75" s="15">
        <f t="shared" si="10"/>
        <v>0</v>
      </c>
      <c r="BS75" s="11">
        <f>VLOOKUP(AU75,Ceny!$A$3:$E$9,5,FALSE)</f>
        <v>4.4200000000000003E-2</v>
      </c>
      <c r="BT75" s="15">
        <f t="shared" si="11"/>
        <v>254.28</v>
      </c>
      <c r="BU75" s="15">
        <v>0</v>
      </c>
      <c r="BV75" s="58">
        <f t="shared" si="12"/>
        <v>0</v>
      </c>
      <c r="BW75" s="59">
        <f t="shared" si="13"/>
        <v>763.2</v>
      </c>
      <c r="BX75" s="59">
        <f t="shared" si="14"/>
        <v>175.54</v>
      </c>
      <c r="BY75" s="59">
        <f t="shared" si="15"/>
        <v>938.74</v>
      </c>
      <c r="CA75" s="60"/>
    </row>
    <row r="76" spans="1:79">
      <c r="A76" s="56">
        <f t="shared" si="16"/>
        <v>62</v>
      </c>
      <c r="B76" s="8" t="s">
        <v>63</v>
      </c>
      <c r="C76" s="8" t="s">
        <v>64</v>
      </c>
      <c r="D76" s="8" t="s">
        <v>65</v>
      </c>
      <c r="E76" s="8" t="s">
        <v>65</v>
      </c>
      <c r="F76" s="8" t="s">
        <v>66</v>
      </c>
      <c r="G76" s="8" t="s">
        <v>67</v>
      </c>
      <c r="H76" s="8"/>
      <c r="I76" s="8" t="s">
        <v>68</v>
      </c>
      <c r="J76" s="8" t="s">
        <v>124</v>
      </c>
      <c r="K76" s="8" t="s">
        <v>125</v>
      </c>
      <c r="L76" s="8" t="s">
        <v>65</v>
      </c>
      <c r="M76" s="8" t="s">
        <v>65</v>
      </c>
      <c r="N76" s="8" t="s">
        <v>126</v>
      </c>
      <c r="O76" s="8" t="s">
        <v>127</v>
      </c>
      <c r="P76" s="8"/>
      <c r="Q76" s="8" t="s">
        <v>733</v>
      </c>
      <c r="R76" s="8" t="s">
        <v>734</v>
      </c>
      <c r="S76" s="8">
        <v>0</v>
      </c>
      <c r="T76" s="13" t="s">
        <v>49</v>
      </c>
      <c r="U76" s="13" t="s">
        <v>35</v>
      </c>
      <c r="V76" s="8" t="s">
        <v>739</v>
      </c>
      <c r="W76" s="9">
        <v>45657</v>
      </c>
      <c r="X76" s="8" t="s">
        <v>740</v>
      </c>
      <c r="Y76" s="8" t="s">
        <v>124</v>
      </c>
      <c r="Z76" s="8" t="s">
        <v>795</v>
      </c>
      <c r="AA76" s="8" t="s">
        <v>65</v>
      </c>
      <c r="AB76" s="8" t="s">
        <v>65</v>
      </c>
      <c r="AC76" s="8" t="s">
        <v>123</v>
      </c>
      <c r="AD76" s="8" t="s">
        <v>796</v>
      </c>
      <c r="AE76" s="8" t="s">
        <v>558</v>
      </c>
      <c r="AF76" s="10" t="s">
        <v>1259</v>
      </c>
      <c r="AG76" s="8" t="s">
        <v>1260</v>
      </c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2"/>
      <c r="AT76" s="18">
        <v>19291</v>
      </c>
      <c r="AU76" s="8" t="str">
        <f t="shared" ref="AU76:AU81" si="22">AU$22</f>
        <v>W-3.6</v>
      </c>
      <c r="AV76" s="8" t="s">
        <v>1138</v>
      </c>
      <c r="AW76" s="8"/>
      <c r="AX76" s="13">
        <v>8760</v>
      </c>
      <c r="AY76" s="13">
        <v>12</v>
      </c>
      <c r="AZ76" s="14">
        <v>0</v>
      </c>
      <c r="BA76" s="14">
        <v>100</v>
      </c>
      <c r="BB76" s="13">
        <f t="shared" si="0"/>
        <v>0</v>
      </c>
      <c r="BC76" s="13">
        <f t="shared" si="1"/>
        <v>19291</v>
      </c>
      <c r="BD76" s="57">
        <f t="shared" si="2"/>
        <v>0</v>
      </c>
      <c r="BE76" s="57">
        <f>IF((OR(AU76=Ceny!$A$3,AU76=Ceny!$A$4,AU76=Ceny!$A$5,AU76=Ceny!$A$6,AU76=Ceny!$A$7)),$C$5/1000,$C$6/1000)</f>
        <v>0</v>
      </c>
      <c r="BF76" s="15">
        <f t="shared" si="3"/>
        <v>0</v>
      </c>
      <c r="BG76" s="15">
        <f t="shared" si="4"/>
        <v>0</v>
      </c>
      <c r="BH76" s="15">
        <f t="shared" si="5"/>
        <v>0</v>
      </c>
      <c r="BI76" s="16">
        <f t="shared" si="6"/>
        <v>0</v>
      </c>
      <c r="BJ76" s="15">
        <f t="shared" si="7"/>
        <v>0</v>
      </c>
      <c r="BK76" s="16">
        <f t="shared" si="8"/>
        <v>0</v>
      </c>
      <c r="BL76" s="15">
        <f t="shared" si="9"/>
        <v>0</v>
      </c>
      <c r="BM76" s="11">
        <f>VLOOKUP(AU76,Ceny!$A$3:$E$9,2,FALSE)</f>
        <v>42.41</v>
      </c>
      <c r="BN76" s="15">
        <f t="shared" si="19"/>
        <v>0</v>
      </c>
      <c r="BO76" s="11">
        <f>VLOOKUP(AU76,Ceny!$A$3:$E$9,4,FALSE)</f>
        <v>42.41</v>
      </c>
      <c r="BP76" s="15">
        <f t="shared" si="20"/>
        <v>508.92</v>
      </c>
      <c r="BQ76" s="11">
        <f>VLOOKUP(AU76,Ceny!$A$3:$E$9,3,FALSE)</f>
        <v>4.4200000000000003E-2</v>
      </c>
      <c r="BR76" s="15">
        <f t="shared" si="10"/>
        <v>0</v>
      </c>
      <c r="BS76" s="11">
        <f>VLOOKUP(AU76,Ceny!$A$3:$E$9,5,FALSE)</f>
        <v>4.4200000000000003E-2</v>
      </c>
      <c r="BT76" s="15">
        <f t="shared" si="11"/>
        <v>852.66</v>
      </c>
      <c r="BU76" s="15">
        <v>0</v>
      </c>
      <c r="BV76" s="58">
        <f t="shared" si="12"/>
        <v>0</v>
      </c>
      <c r="BW76" s="59">
        <f t="shared" si="13"/>
        <v>1361.58</v>
      </c>
      <c r="BX76" s="59">
        <f t="shared" si="14"/>
        <v>313.16000000000003</v>
      </c>
      <c r="BY76" s="59">
        <f t="shared" si="15"/>
        <v>1674.74</v>
      </c>
      <c r="CA76" s="60"/>
    </row>
    <row r="77" spans="1:79">
      <c r="A77" s="56">
        <f t="shared" si="16"/>
        <v>63</v>
      </c>
      <c r="B77" s="8" t="s">
        <v>63</v>
      </c>
      <c r="C77" s="8" t="s">
        <v>64</v>
      </c>
      <c r="D77" s="8" t="s">
        <v>65</v>
      </c>
      <c r="E77" s="8" t="s">
        <v>65</v>
      </c>
      <c r="F77" s="8" t="s">
        <v>66</v>
      </c>
      <c r="G77" s="8" t="s">
        <v>67</v>
      </c>
      <c r="H77" s="8"/>
      <c r="I77" s="8" t="s">
        <v>68</v>
      </c>
      <c r="J77" s="8" t="s">
        <v>124</v>
      </c>
      <c r="K77" s="8" t="s">
        <v>125</v>
      </c>
      <c r="L77" s="8" t="s">
        <v>65</v>
      </c>
      <c r="M77" s="8" t="s">
        <v>65</v>
      </c>
      <c r="N77" s="8" t="s">
        <v>126</v>
      </c>
      <c r="O77" s="8" t="s">
        <v>127</v>
      </c>
      <c r="P77" s="8"/>
      <c r="Q77" s="8" t="s">
        <v>733</v>
      </c>
      <c r="R77" s="8" t="s">
        <v>734</v>
      </c>
      <c r="S77" s="8">
        <v>0</v>
      </c>
      <c r="T77" s="13" t="s">
        <v>49</v>
      </c>
      <c r="U77" s="13" t="s">
        <v>35</v>
      </c>
      <c r="V77" s="8" t="s">
        <v>739</v>
      </c>
      <c r="W77" s="9">
        <v>45657</v>
      </c>
      <c r="X77" s="8" t="s">
        <v>740</v>
      </c>
      <c r="Y77" s="8" t="s">
        <v>124</v>
      </c>
      <c r="Z77" s="8" t="s">
        <v>797</v>
      </c>
      <c r="AA77" s="8" t="s">
        <v>65</v>
      </c>
      <c r="AB77" s="8" t="s">
        <v>65</v>
      </c>
      <c r="AC77" s="8" t="s">
        <v>495</v>
      </c>
      <c r="AD77" s="8" t="s">
        <v>229</v>
      </c>
      <c r="AE77" s="8" t="s">
        <v>72</v>
      </c>
      <c r="AF77" s="10" t="s">
        <v>1261</v>
      </c>
      <c r="AG77" s="8" t="s">
        <v>1262</v>
      </c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2"/>
      <c r="AT77" s="18">
        <v>16537</v>
      </c>
      <c r="AU77" s="8" t="str">
        <f t="shared" si="22"/>
        <v>W-3.6</v>
      </c>
      <c r="AV77" s="8" t="s">
        <v>1138</v>
      </c>
      <c r="AW77" s="8"/>
      <c r="AX77" s="13">
        <v>8760</v>
      </c>
      <c r="AY77" s="13">
        <v>12</v>
      </c>
      <c r="AZ77" s="14">
        <v>0</v>
      </c>
      <c r="BA77" s="14">
        <v>100</v>
      </c>
      <c r="BB77" s="13">
        <f t="shared" si="0"/>
        <v>0</v>
      </c>
      <c r="BC77" s="13">
        <f t="shared" si="1"/>
        <v>16537</v>
      </c>
      <c r="BD77" s="57">
        <f t="shared" si="2"/>
        <v>0</v>
      </c>
      <c r="BE77" s="57">
        <f>IF((OR(AU77=Ceny!$A$3,AU77=Ceny!$A$4,AU77=Ceny!$A$5,AU77=Ceny!$A$6,AU77=Ceny!$A$7)),$C$5/1000,$C$6/1000)</f>
        <v>0</v>
      </c>
      <c r="BF77" s="15">
        <f t="shared" si="3"/>
        <v>0</v>
      </c>
      <c r="BG77" s="15">
        <f t="shared" si="4"/>
        <v>0</v>
      </c>
      <c r="BH77" s="15">
        <f t="shared" si="5"/>
        <v>0</v>
      </c>
      <c r="BI77" s="16">
        <f t="shared" si="6"/>
        <v>0</v>
      </c>
      <c r="BJ77" s="15">
        <f t="shared" si="7"/>
        <v>0</v>
      </c>
      <c r="BK77" s="16">
        <f t="shared" si="8"/>
        <v>0</v>
      </c>
      <c r="BL77" s="15">
        <f t="shared" si="9"/>
        <v>0</v>
      </c>
      <c r="BM77" s="11">
        <f>VLOOKUP(AU77,Ceny!$A$3:$E$9,2,FALSE)</f>
        <v>42.41</v>
      </c>
      <c r="BN77" s="15">
        <f t="shared" si="19"/>
        <v>0</v>
      </c>
      <c r="BO77" s="11">
        <f>VLOOKUP(AU77,Ceny!$A$3:$E$9,4,FALSE)</f>
        <v>42.41</v>
      </c>
      <c r="BP77" s="15">
        <f t="shared" si="20"/>
        <v>508.92</v>
      </c>
      <c r="BQ77" s="11">
        <f>VLOOKUP(AU77,Ceny!$A$3:$E$9,3,FALSE)</f>
        <v>4.4200000000000003E-2</v>
      </c>
      <c r="BR77" s="15">
        <f t="shared" si="10"/>
        <v>0</v>
      </c>
      <c r="BS77" s="11">
        <f>VLOOKUP(AU77,Ceny!$A$3:$E$9,5,FALSE)</f>
        <v>4.4200000000000003E-2</v>
      </c>
      <c r="BT77" s="15">
        <f t="shared" si="11"/>
        <v>730.94</v>
      </c>
      <c r="BU77" s="15">
        <v>0</v>
      </c>
      <c r="BV77" s="58">
        <f t="shared" si="12"/>
        <v>0</v>
      </c>
      <c r="BW77" s="59">
        <f t="shared" si="13"/>
        <v>1239.8600000000001</v>
      </c>
      <c r="BX77" s="59">
        <f t="shared" si="14"/>
        <v>285.17</v>
      </c>
      <c r="BY77" s="59">
        <f t="shared" si="15"/>
        <v>1525.0300000000002</v>
      </c>
      <c r="CA77" s="60"/>
    </row>
    <row r="78" spans="1:79">
      <c r="A78" s="56">
        <f t="shared" si="16"/>
        <v>64</v>
      </c>
      <c r="B78" s="8" t="s">
        <v>63</v>
      </c>
      <c r="C78" s="8" t="s">
        <v>64</v>
      </c>
      <c r="D78" s="8" t="s">
        <v>65</v>
      </c>
      <c r="E78" s="8" t="s">
        <v>65</v>
      </c>
      <c r="F78" s="8" t="s">
        <v>66</v>
      </c>
      <c r="G78" s="8" t="s">
        <v>67</v>
      </c>
      <c r="H78" s="8"/>
      <c r="I78" s="8" t="s">
        <v>68</v>
      </c>
      <c r="J78" s="8" t="s">
        <v>124</v>
      </c>
      <c r="K78" s="8" t="s">
        <v>125</v>
      </c>
      <c r="L78" s="8" t="s">
        <v>65</v>
      </c>
      <c r="M78" s="8" t="s">
        <v>65</v>
      </c>
      <c r="N78" s="8" t="s">
        <v>126</v>
      </c>
      <c r="O78" s="8" t="s">
        <v>127</v>
      </c>
      <c r="P78" s="8"/>
      <c r="Q78" s="8" t="s">
        <v>733</v>
      </c>
      <c r="R78" s="8" t="s">
        <v>734</v>
      </c>
      <c r="S78" s="8">
        <v>0</v>
      </c>
      <c r="T78" s="13" t="s">
        <v>49</v>
      </c>
      <c r="U78" s="13" t="s">
        <v>35</v>
      </c>
      <c r="V78" s="8" t="s">
        <v>739</v>
      </c>
      <c r="W78" s="9">
        <v>45657</v>
      </c>
      <c r="X78" s="8" t="s">
        <v>740</v>
      </c>
      <c r="Y78" s="8" t="s">
        <v>124</v>
      </c>
      <c r="Z78" s="8" t="s">
        <v>798</v>
      </c>
      <c r="AA78" s="8" t="s">
        <v>65</v>
      </c>
      <c r="AB78" s="8" t="s">
        <v>65</v>
      </c>
      <c r="AC78" s="8" t="s">
        <v>774</v>
      </c>
      <c r="AD78" s="8" t="s">
        <v>799</v>
      </c>
      <c r="AE78" s="8" t="s">
        <v>92</v>
      </c>
      <c r="AF78" s="10" t="s">
        <v>1263</v>
      </c>
      <c r="AG78" s="8" t="s">
        <v>1264</v>
      </c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2"/>
      <c r="AT78" s="18">
        <v>14149</v>
      </c>
      <c r="AU78" s="8" t="str">
        <f t="shared" si="22"/>
        <v>W-3.6</v>
      </c>
      <c r="AV78" s="8" t="s">
        <v>1138</v>
      </c>
      <c r="AW78" s="8"/>
      <c r="AX78" s="13">
        <v>8760</v>
      </c>
      <c r="AY78" s="13">
        <v>12</v>
      </c>
      <c r="AZ78" s="14">
        <v>0</v>
      </c>
      <c r="BA78" s="14">
        <v>100</v>
      </c>
      <c r="BB78" s="13">
        <f t="shared" ref="BB78:BB140" si="23">AT78*AZ78/100</f>
        <v>0</v>
      </c>
      <c r="BC78" s="13">
        <f t="shared" ref="BC78:BC140" si="24">AT78*BA78/100</f>
        <v>14149</v>
      </c>
      <c r="BD78" s="57">
        <f t="shared" ref="BD78:BD140" si="25">C$4/1000</f>
        <v>0</v>
      </c>
      <c r="BE78" s="57">
        <f>IF((OR(AU78=Ceny!$A$3,AU78=Ceny!$A$4,AU78=Ceny!$A$5,AU78=Ceny!$A$6,AU78=Ceny!$A$7)),$C$5/1000,$C$6/1000)</f>
        <v>0</v>
      </c>
      <c r="BF78" s="15">
        <f t="shared" ref="BF78:BF140" si="26">ROUND(BB78*BD78,2)</f>
        <v>0</v>
      </c>
      <c r="BG78" s="15">
        <f t="shared" ref="BG78:BG140" si="27">ROUND(BC78*BE78,2)</f>
        <v>0</v>
      </c>
      <c r="BH78" s="15">
        <f t="shared" ref="BH78:BH140" si="28">SUM(BF78:BG78)</f>
        <v>0</v>
      </c>
      <c r="BI78" s="16">
        <f t="shared" ref="BI78:BI140" si="29">HLOOKUP(AU78,$E$3:$K$5,2,FALSE)</f>
        <v>0</v>
      </c>
      <c r="BJ78" s="15">
        <f t="shared" ref="BJ78:BJ140" si="30">ROUND(BI78*AY78*AZ78/100,2)</f>
        <v>0</v>
      </c>
      <c r="BK78" s="16">
        <f t="shared" ref="BK78:BK140" si="31">HLOOKUP(AU78,$E$3:$K$5,3,FALSE)</f>
        <v>0</v>
      </c>
      <c r="BL78" s="15">
        <f t="shared" ref="BL78:BL140" si="32">ROUND(BK78*AY78*BA78/100,2)</f>
        <v>0</v>
      </c>
      <c r="BM78" s="11">
        <f>VLOOKUP(AU78,Ceny!$A$3:$E$9,2,FALSE)</f>
        <v>42.41</v>
      </c>
      <c r="BN78" s="15">
        <f t="shared" si="19"/>
        <v>0</v>
      </c>
      <c r="BO78" s="11">
        <f>VLOOKUP(AU78,Ceny!$A$3:$E$9,4,FALSE)</f>
        <v>42.41</v>
      </c>
      <c r="BP78" s="15">
        <f t="shared" si="20"/>
        <v>508.92</v>
      </c>
      <c r="BQ78" s="11">
        <f>VLOOKUP(AU78,Ceny!$A$3:$E$9,3,FALSE)</f>
        <v>4.4200000000000003E-2</v>
      </c>
      <c r="BR78" s="15">
        <f t="shared" ref="BR78:BR140" si="33">ROUND(BQ78*AT78*AZ78/100,2)</f>
        <v>0</v>
      </c>
      <c r="BS78" s="11">
        <f>VLOOKUP(AU78,Ceny!$A$3:$E$9,5,FALSE)</f>
        <v>4.4200000000000003E-2</v>
      </c>
      <c r="BT78" s="15">
        <f t="shared" ref="BT78:BT140" si="34">ROUND(BS78*AT78*BA78/100,2)</f>
        <v>625.39</v>
      </c>
      <c r="BU78" s="15">
        <v>0</v>
      </c>
      <c r="BV78" s="58">
        <f t="shared" ref="BV78:BV140" si="35">ROUND(BU78*AT78,2)</f>
        <v>0</v>
      </c>
      <c r="BW78" s="59">
        <f t="shared" ref="BW78:BW140" si="36">BH78+BJ78+BL78+BN78+BR78+BT78+BP78+BV78</f>
        <v>1134.31</v>
      </c>
      <c r="BX78" s="59">
        <f t="shared" ref="BX78:BX140" si="37">ROUND(BW78*0.23,2)</f>
        <v>260.89</v>
      </c>
      <c r="BY78" s="59">
        <f t="shared" ref="BY78:BY140" si="38">BX78+BW78</f>
        <v>1395.1999999999998</v>
      </c>
      <c r="CA78" s="60"/>
    </row>
    <row r="79" spans="1:79">
      <c r="A79" s="56">
        <f t="shared" si="16"/>
        <v>65</v>
      </c>
      <c r="B79" s="8" t="s">
        <v>63</v>
      </c>
      <c r="C79" s="8" t="s">
        <v>64</v>
      </c>
      <c r="D79" s="8" t="s">
        <v>65</v>
      </c>
      <c r="E79" s="8" t="s">
        <v>65</v>
      </c>
      <c r="F79" s="8" t="s">
        <v>66</v>
      </c>
      <c r="G79" s="8" t="s">
        <v>67</v>
      </c>
      <c r="H79" s="8"/>
      <c r="I79" s="8" t="s">
        <v>68</v>
      </c>
      <c r="J79" s="8" t="s">
        <v>124</v>
      </c>
      <c r="K79" s="8" t="s">
        <v>125</v>
      </c>
      <c r="L79" s="8" t="s">
        <v>65</v>
      </c>
      <c r="M79" s="8" t="s">
        <v>65</v>
      </c>
      <c r="N79" s="8" t="s">
        <v>126</v>
      </c>
      <c r="O79" s="8" t="s">
        <v>127</v>
      </c>
      <c r="P79" s="8"/>
      <c r="Q79" s="8" t="s">
        <v>733</v>
      </c>
      <c r="R79" s="8" t="s">
        <v>734</v>
      </c>
      <c r="S79" s="8">
        <v>0</v>
      </c>
      <c r="T79" s="13" t="s">
        <v>49</v>
      </c>
      <c r="U79" s="13" t="s">
        <v>35</v>
      </c>
      <c r="V79" s="8" t="s">
        <v>739</v>
      </c>
      <c r="W79" s="9">
        <v>45657</v>
      </c>
      <c r="X79" s="8" t="s">
        <v>740</v>
      </c>
      <c r="Y79" s="8" t="s">
        <v>124</v>
      </c>
      <c r="Z79" s="8" t="s">
        <v>800</v>
      </c>
      <c r="AA79" s="8" t="s">
        <v>65</v>
      </c>
      <c r="AB79" s="8" t="s">
        <v>65</v>
      </c>
      <c r="AC79" s="8" t="s">
        <v>801</v>
      </c>
      <c r="AD79" s="8" t="s">
        <v>794</v>
      </c>
      <c r="AE79" s="8" t="s">
        <v>127</v>
      </c>
      <c r="AF79" s="10" t="s">
        <v>1265</v>
      </c>
      <c r="AG79" s="8" t="s">
        <v>1266</v>
      </c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2"/>
      <c r="AT79" s="18">
        <v>36772</v>
      </c>
      <c r="AU79" s="8" t="str">
        <f t="shared" si="22"/>
        <v>W-3.6</v>
      </c>
      <c r="AV79" s="8" t="s">
        <v>1138</v>
      </c>
      <c r="AW79" s="8"/>
      <c r="AX79" s="13">
        <v>8760</v>
      </c>
      <c r="AY79" s="13">
        <v>12</v>
      </c>
      <c r="AZ79" s="14">
        <v>0</v>
      </c>
      <c r="BA79" s="14">
        <v>100</v>
      </c>
      <c r="BB79" s="13">
        <f t="shared" si="23"/>
        <v>0</v>
      </c>
      <c r="BC79" s="13">
        <f t="shared" si="24"/>
        <v>36772</v>
      </c>
      <c r="BD79" s="57">
        <f t="shared" si="25"/>
        <v>0</v>
      </c>
      <c r="BE79" s="57">
        <f>IF((OR(AU79=Ceny!$A$3,AU79=Ceny!$A$4,AU79=Ceny!$A$5,AU79=Ceny!$A$6,AU79=Ceny!$A$7)),$C$5/1000,$C$6/1000)</f>
        <v>0</v>
      </c>
      <c r="BF79" s="15">
        <f t="shared" si="26"/>
        <v>0</v>
      </c>
      <c r="BG79" s="15">
        <f t="shared" si="27"/>
        <v>0</v>
      </c>
      <c r="BH79" s="15">
        <f t="shared" si="28"/>
        <v>0</v>
      </c>
      <c r="BI79" s="16">
        <f t="shared" si="29"/>
        <v>0</v>
      </c>
      <c r="BJ79" s="15">
        <f t="shared" si="30"/>
        <v>0</v>
      </c>
      <c r="BK79" s="16">
        <f t="shared" si="31"/>
        <v>0</v>
      </c>
      <c r="BL79" s="15">
        <f t="shared" si="32"/>
        <v>0</v>
      </c>
      <c r="BM79" s="11">
        <f>VLOOKUP(AU79,Ceny!$A$3:$E$9,2,FALSE)</f>
        <v>42.41</v>
      </c>
      <c r="BN79" s="15">
        <f t="shared" si="19"/>
        <v>0</v>
      </c>
      <c r="BO79" s="11">
        <f>VLOOKUP(AU79,Ceny!$A$3:$E$9,4,FALSE)</f>
        <v>42.41</v>
      </c>
      <c r="BP79" s="15">
        <f t="shared" si="20"/>
        <v>508.92</v>
      </c>
      <c r="BQ79" s="11">
        <f>VLOOKUP(AU79,Ceny!$A$3:$E$9,3,FALSE)</f>
        <v>4.4200000000000003E-2</v>
      </c>
      <c r="BR79" s="15">
        <f t="shared" si="33"/>
        <v>0</v>
      </c>
      <c r="BS79" s="11">
        <f>VLOOKUP(AU79,Ceny!$A$3:$E$9,5,FALSE)</f>
        <v>4.4200000000000003E-2</v>
      </c>
      <c r="BT79" s="15">
        <f t="shared" si="34"/>
        <v>1625.32</v>
      </c>
      <c r="BU79" s="15">
        <v>0</v>
      </c>
      <c r="BV79" s="58">
        <f t="shared" si="35"/>
        <v>0</v>
      </c>
      <c r="BW79" s="59">
        <f t="shared" si="36"/>
        <v>2134.2399999999998</v>
      </c>
      <c r="BX79" s="59">
        <f t="shared" si="37"/>
        <v>490.88</v>
      </c>
      <c r="BY79" s="59">
        <f t="shared" si="38"/>
        <v>2625.12</v>
      </c>
      <c r="CA79" s="60"/>
    </row>
    <row r="80" spans="1:79">
      <c r="A80" s="56">
        <f t="shared" ref="A80:A143" si="39">A79+1</f>
        <v>66</v>
      </c>
      <c r="B80" s="8" t="s">
        <v>63</v>
      </c>
      <c r="C80" s="8" t="s">
        <v>64</v>
      </c>
      <c r="D80" s="8" t="s">
        <v>65</v>
      </c>
      <c r="E80" s="8" t="s">
        <v>65</v>
      </c>
      <c r="F80" s="8" t="s">
        <v>66</v>
      </c>
      <c r="G80" s="8" t="s">
        <v>67</v>
      </c>
      <c r="H80" s="8"/>
      <c r="I80" s="8" t="s">
        <v>68</v>
      </c>
      <c r="J80" s="8" t="s">
        <v>124</v>
      </c>
      <c r="K80" s="8" t="s">
        <v>125</v>
      </c>
      <c r="L80" s="8" t="s">
        <v>65</v>
      </c>
      <c r="M80" s="8" t="s">
        <v>65</v>
      </c>
      <c r="N80" s="8" t="s">
        <v>126</v>
      </c>
      <c r="O80" s="8" t="s">
        <v>127</v>
      </c>
      <c r="P80" s="8"/>
      <c r="Q80" s="8" t="s">
        <v>733</v>
      </c>
      <c r="R80" s="8" t="s">
        <v>734</v>
      </c>
      <c r="S80" s="8">
        <v>0</v>
      </c>
      <c r="T80" s="13" t="s">
        <v>49</v>
      </c>
      <c r="U80" s="13" t="s">
        <v>35</v>
      </c>
      <c r="V80" s="8" t="s">
        <v>739</v>
      </c>
      <c r="W80" s="9">
        <v>45657</v>
      </c>
      <c r="X80" s="8" t="s">
        <v>740</v>
      </c>
      <c r="Y80" s="8" t="s">
        <v>124</v>
      </c>
      <c r="Z80" s="8" t="s">
        <v>802</v>
      </c>
      <c r="AA80" s="8" t="s">
        <v>65</v>
      </c>
      <c r="AB80" s="8" t="s">
        <v>65</v>
      </c>
      <c r="AC80" s="8" t="s">
        <v>803</v>
      </c>
      <c r="AD80" s="8" t="s">
        <v>177</v>
      </c>
      <c r="AE80" s="8" t="s">
        <v>127</v>
      </c>
      <c r="AF80" s="10" t="s">
        <v>1267</v>
      </c>
      <c r="AG80" s="8" t="s">
        <v>1268</v>
      </c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2"/>
      <c r="AT80" s="18">
        <v>21156</v>
      </c>
      <c r="AU80" s="8" t="str">
        <f t="shared" si="22"/>
        <v>W-3.6</v>
      </c>
      <c r="AV80" s="8" t="s">
        <v>1138</v>
      </c>
      <c r="AW80" s="8"/>
      <c r="AX80" s="13">
        <v>8760</v>
      </c>
      <c r="AY80" s="13">
        <v>12</v>
      </c>
      <c r="AZ80" s="14">
        <v>0</v>
      </c>
      <c r="BA80" s="14">
        <v>100</v>
      </c>
      <c r="BB80" s="13">
        <f t="shared" si="23"/>
        <v>0</v>
      </c>
      <c r="BC80" s="13">
        <f t="shared" si="24"/>
        <v>21156</v>
      </c>
      <c r="BD80" s="57">
        <f t="shared" si="25"/>
        <v>0</v>
      </c>
      <c r="BE80" s="57">
        <f>IF((OR(AU80=Ceny!$A$3,AU80=Ceny!$A$4,AU80=Ceny!$A$5,AU80=Ceny!$A$6,AU80=Ceny!$A$7)),$C$5/1000,$C$6/1000)</f>
        <v>0</v>
      </c>
      <c r="BF80" s="15">
        <f t="shared" si="26"/>
        <v>0</v>
      </c>
      <c r="BG80" s="15">
        <f t="shared" si="27"/>
        <v>0</v>
      </c>
      <c r="BH80" s="15">
        <f t="shared" si="28"/>
        <v>0</v>
      </c>
      <c r="BI80" s="16">
        <f t="shared" si="29"/>
        <v>0</v>
      </c>
      <c r="BJ80" s="15">
        <f t="shared" si="30"/>
        <v>0</v>
      </c>
      <c r="BK80" s="16">
        <f t="shared" si="31"/>
        <v>0</v>
      </c>
      <c r="BL80" s="15">
        <f t="shared" si="32"/>
        <v>0</v>
      </c>
      <c r="BM80" s="11">
        <f>VLOOKUP(AU80,Ceny!$A$3:$E$9,2,FALSE)</f>
        <v>42.41</v>
      </c>
      <c r="BN80" s="15">
        <f t="shared" si="19"/>
        <v>0</v>
      </c>
      <c r="BO80" s="11">
        <f>VLOOKUP(AU80,Ceny!$A$3:$E$9,4,FALSE)</f>
        <v>42.41</v>
      </c>
      <c r="BP80" s="15">
        <f t="shared" si="20"/>
        <v>508.92</v>
      </c>
      <c r="BQ80" s="11">
        <f>VLOOKUP(AU80,Ceny!$A$3:$E$9,3,FALSE)</f>
        <v>4.4200000000000003E-2</v>
      </c>
      <c r="BR80" s="15">
        <f t="shared" si="33"/>
        <v>0</v>
      </c>
      <c r="BS80" s="11">
        <f>VLOOKUP(AU80,Ceny!$A$3:$E$9,5,FALSE)</f>
        <v>4.4200000000000003E-2</v>
      </c>
      <c r="BT80" s="15">
        <f t="shared" si="34"/>
        <v>935.1</v>
      </c>
      <c r="BU80" s="15">
        <v>0</v>
      </c>
      <c r="BV80" s="58">
        <f t="shared" si="35"/>
        <v>0</v>
      </c>
      <c r="BW80" s="59">
        <f t="shared" si="36"/>
        <v>1444.02</v>
      </c>
      <c r="BX80" s="59">
        <f t="shared" si="37"/>
        <v>332.12</v>
      </c>
      <c r="BY80" s="59">
        <f t="shared" si="38"/>
        <v>1776.1399999999999</v>
      </c>
      <c r="CA80" s="60"/>
    </row>
    <row r="81" spans="1:79">
      <c r="A81" s="56">
        <f t="shared" si="39"/>
        <v>67</v>
      </c>
      <c r="B81" s="8" t="s">
        <v>63</v>
      </c>
      <c r="C81" s="8" t="s">
        <v>64</v>
      </c>
      <c r="D81" s="8" t="s">
        <v>65</v>
      </c>
      <c r="E81" s="8" t="s">
        <v>65</v>
      </c>
      <c r="F81" s="8" t="s">
        <v>66</v>
      </c>
      <c r="G81" s="8" t="s">
        <v>67</v>
      </c>
      <c r="H81" s="8"/>
      <c r="I81" s="8" t="s">
        <v>68</v>
      </c>
      <c r="J81" s="8" t="s">
        <v>124</v>
      </c>
      <c r="K81" s="8" t="s">
        <v>125</v>
      </c>
      <c r="L81" s="8" t="s">
        <v>65</v>
      </c>
      <c r="M81" s="8" t="s">
        <v>65</v>
      </c>
      <c r="N81" s="8" t="s">
        <v>126</v>
      </c>
      <c r="O81" s="8" t="s">
        <v>127</v>
      </c>
      <c r="P81" s="8"/>
      <c r="Q81" s="8" t="s">
        <v>733</v>
      </c>
      <c r="R81" s="8" t="s">
        <v>734</v>
      </c>
      <c r="S81" s="8">
        <v>0</v>
      </c>
      <c r="T81" s="13" t="s">
        <v>49</v>
      </c>
      <c r="U81" s="13" t="s">
        <v>35</v>
      </c>
      <c r="V81" s="8" t="s">
        <v>739</v>
      </c>
      <c r="W81" s="9">
        <v>45657</v>
      </c>
      <c r="X81" s="8" t="s">
        <v>740</v>
      </c>
      <c r="Y81" s="8" t="s">
        <v>124</v>
      </c>
      <c r="Z81" s="8" t="s">
        <v>458</v>
      </c>
      <c r="AA81" s="8" t="s">
        <v>65</v>
      </c>
      <c r="AB81" s="8" t="s">
        <v>65</v>
      </c>
      <c r="AC81" s="8" t="s">
        <v>459</v>
      </c>
      <c r="AD81" s="8" t="s">
        <v>794</v>
      </c>
      <c r="AE81" s="8" t="s">
        <v>112</v>
      </c>
      <c r="AF81" s="10" t="s">
        <v>1269</v>
      </c>
      <c r="AG81" s="8" t="s">
        <v>1270</v>
      </c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2"/>
      <c r="AT81" s="18">
        <v>40573</v>
      </c>
      <c r="AU81" s="8" t="str">
        <f t="shared" si="22"/>
        <v>W-3.6</v>
      </c>
      <c r="AV81" s="8" t="s">
        <v>1138</v>
      </c>
      <c r="AW81" s="8"/>
      <c r="AX81" s="13">
        <v>8760</v>
      </c>
      <c r="AY81" s="13">
        <v>12</v>
      </c>
      <c r="AZ81" s="14">
        <v>0</v>
      </c>
      <c r="BA81" s="14">
        <v>100</v>
      </c>
      <c r="BB81" s="13">
        <f t="shared" si="23"/>
        <v>0</v>
      </c>
      <c r="BC81" s="13">
        <f t="shared" si="24"/>
        <v>40573</v>
      </c>
      <c r="BD81" s="57">
        <f t="shared" si="25"/>
        <v>0</v>
      </c>
      <c r="BE81" s="57">
        <f>IF((OR(AU81=Ceny!$A$3,AU81=Ceny!$A$4,AU81=Ceny!$A$5,AU81=Ceny!$A$6,AU81=Ceny!$A$7)),$C$5/1000,$C$6/1000)</f>
        <v>0</v>
      </c>
      <c r="BF81" s="15">
        <f t="shared" si="26"/>
        <v>0</v>
      </c>
      <c r="BG81" s="15">
        <f t="shared" si="27"/>
        <v>0</v>
      </c>
      <c r="BH81" s="15">
        <f t="shared" si="28"/>
        <v>0</v>
      </c>
      <c r="BI81" s="16">
        <f t="shared" si="29"/>
        <v>0</v>
      </c>
      <c r="BJ81" s="15">
        <f t="shared" si="30"/>
        <v>0</v>
      </c>
      <c r="BK81" s="16">
        <f t="shared" si="31"/>
        <v>0</v>
      </c>
      <c r="BL81" s="15">
        <f t="shared" si="32"/>
        <v>0</v>
      </c>
      <c r="BM81" s="11">
        <f>VLOOKUP(AU81,Ceny!$A$3:$E$9,2,FALSE)</f>
        <v>42.41</v>
      </c>
      <c r="BN81" s="15">
        <f t="shared" si="19"/>
        <v>0</v>
      </c>
      <c r="BO81" s="11">
        <f>VLOOKUP(AU81,Ceny!$A$3:$E$9,4,FALSE)</f>
        <v>42.41</v>
      </c>
      <c r="BP81" s="15">
        <f t="shared" si="20"/>
        <v>508.92</v>
      </c>
      <c r="BQ81" s="11">
        <f>VLOOKUP(AU81,Ceny!$A$3:$E$9,3,FALSE)</f>
        <v>4.4200000000000003E-2</v>
      </c>
      <c r="BR81" s="15">
        <f t="shared" si="33"/>
        <v>0</v>
      </c>
      <c r="BS81" s="11">
        <f>VLOOKUP(AU81,Ceny!$A$3:$E$9,5,FALSE)</f>
        <v>4.4200000000000003E-2</v>
      </c>
      <c r="BT81" s="15">
        <f t="shared" si="34"/>
        <v>1793.33</v>
      </c>
      <c r="BU81" s="15">
        <v>0</v>
      </c>
      <c r="BV81" s="58">
        <f t="shared" si="35"/>
        <v>0</v>
      </c>
      <c r="BW81" s="59">
        <f t="shared" si="36"/>
        <v>2302.25</v>
      </c>
      <c r="BX81" s="59">
        <f t="shared" si="37"/>
        <v>529.52</v>
      </c>
      <c r="BY81" s="59">
        <f t="shared" si="38"/>
        <v>2831.77</v>
      </c>
      <c r="CA81" s="60"/>
    </row>
    <row r="82" spans="1:79">
      <c r="A82" s="56">
        <f t="shared" si="39"/>
        <v>68</v>
      </c>
      <c r="B82" s="8" t="s">
        <v>63</v>
      </c>
      <c r="C82" s="8" t="s">
        <v>64</v>
      </c>
      <c r="D82" s="8" t="s">
        <v>65</v>
      </c>
      <c r="E82" s="8" t="s">
        <v>65</v>
      </c>
      <c r="F82" s="8" t="s">
        <v>66</v>
      </c>
      <c r="G82" s="8" t="s">
        <v>67</v>
      </c>
      <c r="H82" s="8"/>
      <c r="I82" s="8" t="s">
        <v>68</v>
      </c>
      <c r="J82" s="8" t="s">
        <v>124</v>
      </c>
      <c r="K82" s="8" t="s">
        <v>125</v>
      </c>
      <c r="L82" s="8" t="s">
        <v>65</v>
      </c>
      <c r="M82" s="8" t="s">
        <v>65</v>
      </c>
      <c r="N82" s="8" t="s">
        <v>126</v>
      </c>
      <c r="O82" s="8" t="s">
        <v>127</v>
      </c>
      <c r="P82" s="8"/>
      <c r="Q82" s="8" t="s">
        <v>733</v>
      </c>
      <c r="R82" s="8" t="s">
        <v>734</v>
      </c>
      <c r="S82" s="8">
        <v>0</v>
      </c>
      <c r="T82" s="13" t="s">
        <v>49</v>
      </c>
      <c r="U82" s="13" t="s">
        <v>35</v>
      </c>
      <c r="V82" s="8" t="s">
        <v>739</v>
      </c>
      <c r="W82" s="9">
        <v>45657</v>
      </c>
      <c r="X82" s="8" t="s">
        <v>740</v>
      </c>
      <c r="Y82" s="8" t="s">
        <v>124</v>
      </c>
      <c r="Z82" s="8" t="s">
        <v>804</v>
      </c>
      <c r="AA82" s="8" t="s">
        <v>65</v>
      </c>
      <c r="AB82" s="8" t="s">
        <v>65</v>
      </c>
      <c r="AC82" s="8" t="s">
        <v>805</v>
      </c>
      <c r="AD82" s="8" t="s">
        <v>806</v>
      </c>
      <c r="AE82" s="8" t="s">
        <v>270</v>
      </c>
      <c r="AF82" s="10" t="s">
        <v>1271</v>
      </c>
      <c r="AG82" s="8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2"/>
      <c r="AT82" s="18">
        <v>39462</v>
      </c>
      <c r="AU82" s="8" t="str">
        <f>AU$15</f>
        <v>W-1.1</v>
      </c>
      <c r="AV82" s="8" t="s">
        <v>1138</v>
      </c>
      <c r="AW82" s="8"/>
      <c r="AX82" s="13">
        <v>8760</v>
      </c>
      <c r="AY82" s="13">
        <v>12</v>
      </c>
      <c r="AZ82" s="14">
        <v>0</v>
      </c>
      <c r="BA82" s="14">
        <v>100</v>
      </c>
      <c r="BB82" s="13">
        <f t="shared" si="23"/>
        <v>0</v>
      </c>
      <c r="BC82" s="13">
        <f t="shared" si="24"/>
        <v>39462</v>
      </c>
      <c r="BD82" s="57">
        <f t="shared" si="25"/>
        <v>0</v>
      </c>
      <c r="BE82" s="57">
        <f>IF((OR(AU82=Ceny!$A$3,AU82=Ceny!$A$4,AU82=Ceny!$A$5,AU82=Ceny!$A$6,AU82=Ceny!$A$7)),$C$5/1000,$C$6/1000)</f>
        <v>0</v>
      </c>
      <c r="BF82" s="15">
        <f t="shared" si="26"/>
        <v>0</v>
      </c>
      <c r="BG82" s="15">
        <f t="shared" si="27"/>
        <v>0</v>
      </c>
      <c r="BH82" s="15">
        <f t="shared" si="28"/>
        <v>0</v>
      </c>
      <c r="BI82" s="16">
        <f t="shared" si="29"/>
        <v>0</v>
      </c>
      <c r="BJ82" s="15">
        <f t="shared" si="30"/>
        <v>0</v>
      </c>
      <c r="BK82" s="16">
        <f t="shared" si="31"/>
        <v>0</v>
      </c>
      <c r="BL82" s="15">
        <f t="shared" si="32"/>
        <v>0</v>
      </c>
      <c r="BM82" s="11">
        <f>VLOOKUP(AU82,Ceny!$A$3:$E$9,2,FALSE)</f>
        <v>6.01</v>
      </c>
      <c r="BN82" s="15">
        <f t="shared" si="19"/>
        <v>0</v>
      </c>
      <c r="BO82" s="11">
        <f>VLOOKUP(AU82,Ceny!$A$3:$E$9,4,FALSE)</f>
        <v>6.01</v>
      </c>
      <c r="BP82" s="15">
        <f t="shared" si="20"/>
        <v>72.12</v>
      </c>
      <c r="BQ82" s="11">
        <f>VLOOKUP(AU82,Ceny!$A$3:$E$9,3,FALSE)</f>
        <v>5.706E-2</v>
      </c>
      <c r="BR82" s="15">
        <f t="shared" si="33"/>
        <v>0</v>
      </c>
      <c r="BS82" s="11">
        <f>VLOOKUP(AU82,Ceny!$A$3:$E$9,5,FALSE)</f>
        <v>5.706E-2</v>
      </c>
      <c r="BT82" s="15">
        <f t="shared" si="34"/>
        <v>2251.6999999999998</v>
      </c>
      <c r="BU82" s="15">
        <v>0</v>
      </c>
      <c r="BV82" s="58">
        <f t="shared" si="35"/>
        <v>0</v>
      </c>
      <c r="BW82" s="59">
        <f t="shared" si="36"/>
        <v>2323.8199999999997</v>
      </c>
      <c r="BX82" s="59">
        <f t="shared" si="37"/>
        <v>534.48</v>
      </c>
      <c r="BY82" s="59">
        <f t="shared" si="38"/>
        <v>2858.2999999999997</v>
      </c>
      <c r="CA82" s="60"/>
    </row>
    <row r="83" spans="1:79">
      <c r="A83" s="56">
        <f t="shared" si="39"/>
        <v>69</v>
      </c>
      <c r="B83" s="8" t="s">
        <v>63</v>
      </c>
      <c r="C83" s="8" t="s">
        <v>128</v>
      </c>
      <c r="D83" s="8" t="s">
        <v>65</v>
      </c>
      <c r="E83" s="8" t="s">
        <v>65</v>
      </c>
      <c r="F83" s="8" t="s">
        <v>66</v>
      </c>
      <c r="G83" s="8" t="s">
        <v>67</v>
      </c>
      <c r="H83" s="8"/>
      <c r="I83" s="8" t="s">
        <v>68</v>
      </c>
      <c r="J83" s="8" t="s">
        <v>129</v>
      </c>
      <c r="K83" s="8" t="s">
        <v>130</v>
      </c>
      <c r="L83" s="8" t="s">
        <v>65</v>
      </c>
      <c r="M83" s="8" t="s">
        <v>65</v>
      </c>
      <c r="N83" s="8" t="s">
        <v>131</v>
      </c>
      <c r="O83" s="8" t="s">
        <v>132</v>
      </c>
      <c r="P83" s="8"/>
      <c r="Q83" s="8" t="s">
        <v>733</v>
      </c>
      <c r="R83" s="8" t="s">
        <v>734</v>
      </c>
      <c r="S83" s="8">
        <v>0</v>
      </c>
      <c r="T83" s="13" t="s">
        <v>49</v>
      </c>
      <c r="U83" s="13" t="s">
        <v>35</v>
      </c>
      <c r="V83" s="8" t="s">
        <v>739</v>
      </c>
      <c r="W83" s="9">
        <v>45657</v>
      </c>
      <c r="X83" s="8" t="s">
        <v>740</v>
      </c>
      <c r="Y83" s="8" t="s">
        <v>129</v>
      </c>
      <c r="Z83" s="8" t="s">
        <v>130</v>
      </c>
      <c r="AA83" s="8" t="s">
        <v>65</v>
      </c>
      <c r="AB83" s="8" t="s">
        <v>65</v>
      </c>
      <c r="AC83" s="8" t="s">
        <v>131</v>
      </c>
      <c r="AD83" s="8" t="s">
        <v>132</v>
      </c>
      <c r="AE83" s="8"/>
      <c r="AF83" s="10" t="s">
        <v>1272</v>
      </c>
      <c r="AG83" s="8" t="s">
        <v>1273</v>
      </c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2"/>
      <c r="AT83" s="18">
        <v>125505</v>
      </c>
      <c r="AU83" s="8" t="str">
        <f>AU$17</f>
        <v>W-4</v>
      </c>
      <c r="AV83" s="8" t="s">
        <v>1138</v>
      </c>
      <c r="AW83" s="8"/>
      <c r="AX83" s="13">
        <v>8760</v>
      </c>
      <c r="AY83" s="13">
        <v>12</v>
      </c>
      <c r="AZ83" s="14">
        <v>0</v>
      </c>
      <c r="BA83" s="14">
        <v>100</v>
      </c>
      <c r="BB83" s="13">
        <f t="shared" si="23"/>
        <v>0</v>
      </c>
      <c r="BC83" s="13">
        <f t="shared" si="24"/>
        <v>125505</v>
      </c>
      <c r="BD83" s="57">
        <f t="shared" si="25"/>
        <v>0</v>
      </c>
      <c r="BE83" s="57">
        <f>IF((OR(AU83=Ceny!$A$3,AU83=Ceny!$A$4,AU83=Ceny!$A$5,AU83=Ceny!$A$6,AU83=Ceny!$A$7)),$C$5/1000,$C$6/1000)</f>
        <v>0</v>
      </c>
      <c r="BF83" s="15">
        <f t="shared" si="26"/>
        <v>0</v>
      </c>
      <c r="BG83" s="15">
        <f t="shared" si="27"/>
        <v>0</v>
      </c>
      <c r="BH83" s="15">
        <f t="shared" si="28"/>
        <v>0</v>
      </c>
      <c r="BI83" s="16">
        <f t="shared" si="29"/>
        <v>0</v>
      </c>
      <c r="BJ83" s="15">
        <f t="shared" si="30"/>
        <v>0</v>
      </c>
      <c r="BK83" s="16">
        <f t="shared" si="31"/>
        <v>0</v>
      </c>
      <c r="BL83" s="15">
        <f t="shared" si="32"/>
        <v>0</v>
      </c>
      <c r="BM83" s="11">
        <f>VLOOKUP(AU83,Ceny!$A$3:$E$9,2,FALSE)</f>
        <v>204.77</v>
      </c>
      <c r="BN83" s="15">
        <f t="shared" si="19"/>
        <v>0</v>
      </c>
      <c r="BO83" s="11">
        <f>VLOOKUP(AU83,Ceny!$A$3:$E$9,4,FALSE)</f>
        <v>204.77</v>
      </c>
      <c r="BP83" s="15">
        <f t="shared" si="20"/>
        <v>2457.2399999999998</v>
      </c>
      <c r="BQ83" s="11">
        <f>VLOOKUP(AU83,Ceny!$A$3:$E$9,3,FALSE)</f>
        <v>4.4069999999999998E-2</v>
      </c>
      <c r="BR83" s="15">
        <f t="shared" si="33"/>
        <v>0</v>
      </c>
      <c r="BS83" s="11">
        <f>VLOOKUP(AU83,Ceny!$A$3:$E$9,5,FALSE)</f>
        <v>4.4069999999999998E-2</v>
      </c>
      <c r="BT83" s="15">
        <f t="shared" si="34"/>
        <v>5531.01</v>
      </c>
      <c r="BU83" s="15">
        <v>0</v>
      </c>
      <c r="BV83" s="58">
        <f t="shared" si="35"/>
        <v>0</v>
      </c>
      <c r="BW83" s="59">
        <f t="shared" si="36"/>
        <v>7988.25</v>
      </c>
      <c r="BX83" s="59">
        <f t="shared" si="37"/>
        <v>1837.3</v>
      </c>
      <c r="BY83" s="59">
        <f t="shared" si="38"/>
        <v>9825.5499999999993</v>
      </c>
      <c r="CA83" s="60"/>
    </row>
    <row r="84" spans="1:79">
      <c r="A84" s="56">
        <f t="shared" si="39"/>
        <v>70</v>
      </c>
      <c r="B84" s="8" t="s">
        <v>63</v>
      </c>
      <c r="C84" s="8" t="s">
        <v>128</v>
      </c>
      <c r="D84" s="8" t="s">
        <v>65</v>
      </c>
      <c r="E84" s="8" t="s">
        <v>65</v>
      </c>
      <c r="F84" s="8" t="s">
        <v>66</v>
      </c>
      <c r="G84" s="8" t="s">
        <v>67</v>
      </c>
      <c r="H84" s="8"/>
      <c r="I84" s="8" t="s">
        <v>68</v>
      </c>
      <c r="J84" s="8" t="s">
        <v>129</v>
      </c>
      <c r="K84" s="8" t="s">
        <v>130</v>
      </c>
      <c r="L84" s="8" t="s">
        <v>65</v>
      </c>
      <c r="M84" s="8" t="s">
        <v>65</v>
      </c>
      <c r="N84" s="8" t="s">
        <v>131</v>
      </c>
      <c r="O84" s="8" t="s">
        <v>132</v>
      </c>
      <c r="P84" s="8"/>
      <c r="Q84" s="8" t="s">
        <v>733</v>
      </c>
      <c r="R84" s="8" t="s">
        <v>734</v>
      </c>
      <c r="S84" s="8">
        <v>0</v>
      </c>
      <c r="T84" s="13" t="s">
        <v>49</v>
      </c>
      <c r="U84" s="13" t="s">
        <v>35</v>
      </c>
      <c r="V84" s="8" t="s">
        <v>739</v>
      </c>
      <c r="W84" s="9">
        <v>45657</v>
      </c>
      <c r="X84" s="8" t="s">
        <v>740</v>
      </c>
      <c r="Y84" s="8" t="s">
        <v>129</v>
      </c>
      <c r="Z84" s="8" t="s">
        <v>807</v>
      </c>
      <c r="AA84" s="8" t="s">
        <v>65</v>
      </c>
      <c r="AB84" s="8" t="s">
        <v>65</v>
      </c>
      <c r="AC84" s="8" t="s">
        <v>131</v>
      </c>
      <c r="AD84" s="8" t="s">
        <v>132</v>
      </c>
      <c r="AE84" s="8"/>
      <c r="AF84" s="10" t="s">
        <v>1274</v>
      </c>
      <c r="AG84" s="8" t="s">
        <v>1275</v>
      </c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2"/>
      <c r="AT84" s="18">
        <v>5114</v>
      </c>
      <c r="AU84" s="8" t="str">
        <f>AU$30</f>
        <v>W-2.1</v>
      </c>
      <c r="AV84" s="8" t="s">
        <v>1138</v>
      </c>
      <c r="AW84" s="8"/>
      <c r="AX84" s="13">
        <v>8760</v>
      </c>
      <c r="AY84" s="13">
        <v>12</v>
      </c>
      <c r="AZ84" s="14">
        <v>0</v>
      </c>
      <c r="BA84" s="14">
        <v>100</v>
      </c>
      <c r="BB84" s="13">
        <f t="shared" si="23"/>
        <v>0</v>
      </c>
      <c r="BC84" s="13">
        <f t="shared" si="24"/>
        <v>5114</v>
      </c>
      <c r="BD84" s="57">
        <f t="shared" si="25"/>
        <v>0</v>
      </c>
      <c r="BE84" s="57">
        <f>IF((OR(AU84=Ceny!$A$3,AU84=Ceny!$A$4,AU84=Ceny!$A$5,AU84=Ceny!$A$6,AU84=Ceny!$A$7)),$C$5/1000,$C$6/1000)</f>
        <v>0</v>
      </c>
      <c r="BF84" s="15">
        <f t="shared" si="26"/>
        <v>0</v>
      </c>
      <c r="BG84" s="15">
        <f t="shared" si="27"/>
        <v>0</v>
      </c>
      <c r="BH84" s="15">
        <f t="shared" si="28"/>
        <v>0</v>
      </c>
      <c r="BI84" s="16">
        <f t="shared" si="29"/>
        <v>0</v>
      </c>
      <c r="BJ84" s="15">
        <f t="shared" si="30"/>
        <v>0</v>
      </c>
      <c r="BK84" s="16">
        <f t="shared" si="31"/>
        <v>0</v>
      </c>
      <c r="BL84" s="15">
        <f t="shared" si="32"/>
        <v>0</v>
      </c>
      <c r="BM84" s="11">
        <f>VLOOKUP(AU84,Ceny!$A$3:$E$9,2,FALSE)</f>
        <v>13.04</v>
      </c>
      <c r="BN84" s="15">
        <f t="shared" si="19"/>
        <v>0</v>
      </c>
      <c r="BO84" s="11">
        <f>VLOOKUP(AU84,Ceny!$A$3:$E$9,4,FALSE)</f>
        <v>13.04</v>
      </c>
      <c r="BP84" s="15">
        <f t="shared" si="20"/>
        <v>156.47999999999999</v>
      </c>
      <c r="BQ84" s="11">
        <f>VLOOKUP(AU84,Ceny!$A$3:$E$9,3,FALSE)</f>
        <v>4.7559999999999998E-2</v>
      </c>
      <c r="BR84" s="15">
        <f t="shared" si="33"/>
        <v>0</v>
      </c>
      <c r="BS84" s="11">
        <f>VLOOKUP(AU84,Ceny!$A$3:$E$9,5,FALSE)</f>
        <v>4.7559999999999998E-2</v>
      </c>
      <c r="BT84" s="15">
        <f t="shared" si="34"/>
        <v>243.22</v>
      </c>
      <c r="BU84" s="15">
        <v>0</v>
      </c>
      <c r="BV84" s="58">
        <f t="shared" si="35"/>
        <v>0</v>
      </c>
      <c r="BW84" s="59">
        <f t="shared" si="36"/>
        <v>399.7</v>
      </c>
      <c r="BX84" s="59">
        <f t="shared" si="37"/>
        <v>91.93</v>
      </c>
      <c r="BY84" s="59">
        <f t="shared" si="38"/>
        <v>491.63</v>
      </c>
      <c r="CA84" s="60"/>
    </row>
    <row r="85" spans="1:79">
      <c r="A85" s="56">
        <f t="shared" si="39"/>
        <v>71</v>
      </c>
      <c r="B85" s="8" t="s">
        <v>63</v>
      </c>
      <c r="C85" s="8" t="s">
        <v>64</v>
      </c>
      <c r="D85" s="8" t="s">
        <v>65</v>
      </c>
      <c r="E85" s="8" t="s">
        <v>65</v>
      </c>
      <c r="F85" s="8" t="s">
        <v>66</v>
      </c>
      <c r="G85" s="8" t="s">
        <v>67</v>
      </c>
      <c r="H85" s="8"/>
      <c r="I85" s="8" t="s">
        <v>68</v>
      </c>
      <c r="J85" s="8" t="s">
        <v>133</v>
      </c>
      <c r="K85" s="8" t="s">
        <v>134</v>
      </c>
      <c r="L85" s="8" t="s">
        <v>65</v>
      </c>
      <c r="M85" s="8" t="s">
        <v>65</v>
      </c>
      <c r="N85" s="8" t="s">
        <v>135</v>
      </c>
      <c r="O85" s="8" t="s">
        <v>80</v>
      </c>
      <c r="P85" s="8"/>
      <c r="Q85" s="8" t="s">
        <v>733</v>
      </c>
      <c r="R85" s="8" t="s">
        <v>734</v>
      </c>
      <c r="S85" s="8">
        <v>0</v>
      </c>
      <c r="T85" s="13" t="s">
        <v>49</v>
      </c>
      <c r="U85" s="13" t="s">
        <v>35</v>
      </c>
      <c r="V85" s="8" t="s">
        <v>739</v>
      </c>
      <c r="W85" s="9">
        <v>45657</v>
      </c>
      <c r="X85" s="8" t="s">
        <v>740</v>
      </c>
      <c r="Y85" s="8" t="s">
        <v>808</v>
      </c>
      <c r="Z85" s="8" t="s">
        <v>134</v>
      </c>
      <c r="AA85" s="8" t="s">
        <v>65</v>
      </c>
      <c r="AB85" s="8" t="s">
        <v>65</v>
      </c>
      <c r="AC85" s="8" t="s">
        <v>135</v>
      </c>
      <c r="AD85" s="8" t="s">
        <v>80</v>
      </c>
      <c r="AE85" s="8"/>
      <c r="AF85" s="10" t="s">
        <v>1276</v>
      </c>
      <c r="AG85" s="8" t="s">
        <v>1277</v>
      </c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2"/>
      <c r="AT85" s="18">
        <v>83441</v>
      </c>
      <c r="AU85" s="8" t="s">
        <v>58</v>
      </c>
      <c r="AV85" s="8" t="s">
        <v>1138</v>
      </c>
      <c r="AW85" s="8"/>
      <c r="AX85" s="13">
        <v>8760</v>
      </c>
      <c r="AY85" s="13">
        <v>12</v>
      </c>
      <c r="AZ85" s="14">
        <v>0</v>
      </c>
      <c r="BA85" s="14">
        <v>100</v>
      </c>
      <c r="BB85" s="13">
        <f t="shared" si="23"/>
        <v>0</v>
      </c>
      <c r="BC85" s="13">
        <f t="shared" si="24"/>
        <v>83441</v>
      </c>
      <c r="BD85" s="57">
        <f t="shared" si="25"/>
        <v>0</v>
      </c>
      <c r="BE85" s="57">
        <f>IF((OR(AU85=Ceny!$A$3,AU85=Ceny!$A$4,AU85=Ceny!$A$5,AU85=Ceny!$A$6,AU85=Ceny!$A$7)),$C$5/1000,$C$6/1000)</f>
        <v>0</v>
      </c>
      <c r="BF85" s="15">
        <f t="shared" si="26"/>
        <v>0</v>
      </c>
      <c r="BG85" s="15">
        <f t="shared" si="27"/>
        <v>0</v>
      </c>
      <c r="BH85" s="15">
        <f t="shared" si="28"/>
        <v>0</v>
      </c>
      <c r="BI85" s="16">
        <f t="shared" si="29"/>
        <v>0</v>
      </c>
      <c r="BJ85" s="15">
        <f t="shared" si="30"/>
        <v>0</v>
      </c>
      <c r="BK85" s="16">
        <f t="shared" si="31"/>
        <v>0</v>
      </c>
      <c r="BL85" s="15">
        <f t="shared" si="32"/>
        <v>0</v>
      </c>
      <c r="BM85" s="11">
        <f>VLOOKUP(AU85,Ceny!$A$3:$E$9,2,FALSE)</f>
        <v>42.41</v>
      </c>
      <c r="BN85" s="15">
        <f t="shared" si="19"/>
        <v>0</v>
      </c>
      <c r="BO85" s="11">
        <f>VLOOKUP(AU85,Ceny!$A$3:$E$9,4,FALSE)</f>
        <v>42.41</v>
      </c>
      <c r="BP85" s="15">
        <f t="shared" si="20"/>
        <v>508.92</v>
      </c>
      <c r="BQ85" s="11">
        <f>VLOOKUP(AU85,Ceny!$A$3:$E$9,3,FALSE)</f>
        <v>4.4200000000000003E-2</v>
      </c>
      <c r="BR85" s="15">
        <f t="shared" si="33"/>
        <v>0</v>
      </c>
      <c r="BS85" s="11">
        <f>VLOOKUP(AU85,Ceny!$A$3:$E$9,5,FALSE)</f>
        <v>4.4200000000000003E-2</v>
      </c>
      <c r="BT85" s="15">
        <f t="shared" si="34"/>
        <v>3688.09</v>
      </c>
      <c r="BU85" s="15">
        <v>0</v>
      </c>
      <c r="BV85" s="58">
        <f t="shared" si="35"/>
        <v>0</v>
      </c>
      <c r="BW85" s="59">
        <f t="shared" si="36"/>
        <v>4197.01</v>
      </c>
      <c r="BX85" s="59">
        <f t="shared" si="37"/>
        <v>965.31</v>
      </c>
      <c r="BY85" s="59">
        <f t="shared" si="38"/>
        <v>5162.32</v>
      </c>
      <c r="CA85" s="60"/>
    </row>
    <row r="86" spans="1:79">
      <c r="A86" s="56">
        <f t="shared" si="39"/>
        <v>72</v>
      </c>
      <c r="B86" s="8" t="s">
        <v>63</v>
      </c>
      <c r="C86" s="8" t="s">
        <v>64</v>
      </c>
      <c r="D86" s="8" t="s">
        <v>65</v>
      </c>
      <c r="E86" s="8" t="s">
        <v>65</v>
      </c>
      <c r="F86" s="8" t="s">
        <v>66</v>
      </c>
      <c r="G86" s="8" t="s">
        <v>67</v>
      </c>
      <c r="H86" s="8"/>
      <c r="I86" s="8" t="s">
        <v>68</v>
      </c>
      <c r="J86" s="8" t="s">
        <v>136</v>
      </c>
      <c r="K86" s="8" t="s">
        <v>137</v>
      </c>
      <c r="L86" s="8" t="s">
        <v>65</v>
      </c>
      <c r="M86" s="8" t="s">
        <v>65</v>
      </c>
      <c r="N86" s="8" t="s">
        <v>138</v>
      </c>
      <c r="O86" s="8" t="s">
        <v>139</v>
      </c>
      <c r="P86" s="8"/>
      <c r="Q86" s="8" t="s">
        <v>733</v>
      </c>
      <c r="R86" s="8" t="s">
        <v>734</v>
      </c>
      <c r="S86" s="8">
        <v>0</v>
      </c>
      <c r="T86" s="13" t="s">
        <v>49</v>
      </c>
      <c r="U86" s="13" t="s">
        <v>35</v>
      </c>
      <c r="V86" s="8" t="s">
        <v>739</v>
      </c>
      <c r="W86" s="9">
        <v>45657</v>
      </c>
      <c r="X86" s="8" t="s">
        <v>740</v>
      </c>
      <c r="Y86" s="8" t="s">
        <v>809</v>
      </c>
      <c r="Z86" s="8" t="s">
        <v>137</v>
      </c>
      <c r="AA86" s="8" t="s">
        <v>65</v>
      </c>
      <c r="AB86" s="8" t="s">
        <v>65</v>
      </c>
      <c r="AC86" s="8" t="s">
        <v>138</v>
      </c>
      <c r="AD86" s="8" t="s">
        <v>139</v>
      </c>
      <c r="AE86" s="8"/>
      <c r="AF86" s="10" t="s">
        <v>1278</v>
      </c>
      <c r="AG86" s="8" t="s">
        <v>1279</v>
      </c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2"/>
      <c r="AT86" s="18">
        <v>149296</v>
      </c>
      <c r="AU86" s="8" t="str">
        <f>AU$22</f>
        <v>W-3.6</v>
      </c>
      <c r="AV86" s="8" t="s">
        <v>1138</v>
      </c>
      <c r="AW86" s="8"/>
      <c r="AX86" s="13">
        <v>8760</v>
      </c>
      <c r="AY86" s="13">
        <v>12</v>
      </c>
      <c r="AZ86" s="14">
        <v>0</v>
      </c>
      <c r="BA86" s="14">
        <v>100</v>
      </c>
      <c r="BB86" s="13">
        <f t="shared" si="23"/>
        <v>0</v>
      </c>
      <c r="BC86" s="13">
        <f t="shared" si="24"/>
        <v>149296</v>
      </c>
      <c r="BD86" s="57">
        <f t="shared" si="25"/>
        <v>0</v>
      </c>
      <c r="BE86" s="57">
        <f>IF((OR(AU86=Ceny!$A$3,AU86=Ceny!$A$4,AU86=Ceny!$A$5,AU86=Ceny!$A$6,AU86=Ceny!$A$7)),$C$5/1000,$C$6/1000)</f>
        <v>0</v>
      </c>
      <c r="BF86" s="15">
        <f t="shared" si="26"/>
        <v>0</v>
      </c>
      <c r="BG86" s="15">
        <f t="shared" si="27"/>
        <v>0</v>
      </c>
      <c r="BH86" s="15">
        <f t="shared" si="28"/>
        <v>0</v>
      </c>
      <c r="BI86" s="16">
        <f t="shared" si="29"/>
        <v>0</v>
      </c>
      <c r="BJ86" s="15">
        <f t="shared" si="30"/>
        <v>0</v>
      </c>
      <c r="BK86" s="16">
        <f t="shared" si="31"/>
        <v>0</v>
      </c>
      <c r="BL86" s="15">
        <f t="shared" si="32"/>
        <v>0</v>
      </c>
      <c r="BM86" s="11">
        <f>VLOOKUP(AU86,Ceny!$A$3:$E$9,2,FALSE)</f>
        <v>42.41</v>
      </c>
      <c r="BN86" s="15">
        <f t="shared" si="19"/>
        <v>0</v>
      </c>
      <c r="BO86" s="11">
        <f>VLOOKUP(AU86,Ceny!$A$3:$E$9,4,FALSE)</f>
        <v>42.41</v>
      </c>
      <c r="BP86" s="15">
        <f t="shared" si="20"/>
        <v>508.92</v>
      </c>
      <c r="BQ86" s="11">
        <f>VLOOKUP(AU86,Ceny!$A$3:$E$9,3,FALSE)</f>
        <v>4.4200000000000003E-2</v>
      </c>
      <c r="BR86" s="15">
        <f t="shared" si="33"/>
        <v>0</v>
      </c>
      <c r="BS86" s="11">
        <f>VLOOKUP(AU86,Ceny!$A$3:$E$9,5,FALSE)</f>
        <v>4.4200000000000003E-2</v>
      </c>
      <c r="BT86" s="15">
        <f t="shared" si="34"/>
        <v>6598.88</v>
      </c>
      <c r="BU86" s="15">
        <v>0</v>
      </c>
      <c r="BV86" s="58">
        <f t="shared" si="35"/>
        <v>0</v>
      </c>
      <c r="BW86" s="59">
        <f t="shared" si="36"/>
        <v>7107.8</v>
      </c>
      <c r="BX86" s="59">
        <f t="shared" si="37"/>
        <v>1634.79</v>
      </c>
      <c r="BY86" s="59">
        <f t="shared" si="38"/>
        <v>8742.59</v>
      </c>
      <c r="CA86" s="60"/>
    </row>
    <row r="87" spans="1:79">
      <c r="A87" s="56">
        <f t="shared" si="39"/>
        <v>73</v>
      </c>
      <c r="B87" s="8" t="s">
        <v>63</v>
      </c>
      <c r="C87" s="8" t="s">
        <v>64</v>
      </c>
      <c r="D87" s="8" t="s">
        <v>65</v>
      </c>
      <c r="E87" s="8" t="s">
        <v>65</v>
      </c>
      <c r="F87" s="8" t="s">
        <v>66</v>
      </c>
      <c r="G87" s="8" t="s">
        <v>67</v>
      </c>
      <c r="H87" s="8"/>
      <c r="I87" s="8" t="s">
        <v>68</v>
      </c>
      <c r="J87" s="8" t="s">
        <v>140</v>
      </c>
      <c r="K87" s="8" t="s">
        <v>141</v>
      </c>
      <c r="L87" s="8" t="s">
        <v>65</v>
      </c>
      <c r="M87" s="8" t="s">
        <v>65</v>
      </c>
      <c r="N87" s="8" t="s">
        <v>142</v>
      </c>
      <c r="O87" s="8" t="s">
        <v>143</v>
      </c>
      <c r="P87" s="8"/>
      <c r="Q87" s="8" t="s">
        <v>733</v>
      </c>
      <c r="R87" s="8" t="s">
        <v>734</v>
      </c>
      <c r="S87" s="8">
        <v>0</v>
      </c>
      <c r="T87" s="13" t="s">
        <v>49</v>
      </c>
      <c r="U87" s="13" t="s">
        <v>35</v>
      </c>
      <c r="V87" s="8" t="s">
        <v>739</v>
      </c>
      <c r="W87" s="9">
        <v>45657</v>
      </c>
      <c r="X87" s="8" t="s">
        <v>740</v>
      </c>
      <c r="Y87" s="8" t="s">
        <v>140</v>
      </c>
      <c r="Z87" s="8" t="s">
        <v>141</v>
      </c>
      <c r="AA87" s="8" t="s">
        <v>65</v>
      </c>
      <c r="AB87" s="8" t="s">
        <v>65</v>
      </c>
      <c r="AC87" s="8" t="s">
        <v>142</v>
      </c>
      <c r="AD87" s="8" t="s">
        <v>621</v>
      </c>
      <c r="AE87" s="8"/>
      <c r="AF87" s="10" t="s">
        <v>1280</v>
      </c>
      <c r="AG87" s="8" t="s">
        <v>1281</v>
      </c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2"/>
      <c r="AT87" s="18">
        <v>1493</v>
      </c>
      <c r="AU87" s="8" t="s">
        <v>57</v>
      </c>
      <c r="AV87" s="8" t="s">
        <v>1138</v>
      </c>
      <c r="AW87" s="8"/>
      <c r="AX87" s="13">
        <v>8760</v>
      </c>
      <c r="AY87" s="13">
        <v>12</v>
      </c>
      <c r="AZ87" s="14">
        <v>0</v>
      </c>
      <c r="BA87" s="14">
        <v>100</v>
      </c>
      <c r="BB87" s="13">
        <f t="shared" si="23"/>
        <v>0</v>
      </c>
      <c r="BC87" s="13">
        <f t="shared" si="24"/>
        <v>1493</v>
      </c>
      <c r="BD87" s="57">
        <f t="shared" si="25"/>
        <v>0</v>
      </c>
      <c r="BE87" s="57">
        <f>IF((OR(AU87=Ceny!$A$3,AU87=Ceny!$A$4,AU87=Ceny!$A$5,AU87=Ceny!$A$6,AU87=Ceny!$A$7)),$C$5/1000,$C$6/1000)</f>
        <v>0</v>
      </c>
      <c r="BF87" s="15">
        <f t="shared" si="26"/>
        <v>0</v>
      </c>
      <c r="BG87" s="15">
        <f t="shared" si="27"/>
        <v>0</v>
      </c>
      <c r="BH87" s="15">
        <f t="shared" si="28"/>
        <v>0</v>
      </c>
      <c r="BI87" s="16">
        <f t="shared" si="29"/>
        <v>0</v>
      </c>
      <c r="BJ87" s="15">
        <f t="shared" si="30"/>
        <v>0</v>
      </c>
      <c r="BK87" s="16">
        <f t="shared" si="31"/>
        <v>0</v>
      </c>
      <c r="BL87" s="15">
        <f t="shared" si="32"/>
        <v>0</v>
      </c>
      <c r="BM87" s="11">
        <f>VLOOKUP(AU87,Ceny!$A$3:$E$9,2,FALSE)</f>
        <v>6.01</v>
      </c>
      <c r="BN87" s="15">
        <f t="shared" si="19"/>
        <v>0</v>
      </c>
      <c r="BO87" s="11">
        <f>VLOOKUP(AU87,Ceny!$A$3:$E$9,4,FALSE)</f>
        <v>6.01</v>
      </c>
      <c r="BP87" s="15">
        <f t="shared" si="20"/>
        <v>72.12</v>
      </c>
      <c r="BQ87" s="11">
        <f>VLOOKUP(AU87,Ceny!$A$3:$E$9,3,FALSE)</f>
        <v>5.706E-2</v>
      </c>
      <c r="BR87" s="15">
        <f t="shared" si="33"/>
        <v>0</v>
      </c>
      <c r="BS87" s="11">
        <f>VLOOKUP(AU87,Ceny!$A$3:$E$9,5,FALSE)</f>
        <v>5.706E-2</v>
      </c>
      <c r="BT87" s="15">
        <f t="shared" si="34"/>
        <v>85.19</v>
      </c>
      <c r="BU87" s="15">
        <v>0</v>
      </c>
      <c r="BV87" s="58">
        <f t="shared" si="35"/>
        <v>0</v>
      </c>
      <c r="BW87" s="59">
        <f t="shared" si="36"/>
        <v>157.31</v>
      </c>
      <c r="BX87" s="59">
        <f t="shared" si="37"/>
        <v>36.18</v>
      </c>
      <c r="BY87" s="59">
        <f t="shared" si="38"/>
        <v>193.49</v>
      </c>
      <c r="CA87" s="60"/>
    </row>
    <row r="88" spans="1:79">
      <c r="A88" s="56">
        <f t="shared" si="39"/>
        <v>74</v>
      </c>
      <c r="B88" s="8" t="s">
        <v>63</v>
      </c>
      <c r="C88" s="8" t="s">
        <v>64</v>
      </c>
      <c r="D88" s="8" t="s">
        <v>65</v>
      </c>
      <c r="E88" s="8" t="s">
        <v>65</v>
      </c>
      <c r="F88" s="8" t="s">
        <v>66</v>
      </c>
      <c r="G88" s="8" t="s">
        <v>67</v>
      </c>
      <c r="H88" s="8"/>
      <c r="I88" s="8" t="s">
        <v>68</v>
      </c>
      <c r="J88" s="8" t="s">
        <v>144</v>
      </c>
      <c r="K88" s="8" t="s">
        <v>145</v>
      </c>
      <c r="L88" s="8" t="s">
        <v>65</v>
      </c>
      <c r="M88" s="8" t="s">
        <v>65</v>
      </c>
      <c r="N88" s="8" t="s">
        <v>146</v>
      </c>
      <c r="O88" s="8" t="s">
        <v>112</v>
      </c>
      <c r="P88" s="8"/>
      <c r="Q88" s="8" t="s">
        <v>733</v>
      </c>
      <c r="R88" s="8" t="s">
        <v>734</v>
      </c>
      <c r="S88" s="8">
        <v>0</v>
      </c>
      <c r="T88" s="13" t="s">
        <v>49</v>
      </c>
      <c r="U88" s="13" t="s">
        <v>35</v>
      </c>
      <c r="V88" s="8" t="s">
        <v>739</v>
      </c>
      <c r="W88" s="9">
        <v>45657</v>
      </c>
      <c r="X88" s="8" t="s">
        <v>740</v>
      </c>
      <c r="Y88" s="8" t="s">
        <v>144</v>
      </c>
      <c r="Z88" s="8" t="s">
        <v>145</v>
      </c>
      <c r="AA88" s="8" t="s">
        <v>65</v>
      </c>
      <c r="AB88" s="8" t="s">
        <v>65</v>
      </c>
      <c r="AC88" s="8" t="s">
        <v>146</v>
      </c>
      <c r="AD88" s="8" t="s">
        <v>112</v>
      </c>
      <c r="AE88" s="8"/>
      <c r="AF88" s="10" t="s">
        <v>1282</v>
      </c>
      <c r="AG88" s="8" t="s">
        <v>1283</v>
      </c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2"/>
      <c r="AT88" s="18">
        <v>6731</v>
      </c>
      <c r="AU88" s="8" t="str">
        <f>AU$30</f>
        <v>W-2.1</v>
      </c>
      <c r="AV88" s="8" t="s">
        <v>1138</v>
      </c>
      <c r="AW88" s="8"/>
      <c r="AX88" s="13">
        <v>8760</v>
      </c>
      <c r="AY88" s="13">
        <v>12</v>
      </c>
      <c r="AZ88" s="14">
        <v>0</v>
      </c>
      <c r="BA88" s="14">
        <v>100</v>
      </c>
      <c r="BB88" s="13">
        <f t="shared" si="23"/>
        <v>0</v>
      </c>
      <c r="BC88" s="13">
        <f t="shared" si="24"/>
        <v>6731</v>
      </c>
      <c r="BD88" s="57">
        <f t="shared" si="25"/>
        <v>0</v>
      </c>
      <c r="BE88" s="57">
        <f>IF((OR(AU88=Ceny!$A$3,AU88=Ceny!$A$4,AU88=Ceny!$A$5,AU88=Ceny!$A$6,AU88=Ceny!$A$7)),$C$5/1000,$C$6/1000)</f>
        <v>0</v>
      </c>
      <c r="BF88" s="15">
        <f t="shared" si="26"/>
        <v>0</v>
      </c>
      <c r="BG88" s="15">
        <f t="shared" si="27"/>
        <v>0</v>
      </c>
      <c r="BH88" s="15">
        <f t="shared" si="28"/>
        <v>0</v>
      </c>
      <c r="BI88" s="16">
        <f t="shared" si="29"/>
        <v>0</v>
      </c>
      <c r="BJ88" s="15">
        <f t="shared" si="30"/>
        <v>0</v>
      </c>
      <c r="BK88" s="16">
        <f t="shared" si="31"/>
        <v>0</v>
      </c>
      <c r="BL88" s="15">
        <f t="shared" si="32"/>
        <v>0</v>
      </c>
      <c r="BM88" s="11">
        <f>VLOOKUP(AU88,Ceny!$A$3:$E$9,2,FALSE)</f>
        <v>13.04</v>
      </c>
      <c r="BN88" s="15">
        <f t="shared" si="19"/>
        <v>0</v>
      </c>
      <c r="BO88" s="11">
        <f>VLOOKUP(AU88,Ceny!$A$3:$E$9,4,FALSE)</f>
        <v>13.04</v>
      </c>
      <c r="BP88" s="15">
        <f t="shared" si="20"/>
        <v>156.47999999999999</v>
      </c>
      <c r="BQ88" s="11">
        <f>VLOOKUP(AU88,Ceny!$A$3:$E$9,3,FALSE)</f>
        <v>4.7559999999999998E-2</v>
      </c>
      <c r="BR88" s="15">
        <f t="shared" si="33"/>
        <v>0</v>
      </c>
      <c r="BS88" s="11">
        <f>VLOOKUP(AU88,Ceny!$A$3:$E$9,5,FALSE)</f>
        <v>4.7559999999999998E-2</v>
      </c>
      <c r="BT88" s="15">
        <f t="shared" si="34"/>
        <v>320.13</v>
      </c>
      <c r="BU88" s="15">
        <v>0</v>
      </c>
      <c r="BV88" s="58">
        <f t="shared" si="35"/>
        <v>0</v>
      </c>
      <c r="BW88" s="59">
        <f t="shared" si="36"/>
        <v>476.61</v>
      </c>
      <c r="BX88" s="59">
        <f t="shared" si="37"/>
        <v>109.62</v>
      </c>
      <c r="BY88" s="59">
        <f t="shared" si="38"/>
        <v>586.23</v>
      </c>
      <c r="CA88" s="60"/>
    </row>
    <row r="89" spans="1:79">
      <c r="A89" s="56">
        <f t="shared" si="39"/>
        <v>75</v>
      </c>
      <c r="B89" s="8" t="s">
        <v>63</v>
      </c>
      <c r="C89" s="8" t="s">
        <v>64</v>
      </c>
      <c r="D89" s="8" t="s">
        <v>65</v>
      </c>
      <c r="E89" s="8" t="s">
        <v>65</v>
      </c>
      <c r="F89" s="8" t="s">
        <v>66</v>
      </c>
      <c r="G89" s="8" t="s">
        <v>67</v>
      </c>
      <c r="H89" s="8"/>
      <c r="I89" s="8" t="s">
        <v>68</v>
      </c>
      <c r="J89" s="8" t="s">
        <v>147</v>
      </c>
      <c r="K89" s="8" t="s">
        <v>148</v>
      </c>
      <c r="L89" s="8" t="s">
        <v>65</v>
      </c>
      <c r="M89" s="8" t="s">
        <v>65</v>
      </c>
      <c r="N89" s="8" t="s">
        <v>149</v>
      </c>
      <c r="O89" s="8" t="s">
        <v>150</v>
      </c>
      <c r="P89" s="8"/>
      <c r="Q89" s="8" t="s">
        <v>733</v>
      </c>
      <c r="R89" s="8" t="s">
        <v>734</v>
      </c>
      <c r="S89" s="8">
        <v>0</v>
      </c>
      <c r="T89" s="13" t="s">
        <v>49</v>
      </c>
      <c r="U89" s="13" t="s">
        <v>35</v>
      </c>
      <c r="V89" s="8" t="s">
        <v>739</v>
      </c>
      <c r="W89" s="9">
        <v>45657</v>
      </c>
      <c r="X89" s="8" t="s">
        <v>740</v>
      </c>
      <c r="Y89" s="8" t="s">
        <v>810</v>
      </c>
      <c r="Z89" s="8" t="s">
        <v>148</v>
      </c>
      <c r="AA89" s="8" t="s">
        <v>65</v>
      </c>
      <c r="AB89" s="8" t="s">
        <v>65</v>
      </c>
      <c r="AC89" s="8" t="s">
        <v>149</v>
      </c>
      <c r="AD89" s="8" t="s">
        <v>150</v>
      </c>
      <c r="AE89" s="8"/>
      <c r="AF89" s="10" t="s">
        <v>1284</v>
      </c>
      <c r="AG89" s="8" t="s">
        <v>1285</v>
      </c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2"/>
      <c r="AT89" s="18">
        <v>82768</v>
      </c>
      <c r="AU89" s="8" t="str">
        <f>AU$17</f>
        <v>W-4</v>
      </c>
      <c r="AV89" s="8" t="s">
        <v>1138</v>
      </c>
      <c r="AW89" s="8"/>
      <c r="AX89" s="13">
        <v>8760</v>
      </c>
      <c r="AY89" s="13">
        <v>12</v>
      </c>
      <c r="AZ89" s="14">
        <v>0</v>
      </c>
      <c r="BA89" s="14">
        <v>100</v>
      </c>
      <c r="BB89" s="13">
        <f t="shared" si="23"/>
        <v>0</v>
      </c>
      <c r="BC89" s="13">
        <f t="shared" si="24"/>
        <v>82768</v>
      </c>
      <c r="BD89" s="57">
        <f t="shared" si="25"/>
        <v>0</v>
      </c>
      <c r="BE89" s="57">
        <f>IF((OR(AU89=Ceny!$A$3,AU89=Ceny!$A$4,AU89=Ceny!$A$5,AU89=Ceny!$A$6,AU89=Ceny!$A$7)),$C$5/1000,$C$6/1000)</f>
        <v>0</v>
      </c>
      <c r="BF89" s="15">
        <f t="shared" si="26"/>
        <v>0</v>
      </c>
      <c r="BG89" s="15">
        <f t="shared" si="27"/>
        <v>0</v>
      </c>
      <c r="BH89" s="15">
        <f t="shared" si="28"/>
        <v>0</v>
      </c>
      <c r="BI89" s="16">
        <f t="shared" si="29"/>
        <v>0</v>
      </c>
      <c r="BJ89" s="15">
        <f t="shared" si="30"/>
        <v>0</v>
      </c>
      <c r="BK89" s="16">
        <f t="shared" si="31"/>
        <v>0</v>
      </c>
      <c r="BL89" s="15">
        <f t="shared" si="32"/>
        <v>0</v>
      </c>
      <c r="BM89" s="11">
        <f>VLOOKUP(AU89,Ceny!$A$3:$E$9,2,FALSE)</f>
        <v>204.77</v>
      </c>
      <c r="BN89" s="15">
        <f t="shared" si="19"/>
        <v>0</v>
      </c>
      <c r="BO89" s="11">
        <f>VLOOKUP(AU89,Ceny!$A$3:$E$9,4,FALSE)</f>
        <v>204.77</v>
      </c>
      <c r="BP89" s="15">
        <f t="shared" si="20"/>
        <v>2457.2399999999998</v>
      </c>
      <c r="BQ89" s="11">
        <f>VLOOKUP(AU89,Ceny!$A$3:$E$9,3,FALSE)</f>
        <v>4.4069999999999998E-2</v>
      </c>
      <c r="BR89" s="15">
        <f t="shared" si="33"/>
        <v>0</v>
      </c>
      <c r="BS89" s="11">
        <f>VLOOKUP(AU89,Ceny!$A$3:$E$9,5,FALSE)</f>
        <v>4.4069999999999998E-2</v>
      </c>
      <c r="BT89" s="15">
        <f t="shared" si="34"/>
        <v>3647.59</v>
      </c>
      <c r="BU89" s="15">
        <v>0</v>
      </c>
      <c r="BV89" s="58">
        <f t="shared" si="35"/>
        <v>0</v>
      </c>
      <c r="BW89" s="59">
        <f t="shared" si="36"/>
        <v>6104.83</v>
      </c>
      <c r="BX89" s="59">
        <f t="shared" si="37"/>
        <v>1404.11</v>
      </c>
      <c r="BY89" s="59">
        <f t="shared" si="38"/>
        <v>7508.94</v>
      </c>
      <c r="CA89" s="60"/>
    </row>
    <row r="90" spans="1:79">
      <c r="A90" s="56">
        <f t="shared" si="39"/>
        <v>76</v>
      </c>
      <c r="B90" s="8" t="s">
        <v>63</v>
      </c>
      <c r="C90" s="8" t="s">
        <v>64</v>
      </c>
      <c r="D90" s="8" t="s">
        <v>65</v>
      </c>
      <c r="E90" s="8" t="s">
        <v>65</v>
      </c>
      <c r="F90" s="8" t="s">
        <v>66</v>
      </c>
      <c r="G90" s="8" t="s">
        <v>67</v>
      </c>
      <c r="H90" s="8"/>
      <c r="I90" s="8" t="s">
        <v>68</v>
      </c>
      <c r="J90" s="8" t="s">
        <v>151</v>
      </c>
      <c r="K90" s="8" t="s">
        <v>152</v>
      </c>
      <c r="L90" s="8" t="s">
        <v>65</v>
      </c>
      <c r="M90" s="8" t="s">
        <v>65</v>
      </c>
      <c r="N90" s="8" t="s">
        <v>153</v>
      </c>
      <c r="O90" s="8" t="s">
        <v>154</v>
      </c>
      <c r="P90" s="8"/>
      <c r="Q90" s="8" t="s">
        <v>733</v>
      </c>
      <c r="R90" s="8" t="s">
        <v>734</v>
      </c>
      <c r="S90" s="8">
        <v>0</v>
      </c>
      <c r="T90" s="13" t="s">
        <v>49</v>
      </c>
      <c r="U90" s="13" t="s">
        <v>35</v>
      </c>
      <c r="V90" s="8" t="s">
        <v>739</v>
      </c>
      <c r="W90" s="9">
        <v>45657</v>
      </c>
      <c r="X90" s="8" t="s">
        <v>740</v>
      </c>
      <c r="Y90" s="8" t="s">
        <v>811</v>
      </c>
      <c r="Z90" s="8" t="s">
        <v>152</v>
      </c>
      <c r="AA90" s="8" t="s">
        <v>65</v>
      </c>
      <c r="AB90" s="8" t="s">
        <v>65</v>
      </c>
      <c r="AC90" s="8" t="s">
        <v>153</v>
      </c>
      <c r="AD90" s="8" t="s">
        <v>154</v>
      </c>
      <c r="AE90" s="8"/>
      <c r="AF90" s="10" t="s">
        <v>1286</v>
      </c>
      <c r="AG90" s="8" t="s">
        <v>1287</v>
      </c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2"/>
      <c r="AT90" s="18">
        <v>150571</v>
      </c>
      <c r="AU90" s="8" t="str">
        <f>AU$17</f>
        <v>W-4</v>
      </c>
      <c r="AV90" s="8" t="s">
        <v>1138</v>
      </c>
      <c r="AW90" s="8"/>
      <c r="AX90" s="13">
        <v>8760</v>
      </c>
      <c r="AY90" s="13">
        <v>12</v>
      </c>
      <c r="AZ90" s="14">
        <v>0</v>
      </c>
      <c r="BA90" s="14">
        <v>100</v>
      </c>
      <c r="BB90" s="13">
        <f t="shared" si="23"/>
        <v>0</v>
      </c>
      <c r="BC90" s="13">
        <f t="shared" si="24"/>
        <v>150571</v>
      </c>
      <c r="BD90" s="57">
        <f t="shared" si="25"/>
        <v>0</v>
      </c>
      <c r="BE90" s="57">
        <f>IF((OR(AU90=Ceny!$A$3,AU90=Ceny!$A$4,AU90=Ceny!$A$5,AU90=Ceny!$A$6,AU90=Ceny!$A$7)),$C$5/1000,$C$6/1000)</f>
        <v>0</v>
      </c>
      <c r="BF90" s="15">
        <f t="shared" si="26"/>
        <v>0</v>
      </c>
      <c r="BG90" s="15">
        <f t="shared" si="27"/>
        <v>0</v>
      </c>
      <c r="BH90" s="15">
        <f t="shared" si="28"/>
        <v>0</v>
      </c>
      <c r="BI90" s="16">
        <f t="shared" si="29"/>
        <v>0</v>
      </c>
      <c r="BJ90" s="15">
        <f t="shared" si="30"/>
        <v>0</v>
      </c>
      <c r="BK90" s="16">
        <f t="shared" si="31"/>
        <v>0</v>
      </c>
      <c r="BL90" s="15">
        <f t="shared" si="32"/>
        <v>0</v>
      </c>
      <c r="BM90" s="11">
        <f>VLOOKUP(AU90,Ceny!$A$3:$E$9,2,FALSE)</f>
        <v>204.77</v>
      </c>
      <c r="BN90" s="15">
        <f t="shared" si="19"/>
        <v>0</v>
      </c>
      <c r="BO90" s="11">
        <f>VLOOKUP(AU90,Ceny!$A$3:$E$9,4,FALSE)</f>
        <v>204.77</v>
      </c>
      <c r="BP90" s="15">
        <f t="shared" si="20"/>
        <v>2457.2399999999998</v>
      </c>
      <c r="BQ90" s="11">
        <f>VLOOKUP(AU90,Ceny!$A$3:$E$9,3,FALSE)</f>
        <v>4.4069999999999998E-2</v>
      </c>
      <c r="BR90" s="15">
        <f t="shared" si="33"/>
        <v>0</v>
      </c>
      <c r="BS90" s="11">
        <f>VLOOKUP(AU90,Ceny!$A$3:$E$9,5,FALSE)</f>
        <v>4.4069999999999998E-2</v>
      </c>
      <c r="BT90" s="15">
        <f t="shared" si="34"/>
        <v>6635.66</v>
      </c>
      <c r="BU90" s="15">
        <v>0</v>
      </c>
      <c r="BV90" s="58">
        <f t="shared" si="35"/>
        <v>0</v>
      </c>
      <c r="BW90" s="59">
        <f t="shared" si="36"/>
        <v>9092.9</v>
      </c>
      <c r="BX90" s="59">
        <f t="shared" si="37"/>
        <v>2091.37</v>
      </c>
      <c r="BY90" s="59">
        <f t="shared" si="38"/>
        <v>11184.27</v>
      </c>
      <c r="CA90" s="60"/>
    </row>
    <row r="91" spans="1:79">
      <c r="A91" s="56">
        <f t="shared" si="39"/>
        <v>77</v>
      </c>
      <c r="B91" s="8" t="s">
        <v>63</v>
      </c>
      <c r="C91" s="8" t="s">
        <v>64</v>
      </c>
      <c r="D91" s="8" t="s">
        <v>65</v>
      </c>
      <c r="E91" s="8" t="s">
        <v>65</v>
      </c>
      <c r="F91" s="8" t="s">
        <v>66</v>
      </c>
      <c r="G91" s="8" t="s">
        <v>67</v>
      </c>
      <c r="H91" s="8"/>
      <c r="I91" s="8" t="s">
        <v>68</v>
      </c>
      <c r="J91" s="8" t="s">
        <v>151</v>
      </c>
      <c r="K91" s="8" t="s">
        <v>152</v>
      </c>
      <c r="L91" s="8" t="s">
        <v>65</v>
      </c>
      <c r="M91" s="8" t="s">
        <v>65</v>
      </c>
      <c r="N91" s="8" t="s">
        <v>153</v>
      </c>
      <c r="O91" s="8" t="s">
        <v>154</v>
      </c>
      <c r="P91" s="8"/>
      <c r="Q91" s="8" t="s">
        <v>733</v>
      </c>
      <c r="R91" s="8" t="s">
        <v>734</v>
      </c>
      <c r="S91" s="8">
        <v>0</v>
      </c>
      <c r="T91" s="13" t="s">
        <v>49</v>
      </c>
      <c r="U91" s="13" t="s">
        <v>35</v>
      </c>
      <c r="V91" s="8" t="s">
        <v>739</v>
      </c>
      <c r="W91" s="9">
        <v>45657</v>
      </c>
      <c r="X91" s="8" t="s">
        <v>740</v>
      </c>
      <c r="Y91" s="8" t="s">
        <v>811</v>
      </c>
      <c r="Z91" s="8" t="s">
        <v>812</v>
      </c>
      <c r="AA91" s="8" t="s">
        <v>65</v>
      </c>
      <c r="AB91" s="8" t="s">
        <v>65</v>
      </c>
      <c r="AC91" s="8" t="s">
        <v>813</v>
      </c>
      <c r="AD91" s="8" t="s">
        <v>72</v>
      </c>
      <c r="AE91" s="8"/>
      <c r="AF91" s="10" t="s">
        <v>1288</v>
      </c>
      <c r="AG91" s="8"/>
      <c r="AH91" s="11">
        <v>28931</v>
      </c>
      <c r="AI91" s="11">
        <v>27362</v>
      </c>
      <c r="AJ91" s="11">
        <v>24836</v>
      </c>
      <c r="AK91" s="11">
        <v>18711</v>
      </c>
      <c r="AL91" s="11">
        <v>10922</v>
      </c>
      <c r="AM91" s="11">
        <v>7130</v>
      </c>
      <c r="AN91" s="11">
        <v>2636</v>
      </c>
      <c r="AO91" s="11">
        <v>4790</v>
      </c>
      <c r="AP91" s="11">
        <v>5480</v>
      </c>
      <c r="AQ91" s="11">
        <v>12016</v>
      </c>
      <c r="AR91" s="11">
        <v>26274</v>
      </c>
      <c r="AS91" s="12">
        <v>31095</v>
      </c>
      <c r="AT91" s="18">
        <f>AH91+AI91+AJ91+AK91+AL91+AM91+AN91+AO91+AP91+AQ91+AR91+AS91</f>
        <v>200183</v>
      </c>
      <c r="AU91" s="8" t="str">
        <f>AU$19</f>
        <v>W-5.1</v>
      </c>
      <c r="AV91" s="8" t="s">
        <v>1138</v>
      </c>
      <c r="AW91" s="8" t="s">
        <v>1289</v>
      </c>
      <c r="AX91" s="13">
        <v>8760</v>
      </c>
      <c r="AY91" s="13">
        <v>12</v>
      </c>
      <c r="AZ91" s="14">
        <v>0</v>
      </c>
      <c r="BA91" s="14">
        <v>100</v>
      </c>
      <c r="BB91" s="13">
        <f t="shared" si="23"/>
        <v>0</v>
      </c>
      <c r="BC91" s="13">
        <f t="shared" si="24"/>
        <v>200183</v>
      </c>
      <c r="BD91" s="57">
        <f t="shared" si="25"/>
        <v>0</v>
      </c>
      <c r="BE91" s="57">
        <f>IF((OR(AU91=Ceny!$A$3,AU91=Ceny!$A$4,AU91=Ceny!$A$5,AU91=Ceny!$A$6,AU91=Ceny!$A$7)),$C$5/1000,$C$6/1000)</f>
        <v>0</v>
      </c>
      <c r="BF91" s="15">
        <f t="shared" si="26"/>
        <v>0</v>
      </c>
      <c r="BG91" s="15">
        <f t="shared" si="27"/>
        <v>0</v>
      </c>
      <c r="BH91" s="15">
        <f t="shared" si="28"/>
        <v>0</v>
      </c>
      <c r="BI91" s="16">
        <f t="shared" si="29"/>
        <v>0</v>
      </c>
      <c r="BJ91" s="15">
        <f t="shared" si="30"/>
        <v>0</v>
      </c>
      <c r="BK91" s="16">
        <f t="shared" si="31"/>
        <v>0</v>
      </c>
      <c r="BL91" s="15">
        <f t="shared" si="32"/>
        <v>0</v>
      </c>
      <c r="BM91" s="11">
        <f>VLOOKUP(AU91,Ceny!$A$3:$E$9,2,FALSE)</f>
        <v>6.4200000000000004E-3</v>
      </c>
      <c r="BN91" s="15">
        <f>ROUND(BM91*AX91*AW91*AZ91/100,2)</f>
        <v>0</v>
      </c>
      <c r="BO91" s="11">
        <f>VLOOKUP(AU91,Ceny!$A$3:$E$9,4,FALSE)</f>
        <v>6.4200000000000004E-3</v>
      </c>
      <c r="BP91" s="15">
        <f>ROUND(BO91*AW91*AX91*BA91/100,2)</f>
        <v>8435.8799999999992</v>
      </c>
      <c r="BQ91" s="11">
        <f>VLOOKUP(AU91,Ceny!$A$3:$E$9,3,FALSE)</f>
        <v>2.3060000000000001E-2</v>
      </c>
      <c r="BR91" s="15">
        <f t="shared" si="33"/>
        <v>0</v>
      </c>
      <c r="BS91" s="11">
        <f>VLOOKUP(AU91,Ceny!$A$3:$E$9,5,FALSE)</f>
        <v>2.3060000000000001E-2</v>
      </c>
      <c r="BT91" s="15">
        <f t="shared" si="34"/>
        <v>4616.22</v>
      </c>
      <c r="BU91" s="15">
        <v>0</v>
      </c>
      <c r="BV91" s="58">
        <f t="shared" si="35"/>
        <v>0</v>
      </c>
      <c r="BW91" s="59">
        <f t="shared" si="36"/>
        <v>13052.099999999999</v>
      </c>
      <c r="BX91" s="59">
        <f t="shared" si="37"/>
        <v>3001.98</v>
      </c>
      <c r="BY91" s="59">
        <f t="shared" si="38"/>
        <v>16054.079999999998</v>
      </c>
      <c r="CA91" s="60"/>
    </row>
    <row r="92" spans="1:79">
      <c r="A92" s="56">
        <f t="shared" si="39"/>
        <v>78</v>
      </c>
      <c r="B92" s="8" t="s">
        <v>63</v>
      </c>
      <c r="C92" s="8" t="s">
        <v>64</v>
      </c>
      <c r="D92" s="8" t="s">
        <v>65</v>
      </c>
      <c r="E92" s="8" t="s">
        <v>65</v>
      </c>
      <c r="F92" s="8" t="s">
        <v>66</v>
      </c>
      <c r="G92" s="8" t="s">
        <v>67</v>
      </c>
      <c r="H92" s="8"/>
      <c r="I92" s="8" t="s">
        <v>68</v>
      </c>
      <c r="J92" s="8" t="s">
        <v>155</v>
      </c>
      <c r="K92" s="8" t="s">
        <v>156</v>
      </c>
      <c r="L92" s="8" t="s">
        <v>65</v>
      </c>
      <c r="M92" s="8" t="s">
        <v>65</v>
      </c>
      <c r="N92" s="8" t="s">
        <v>157</v>
      </c>
      <c r="O92" s="8" t="s">
        <v>158</v>
      </c>
      <c r="P92" s="8"/>
      <c r="Q92" s="8" t="s">
        <v>733</v>
      </c>
      <c r="R92" s="8" t="s">
        <v>734</v>
      </c>
      <c r="S92" s="8">
        <v>0</v>
      </c>
      <c r="T92" s="13" t="s">
        <v>49</v>
      </c>
      <c r="U92" s="13" t="s">
        <v>35</v>
      </c>
      <c r="V92" s="8" t="s">
        <v>739</v>
      </c>
      <c r="W92" s="9">
        <v>45657</v>
      </c>
      <c r="X92" s="8" t="s">
        <v>740</v>
      </c>
      <c r="Y92" s="8" t="s">
        <v>155</v>
      </c>
      <c r="Z92" s="8" t="s">
        <v>156</v>
      </c>
      <c r="AA92" s="8" t="s">
        <v>65</v>
      </c>
      <c r="AB92" s="8" t="s">
        <v>65</v>
      </c>
      <c r="AC92" s="8" t="s">
        <v>157</v>
      </c>
      <c r="AD92" s="8" t="s">
        <v>158</v>
      </c>
      <c r="AE92" s="8"/>
      <c r="AF92" s="10" t="s">
        <v>1290</v>
      </c>
      <c r="AG92" s="8" t="s">
        <v>1291</v>
      </c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2"/>
      <c r="AT92" s="18">
        <v>128680</v>
      </c>
      <c r="AU92" s="8" t="str">
        <f>AU$17</f>
        <v>W-4</v>
      </c>
      <c r="AV92" s="8" t="s">
        <v>1138</v>
      </c>
      <c r="AW92" s="8"/>
      <c r="AX92" s="13">
        <v>8760</v>
      </c>
      <c r="AY92" s="13">
        <v>12</v>
      </c>
      <c r="AZ92" s="14">
        <v>0</v>
      </c>
      <c r="BA92" s="14">
        <v>100</v>
      </c>
      <c r="BB92" s="13">
        <f t="shared" si="23"/>
        <v>0</v>
      </c>
      <c r="BC92" s="13">
        <f t="shared" si="24"/>
        <v>128680</v>
      </c>
      <c r="BD92" s="57">
        <f t="shared" si="25"/>
        <v>0</v>
      </c>
      <c r="BE92" s="57">
        <f>IF((OR(AU92=Ceny!$A$3,AU92=Ceny!$A$4,AU92=Ceny!$A$5,AU92=Ceny!$A$6,AU92=Ceny!$A$7)),$C$5/1000,$C$6/1000)</f>
        <v>0</v>
      </c>
      <c r="BF92" s="15">
        <f t="shared" si="26"/>
        <v>0</v>
      </c>
      <c r="BG92" s="15">
        <f t="shared" si="27"/>
        <v>0</v>
      </c>
      <c r="BH92" s="15">
        <f t="shared" si="28"/>
        <v>0</v>
      </c>
      <c r="BI92" s="16">
        <f t="shared" si="29"/>
        <v>0</v>
      </c>
      <c r="BJ92" s="15">
        <f t="shared" si="30"/>
        <v>0</v>
      </c>
      <c r="BK92" s="16">
        <f t="shared" si="31"/>
        <v>0</v>
      </c>
      <c r="BL92" s="15">
        <f t="shared" si="32"/>
        <v>0</v>
      </c>
      <c r="BM92" s="11">
        <f>VLOOKUP(AU92,Ceny!$A$3:$E$9,2,FALSE)</f>
        <v>204.77</v>
      </c>
      <c r="BN92" s="15">
        <f>ROUND(BM92*AY92*AZ92/100,2)</f>
        <v>0</v>
      </c>
      <c r="BO92" s="11">
        <f>VLOOKUP(AU92,Ceny!$A$3:$E$9,4,FALSE)</f>
        <v>204.77</v>
      </c>
      <c r="BP92" s="15">
        <f>ROUND(BO92*AY92*BA92/100,2)</f>
        <v>2457.2399999999998</v>
      </c>
      <c r="BQ92" s="11">
        <f>VLOOKUP(AU92,Ceny!$A$3:$E$9,3,FALSE)</f>
        <v>4.4069999999999998E-2</v>
      </c>
      <c r="BR92" s="15">
        <f t="shared" si="33"/>
        <v>0</v>
      </c>
      <c r="BS92" s="11">
        <f>VLOOKUP(AU92,Ceny!$A$3:$E$9,5,FALSE)</f>
        <v>4.4069999999999998E-2</v>
      </c>
      <c r="BT92" s="15">
        <f t="shared" si="34"/>
        <v>5670.93</v>
      </c>
      <c r="BU92" s="15">
        <v>0</v>
      </c>
      <c r="BV92" s="58">
        <f t="shared" si="35"/>
        <v>0</v>
      </c>
      <c r="BW92" s="59">
        <f t="shared" si="36"/>
        <v>8128.17</v>
      </c>
      <c r="BX92" s="59">
        <f t="shared" si="37"/>
        <v>1869.48</v>
      </c>
      <c r="BY92" s="59">
        <f t="shared" si="38"/>
        <v>9997.65</v>
      </c>
      <c r="CA92" s="60"/>
    </row>
    <row r="93" spans="1:79">
      <c r="A93" s="56">
        <f t="shared" si="39"/>
        <v>79</v>
      </c>
      <c r="B93" s="8" t="s">
        <v>63</v>
      </c>
      <c r="C93" s="8" t="s">
        <v>64</v>
      </c>
      <c r="D93" s="8" t="s">
        <v>65</v>
      </c>
      <c r="E93" s="8" t="s">
        <v>65</v>
      </c>
      <c r="F93" s="8" t="s">
        <v>66</v>
      </c>
      <c r="G93" s="8" t="s">
        <v>67</v>
      </c>
      <c r="H93" s="8"/>
      <c r="I93" s="8" t="s">
        <v>68</v>
      </c>
      <c r="J93" s="8" t="s">
        <v>159</v>
      </c>
      <c r="K93" s="8" t="s">
        <v>160</v>
      </c>
      <c r="L93" s="8" t="s">
        <v>65</v>
      </c>
      <c r="M93" s="8" t="s">
        <v>65</v>
      </c>
      <c r="N93" s="8" t="s">
        <v>161</v>
      </c>
      <c r="O93" s="8" t="s">
        <v>162</v>
      </c>
      <c r="P93" s="8"/>
      <c r="Q93" s="8" t="s">
        <v>733</v>
      </c>
      <c r="R93" s="8" t="s">
        <v>734</v>
      </c>
      <c r="S93" s="8">
        <v>0</v>
      </c>
      <c r="T93" s="13" t="s">
        <v>49</v>
      </c>
      <c r="U93" s="13" t="s">
        <v>35</v>
      </c>
      <c r="V93" s="8" t="s">
        <v>739</v>
      </c>
      <c r="W93" s="9">
        <v>45657</v>
      </c>
      <c r="X93" s="8" t="s">
        <v>740</v>
      </c>
      <c r="Y93" s="8" t="s">
        <v>159</v>
      </c>
      <c r="Z93" s="8" t="s">
        <v>160</v>
      </c>
      <c r="AA93" s="8" t="s">
        <v>65</v>
      </c>
      <c r="AB93" s="8" t="s">
        <v>65</v>
      </c>
      <c r="AC93" s="8" t="s">
        <v>161</v>
      </c>
      <c r="AD93" s="8" t="s">
        <v>162</v>
      </c>
      <c r="AE93" s="8"/>
      <c r="AF93" s="10" t="s">
        <v>1292</v>
      </c>
      <c r="AG93" s="8" t="s">
        <v>1293</v>
      </c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2"/>
      <c r="AT93" s="18">
        <v>97112</v>
      </c>
      <c r="AU93" s="8" t="str">
        <f>AU$17</f>
        <v>W-4</v>
      </c>
      <c r="AV93" s="8" t="s">
        <v>1138</v>
      </c>
      <c r="AW93" s="8"/>
      <c r="AX93" s="13">
        <v>8760</v>
      </c>
      <c r="AY93" s="13">
        <v>12</v>
      </c>
      <c r="AZ93" s="14">
        <v>0</v>
      </c>
      <c r="BA93" s="14">
        <v>100</v>
      </c>
      <c r="BB93" s="13">
        <f t="shared" si="23"/>
        <v>0</v>
      </c>
      <c r="BC93" s="13">
        <f t="shared" si="24"/>
        <v>97112</v>
      </c>
      <c r="BD93" s="57">
        <f t="shared" si="25"/>
        <v>0</v>
      </c>
      <c r="BE93" s="57">
        <f>IF((OR(AU93=Ceny!$A$3,AU93=Ceny!$A$4,AU93=Ceny!$A$5,AU93=Ceny!$A$6,AU93=Ceny!$A$7)),$C$5/1000,$C$6/1000)</f>
        <v>0</v>
      </c>
      <c r="BF93" s="15">
        <f t="shared" si="26"/>
        <v>0</v>
      </c>
      <c r="BG93" s="15">
        <f t="shared" si="27"/>
        <v>0</v>
      </c>
      <c r="BH93" s="15">
        <f t="shared" si="28"/>
        <v>0</v>
      </c>
      <c r="BI93" s="16">
        <f t="shared" si="29"/>
        <v>0</v>
      </c>
      <c r="BJ93" s="15">
        <f t="shared" si="30"/>
        <v>0</v>
      </c>
      <c r="BK93" s="16">
        <f t="shared" si="31"/>
        <v>0</v>
      </c>
      <c r="BL93" s="15">
        <f t="shared" si="32"/>
        <v>0</v>
      </c>
      <c r="BM93" s="11">
        <f>VLOOKUP(AU93,Ceny!$A$3:$E$9,2,FALSE)</f>
        <v>204.77</v>
      </c>
      <c r="BN93" s="15">
        <f>ROUND(BM93*AY93*AZ93/100,2)</f>
        <v>0</v>
      </c>
      <c r="BO93" s="11">
        <f>VLOOKUP(AU93,Ceny!$A$3:$E$9,4,FALSE)</f>
        <v>204.77</v>
      </c>
      <c r="BP93" s="15">
        <f>ROUND(BO93*AY93*BA93/100,2)</f>
        <v>2457.2399999999998</v>
      </c>
      <c r="BQ93" s="11">
        <f>VLOOKUP(AU93,Ceny!$A$3:$E$9,3,FALSE)</f>
        <v>4.4069999999999998E-2</v>
      </c>
      <c r="BR93" s="15">
        <f t="shared" si="33"/>
        <v>0</v>
      </c>
      <c r="BS93" s="11">
        <f>VLOOKUP(AU93,Ceny!$A$3:$E$9,5,FALSE)</f>
        <v>4.4069999999999998E-2</v>
      </c>
      <c r="BT93" s="15">
        <f t="shared" si="34"/>
        <v>4279.7299999999996</v>
      </c>
      <c r="BU93" s="15">
        <v>0</v>
      </c>
      <c r="BV93" s="58">
        <f t="shared" si="35"/>
        <v>0</v>
      </c>
      <c r="BW93" s="59">
        <f t="shared" si="36"/>
        <v>6736.9699999999993</v>
      </c>
      <c r="BX93" s="59">
        <f t="shared" si="37"/>
        <v>1549.5</v>
      </c>
      <c r="BY93" s="59">
        <f t="shared" si="38"/>
        <v>8286.4699999999993</v>
      </c>
      <c r="CA93" s="60"/>
    </row>
    <row r="94" spans="1:79">
      <c r="A94" s="56">
        <f t="shared" si="39"/>
        <v>80</v>
      </c>
      <c r="B94" s="8" t="s">
        <v>63</v>
      </c>
      <c r="C94" s="8" t="s">
        <v>64</v>
      </c>
      <c r="D94" s="8" t="s">
        <v>65</v>
      </c>
      <c r="E94" s="8" t="s">
        <v>65</v>
      </c>
      <c r="F94" s="8" t="s">
        <v>66</v>
      </c>
      <c r="G94" s="8" t="s">
        <v>67</v>
      </c>
      <c r="H94" s="8"/>
      <c r="I94" s="8" t="s">
        <v>68</v>
      </c>
      <c r="J94" s="8" t="s">
        <v>163</v>
      </c>
      <c r="K94" s="8" t="s">
        <v>164</v>
      </c>
      <c r="L94" s="8" t="s">
        <v>65</v>
      </c>
      <c r="M94" s="8" t="s">
        <v>65</v>
      </c>
      <c r="N94" s="8" t="s">
        <v>165</v>
      </c>
      <c r="O94" s="8" t="s">
        <v>92</v>
      </c>
      <c r="P94" s="8"/>
      <c r="Q94" s="8" t="s">
        <v>733</v>
      </c>
      <c r="R94" s="8" t="s">
        <v>734</v>
      </c>
      <c r="S94" s="8">
        <v>0</v>
      </c>
      <c r="T94" s="13" t="s">
        <v>49</v>
      </c>
      <c r="U94" s="13" t="s">
        <v>35</v>
      </c>
      <c r="V94" s="8" t="s">
        <v>739</v>
      </c>
      <c r="W94" s="9">
        <v>45657</v>
      </c>
      <c r="X94" s="8" t="s">
        <v>740</v>
      </c>
      <c r="Y94" s="8" t="s">
        <v>163</v>
      </c>
      <c r="Z94" s="8" t="s">
        <v>164</v>
      </c>
      <c r="AA94" s="8" t="s">
        <v>65</v>
      </c>
      <c r="AB94" s="8" t="s">
        <v>65</v>
      </c>
      <c r="AC94" s="8" t="s">
        <v>814</v>
      </c>
      <c r="AD94" s="8" t="s">
        <v>92</v>
      </c>
      <c r="AE94" s="8"/>
      <c r="AF94" s="10" t="s">
        <v>1294</v>
      </c>
      <c r="AG94" s="8" t="s">
        <v>1295</v>
      </c>
      <c r="AH94" s="11">
        <v>32323</v>
      </c>
      <c r="AI94" s="11">
        <v>31699</v>
      </c>
      <c r="AJ94" s="11">
        <v>28809</v>
      </c>
      <c r="AK94" s="11">
        <v>21620</v>
      </c>
      <c r="AL94" s="11">
        <v>10991</v>
      </c>
      <c r="AM94" s="11">
        <v>3726</v>
      </c>
      <c r="AN94" s="11">
        <v>3619</v>
      </c>
      <c r="AO94" s="11">
        <v>1816</v>
      </c>
      <c r="AP94" s="11">
        <v>3820</v>
      </c>
      <c r="AQ94" s="11">
        <v>9869</v>
      </c>
      <c r="AR94" s="11">
        <v>24001</v>
      </c>
      <c r="AS94" s="12">
        <v>28937</v>
      </c>
      <c r="AT94" s="18">
        <f>AH94+AI94+AJ94+AK94+AL94+AM94+AN94+AO94+AP94+AQ94+AR94+AS94</f>
        <v>201230</v>
      </c>
      <c r="AU94" s="8" t="str">
        <f>AU$19</f>
        <v>W-5.1</v>
      </c>
      <c r="AV94" s="8" t="s">
        <v>1138</v>
      </c>
      <c r="AW94" s="8" t="s">
        <v>1177</v>
      </c>
      <c r="AX94" s="13">
        <v>8760</v>
      </c>
      <c r="AY94" s="13">
        <v>12</v>
      </c>
      <c r="AZ94" s="14">
        <v>0</v>
      </c>
      <c r="BA94" s="14">
        <v>100</v>
      </c>
      <c r="BB94" s="13">
        <f t="shared" si="23"/>
        <v>0</v>
      </c>
      <c r="BC94" s="13">
        <f t="shared" si="24"/>
        <v>201230</v>
      </c>
      <c r="BD94" s="57">
        <f t="shared" si="25"/>
        <v>0</v>
      </c>
      <c r="BE94" s="57">
        <f>IF((OR(AU94=Ceny!$A$3,AU94=Ceny!$A$4,AU94=Ceny!$A$5,AU94=Ceny!$A$6,AU94=Ceny!$A$7)),$C$5/1000,$C$6/1000)</f>
        <v>0</v>
      </c>
      <c r="BF94" s="15">
        <f t="shared" si="26"/>
        <v>0</v>
      </c>
      <c r="BG94" s="15">
        <f t="shared" si="27"/>
        <v>0</v>
      </c>
      <c r="BH94" s="15">
        <f t="shared" si="28"/>
        <v>0</v>
      </c>
      <c r="BI94" s="16">
        <f t="shared" si="29"/>
        <v>0</v>
      </c>
      <c r="BJ94" s="15">
        <f t="shared" si="30"/>
        <v>0</v>
      </c>
      <c r="BK94" s="16">
        <f t="shared" si="31"/>
        <v>0</v>
      </c>
      <c r="BL94" s="15">
        <f t="shared" si="32"/>
        <v>0</v>
      </c>
      <c r="BM94" s="11">
        <f>VLOOKUP(AU94,Ceny!$A$3:$E$9,2,FALSE)</f>
        <v>6.4200000000000004E-3</v>
      </c>
      <c r="BN94" s="15">
        <f>ROUND(BM94*AX94*AW94*AZ94/100,2)</f>
        <v>0</v>
      </c>
      <c r="BO94" s="11">
        <f>VLOOKUP(AU94,Ceny!$A$3:$E$9,4,FALSE)</f>
        <v>6.4200000000000004E-3</v>
      </c>
      <c r="BP94" s="15">
        <f>ROUND(BO94*AW94*AX94*BA94/100,2)</f>
        <v>9898.1</v>
      </c>
      <c r="BQ94" s="11">
        <f>VLOOKUP(AU94,Ceny!$A$3:$E$9,3,FALSE)</f>
        <v>2.3060000000000001E-2</v>
      </c>
      <c r="BR94" s="15">
        <f t="shared" si="33"/>
        <v>0</v>
      </c>
      <c r="BS94" s="11">
        <f>VLOOKUP(AU94,Ceny!$A$3:$E$9,5,FALSE)</f>
        <v>2.3060000000000001E-2</v>
      </c>
      <c r="BT94" s="15">
        <f t="shared" si="34"/>
        <v>4640.3599999999997</v>
      </c>
      <c r="BU94" s="15">
        <v>0</v>
      </c>
      <c r="BV94" s="58">
        <f t="shared" si="35"/>
        <v>0</v>
      </c>
      <c r="BW94" s="59">
        <f t="shared" si="36"/>
        <v>14538.46</v>
      </c>
      <c r="BX94" s="59">
        <f t="shared" si="37"/>
        <v>3343.85</v>
      </c>
      <c r="BY94" s="59">
        <f t="shared" si="38"/>
        <v>17882.309999999998</v>
      </c>
      <c r="CA94" s="60"/>
    </row>
    <row r="95" spans="1:79">
      <c r="A95" s="56">
        <f t="shared" si="39"/>
        <v>81</v>
      </c>
      <c r="B95" s="8" t="s">
        <v>63</v>
      </c>
      <c r="C95" s="8" t="s">
        <v>166</v>
      </c>
      <c r="D95" s="8" t="s">
        <v>65</v>
      </c>
      <c r="E95" s="8" t="s">
        <v>65</v>
      </c>
      <c r="F95" s="8" t="s">
        <v>66</v>
      </c>
      <c r="G95" s="8" t="s">
        <v>67</v>
      </c>
      <c r="H95" s="8"/>
      <c r="I95" s="8" t="s">
        <v>68</v>
      </c>
      <c r="J95" s="8" t="s">
        <v>167</v>
      </c>
      <c r="K95" s="8" t="s">
        <v>168</v>
      </c>
      <c r="L95" s="8" t="s">
        <v>65</v>
      </c>
      <c r="M95" s="8" t="s">
        <v>65</v>
      </c>
      <c r="N95" s="8" t="s">
        <v>169</v>
      </c>
      <c r="O95" s="8" t="s">
        <v>72</v>
      </c>
      <c r="P95" s="8"/>
      <c r="Q95" s="8" t="s">
        <v>733</v>
      </c>
      <c r="R95" s="8" t="s">
        <v>734</v>
      </c>
      <c r="S95" s="8">
        <v>0</v>
      </c>
      <c r="T95" s="13" t="s">
        <v>49</v>
      </c>
      <c r="U95" s="13" t="s">
        <v>35</v>
      </c>
      <c r="V95" s="8" t="s">
        <v>739</v>
      </c>
      <c r="W95" s="9">
        <v>45657</v>
      </c>
      <c r="X95" s="8" t="s">
        <v>740</v>
      </c>
      <c r="Y95" s="8" t="s">
        <v>167</v>
      </c>
      <c r="Z95" s="8" t="s">
        <v>168</v>
      </c>
      <c r="AA95" s="8" t="s">
        <v>65</v>
      </c>
      <c r="AB95" s="8" t="s">
        <v>65</v>
      </c>
      <c r="AC95" s="8" t="s">
        <v>169</v>
      </c>
      <c r="AD95" s="8" t="s">
        <v>72</v>
      </c>
      <c r="AE95" s="8"/>
      <c r="AF95" s="10" t="s">
        <v>1296</v>
      </c>
      <c r="AG95" s="8" t="s">
        <v>1297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2"/>
      <c r="AT95" s="18">
        <v>152531</v>
      </c>
      <c r="AU95" s="8" t="str">
        <f>AU$17</f>
        <v>W-4</v>
      </c>
      <c r="AV95" s="8" t="s">
        <v>1138</v>
      </c>
      <c r="AW95" s="8"/>
      <c r="AX95" s="13">
        <v>8760</v>
      </c>
      <c r="AY95" s="13">
        <v>12</v>
      </c>
      <c r="AZ95" s="14">
        <v>0</v>
      </c>
      <c r="BA95" s="14">
        <v>100</v>
      </c>
      <c r="BB95" s="13">
        <f t="shared" si="23"/>
        <v>0</v>
      </c>
      <c r="BC95" s="13">
        <f t="shared" si="24"/>
        <v>152531</v>
      </c>
      <c r="BD95" s="57">
        <f t="shared" si="25"/>
        <v>0</v>
      </c>
      <c r="BE95" s="57">
        <f>IF((OR(AU95=Ceny!$A$3,AU95=Ceny!$A$4,AU95=Ceny!$A$5,AU95=Ceny!$A$6,AU95=Ceny!$A$7)),$C$5/1000,$C$6/1000)</f>
        <v>0</v>
      </c>
      <c r="BF95" s="15">
        <f t="shared" si="26"/>
        <v>0</v>
      </c>
      <c r="BG95" s="15">
        <f t="shared" si="27"/>
        <v>0</v>
      </c>
      <c r="BH95" s="15">
        <f t="shared" si="28"/>
        <v>0</v>
      </c>
      <c r="BI95" s="16">
        <f t="shared" si="29"/>
        <v>0</v>
      </c>
      <c r="BJ95" s="15">
        <f t="shared" si="30"/>
        <v>0</v>
      </c>
      <c r="BK95" s="16">
        <f t="shared" si="31"/>
        <v>0</v>
      </c>
      <c r="BL95" s="15">
        <f t="shared" si="32"/>
        <v>0</v>
      </c>
      <c r="BM95" s="11">
        <f>VLOOKUP(AU95,Ceny!$A$3:$E$9,2,FALSE)</f>
        <v>204.77</v>
      </c>
      <c r="BN95" s="15">
        <f>ROUND(BM95*AY95*AZ95/100,2)</f>
        <v>0</v>
      </c>
      <c r="BO95" s="11">
        <f>VLOOKUP(AU95,Ceny!$A$3:$E$9,4,FALSE)</f>
        <v>204.77</v>
      </c>
      <c r="BP95" s="15">
        <f>ROUND(BO95*AY95*BA95/100,2)</f>
        <v>2457.2399999999998</v>
      </c>
      <c r="BQ95" s="11">
        <f>VLOOKUP(AU95,Ceny!$A$3:$E$9,3,FALSE)</f>
        <v>4.4069999999999998E-2</v>
      </c>
      <c r="BR95" s="15">
        <f t="shared" si="33"/>
        <v>0</v>
      </c>
      <c r="BS95" s="11">
        <f>VLOOKUP(AU95,Ceny!$A$3:$E$9,5,FALSE)</f>
        <v>4.4069999999999998E-2</v>
      </c>
      <c r="BT95" s="15">
        <f t="shared" si="34"/>
        <v>6722.04</v>
      </c>
      <c r="BU95" s="15">
        <v>0</v>
      </c>
      <c r="BV95" s="58">
        <f t="shared" si="35"/>
        <v>0</v>
      </c>
      <c r="BW95" s="59">
        <f t="shared" si="36"/>
        <v>9179.2799999999988</v>
      </c>
      <c r="BX95" s="59">
        <f t="shared" si="37"/>
        <v>2111.23</v>
      </c>
      <c r="BY95" s="59">
        <f t="shared" si="38"/>
        <v>11290.509999999998</v>
      </c>
      <c r="CA95" s="60"/>
    </row>
    <row r="96" spans="1:79">
      <c r="A96" s="56">
        <f t="shared" si="39"/>
        <v>82</v>
      </c>
      <c r="B96" s="8" t="s">
        <v>63</v>
      </c>
      <c r="C96" s="8" t="s">
        <v>166</v>
      </c>
      <c r="D96" s="8" t="s">
        <v>65</v>
      </c>
      <c r="E96" s="8" t="s">
        <v>65</v>
      </c>
      <c r="F96" s="8" t="s">
        <v>66</v>
      </c>
      <c r="G96" s="8" t="s">
        <v>67</v>
      </c>
      <c r="H96" s="8"/>
      <c r="I96" s="8" t="s">
        <v>68</v>
      </c>
      <c r="J96" s="8" t="s">
        <v>170</v>
      </c>
      <c r="K96" s="8" t="s">
        <v>171</v>
      </c>
      <c r="L96" s="8" t="s">
        <v>65</v>
      </c>
      <c r="M96" s="8" t="s">
        <v>65</v>
      </c>
      <c r="N96" s="8" t="s">
        <v>172</v>
      </c>
      <c r="O96" s="8" t="s">
        <v>173</v>
      </c>
      <c r="P96" s="8"/>
      <c r="Q96" s="8" t="s">
        <v>733</v>
      </c>
      <c r="R96" s="8" t="s">
        <v>734</v>
      </c>
      <c r="S96" s="8">
        <v>0</v>
      </c>
      <c r="T96" s="13" t="s">
        <v>49</v>
      </c>
      <c r="U96" s="13" t="s">
        <v>35</v>
      </c>
      <c r="V96" s="8" t="s">
        <v>739</v>
      </c>
      <c r="W96" s="9">
        <v>45657</v>
      </c>
      <c r="X96" s="8" t="s">
        <v>740</v>
      </c>
      <c r="Y96" s="8" t="s">
        <v>815</v>
      </c>
      <c r="Z96" s="8" t="s">
        <v>171</v>
      </c>
      <c r="AA96" s="8" t="s">
        <v>65</v>
      </c>
      <c r="AB96" s="8" t="s">
        <v>65</v>
      </c>
      <c r="AC96" s="8" t="s">
        <v>172</v>
      </c>
      <c r="AD96" s="8" t="s">
        <v>173</v>
      </c>
      <c r="AE96" s="8"/>
      <c r="AF96" s="10" t="s">
        <v>1298</v>
      </c>
      <c r="AG96" s="8" t="s">
        <v>1299</v>
      </c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2"/>
      <c r="AT96" s="18">
        <v>13226</v>
      </c>
      <c r="AU96" s="8" t="str">
        <f>AU$30</f>
        <v>W-2.1</v>
      </c>
      <c r="AV96" s="8" t="s">
        <v>1138</v>
      </c>
      <c r="AW96" s="8"/>
      <c r="AX96" s="13">
        <v>8760</v>
      </c>
      <c r="AY96" s="13">
        <v>12</v>
      </c>
      <c r="AZ96" s="14">
        <v>0</v>
      </c>
      <c r="BA96" s="14">
        <v>100</v>
      </c>
      <c r="BB96" s="13">
        <f t="shared" si="23"/>
        <v>0</v>
      </c>
      <c r="BC96" s="13">
        <f t="shared" si="24"/>
        <v>13226</v>
      </c>
      <c r="BD96" s="57">
        <f t="shared" si="25"/>
        <v>0</v>
      </c>
      <c r="BE96" s="57">
        <f>IF((OR(AU96=Ceny!$A$3,AU96=Ceny!$A$4,AU96=Ceny!$A$5,AU96=Ceny!$A$6,AU96=Ceny!$A$7)),$C$5/1000,$C$6/1000)</f>
        <v>0</v>
      </c>
      <c r="BF96" s="15">
        <f t="shared" si="26"/>
        <v>0</v>
      </c>
      <c r="BG96" s="15">
        <f t="shared" si="27"/>
        <v>0</v>
      </c>
      <c r="BH96" s="15">
        <f t="shared" si="28"/>
        <v>0</v>
      </c>
      <c r="BI96" s="16">
        <f t="shared" si="29"/>
        <v>0</v>
      </c>
      <c r="BJ96" s="15">
        <f t="shared" si="30"/>
        <v>0</v>
      </c>
      <c r="BK96" s="16">
        <f t="shared" si="31"/>
        <v>0</v>
      </c>
      <c r="BL96" s="15">
        <f t="shared" si="32"/>
        <v>0</v>
      </c>
      <c r="BM96" s="11">
        <f>VLOOKUP(AU96,Ceny!$A$3:$E$9,2,FALSE)</f>
        <v>13.04</v>
      </c>
      <c r="BN96" s="15">
        <f>ROUND(BM96*AY96*AZ96/100,2)</f>
        <v>0</v>
      </c>
      <c r="BO96" s="11">
        <f>VLOOKUP(AU96,Ceny!$A$3:$E$9,4,FALSE)</f>
        <v>13.04</v>
      </c>
      <c r="BP96" s="15">
        <f>ROUND(BO96*AY96*BA96/100,2)</f>
        <v>156.47999999999999</v>
      </c>
      <c r="BQ96" s="11">
        <f>VLOOKUP(AU96,Ceny!$A$3:$E$9,3,FALSE)</f>
        <v>4.7559999999999998E-2</v>
      </c>
      <c r="BR96" s="15">
        <f t="shared" si="33"/>
        <v>0</v>
      </c>
      <c r="BS96" s="11">
        <f>VLOOKUP(AU96,Ceny!$A$3:$E$9,5,FALSE)</f>
        <v>4.7559999999999998E-2</v>
      </c>
      <c r="BT96" s="15">
        <f t="shared" si="34"/>
        <v>629.03</v>
      </c>
      <c r="BU96" s="15">
        <v>0</v>
      </c>
      <c r="BV96" s="58">
        <f t="shared" si="35"/>
        <v>0</v>
      </c>
      <c r="BW96" s="59">
        <f t="shared" si="36"/>
        <v>785.51</v>
      </c>
      <c r="BX96" s="59">
        <f t="shared" si="37"/>
        <v>180.67</v>
      </c>
      <c r="BY96" s="59">
        <f t="shared" si="38"/>
        <v>966.18</v>
      </c>
      <c r="CA96" s="60"/>
    </row>
    <row r="97" spans="1:79">
      <c r="A97" s="56">
        <f t="shared" si="39"/>
        <v>83</v>
      </c>
      <c r="B97" s="8" t="s">
        <v>63</v>
      </c>
      <c r="C97" s="8" t="s">
        <v>64</v>
      </c>
      <c r="D97" s="8" t="s">
        <v>65</v>
      </c>
      <c r="E97" s="8" t="s">
        <v>65</v>
      </c>
      <c r="F97" s="8" t="s">
        <v>66</v>
      </c>
      <c r="G97" s="8" t="s">
        <v>67</v>
      </c>
      <c r="H97" s="8"/>
      <c r="I97" s="8" t="s">
        <v>68</v>
      </c>
      <c r="J97" s="8" t="s">
        <v>174</v>
      </c>
      <c r="K97" s="8" t="s">
        <v>175</v>
      </c>
      <c r="L97" s="8" t="s">
        <v>65</v>
      </c>
      <c r="M97" s="8" t="s">
        <v>65</v>
      </c>
      <c r="N97" s="8" t="s">
        <v>176</v>
      </c>
      <c r="O97" s="8" t="s">
        <v>177</v>
      </c>
      <c r="P97" s="8"/>
      <c r="Q97" s="8" t="s">
        <v>733</v>
      </c>
      <c r="R97" s="8" t="s">
        <v>734</v>
      </c>
      <c r="S97" s="8">
        <v>0</v>
      </c>
      <c r="T97" s="13" t="s">
        <v>49</v>
      </c>
      <c r="U97" s="13" t="s">
        <v>35</v>
      </c>
      <c r="V97" s="8" t="s">
        <v>739</v>
      </c>
      <c r="W97" s="9">
        <v>45657</v>
      </c>
      <c r="X97" s="8" t="s">
        <v>740</v>
      </c>
      <c r="Y97" s="8" t="s">
        <v>174</v>
      </c>
      <c r="Z97" s="8" t="s">
        <v>175</v>
      </c>
      <c r="AA97" s="8" t="s">
        <v>65</v>
      </c>
      <c r="AB97" s="8" t="s">
        <v>65</v>
      </c>
      <c r="AC97" s="8" t="s">
        <v>176</v>
      </c>
      <c r="AD97" s="8" t="s">
        <v>177</v>
      </c>
      <c r="AE97" s="8"/>
      <c r="AF97" s="10" t="s">
        <v>1300</v>
      </c>
      <c r="AG97" s="8" t="s">
        <v>1301</v>
      </c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2"/>
      <c r="AT97" s="18">
        <v>9985</v>
      </c>
      <c r="AU97" s="8" t="str">
        <f>AU$30</f>
        <v>W-2.1</v>
      </c>
      <c r="AV97" s="8" t="s">
        <v>1138</v>
      </c>
      <c r="AW97" s="8"/>
      <c r="AX97" s="13">
        <v>8760</v>
      </c>
      <c r="AY97" s="13">
        <v>12</v>
      </c>
      <c r="AZ97" s="14">
        <v>0</v>
      </c>
      <c r="BA97" s="14">
        <v>100</v>
      </c>
      <c r="BB97" s="13">
        <f t="shared" si="23"/>
        <v>0</v>
      </c>
      <c r="BC97" s="13">
        <f t="shared" si="24"/>
        <v>9985</v>
      </c>
      <c r="BD97" s="57">
        <f t="shared" si="25"/>
        <v>0</v>
      </c>
      <c r="BE97" s="57">
        <f>IF((OR(AU97=Ceny!$A$3,AU97=Ceny!$A$4,AU97=Ceny!$A$5,AU97=Ceny!$A$6,AU97=Ceny!$A$7)),$C$5/1000,$C$6/1000)</f>
        <v>0</v>
      </c>
      <c r="BF97" s="15">
        <f t="shared" si="26"/>
        <v>0</v>
      </c>
      <c r="BG97" s="15">
        <f t="shared" si="27"/>
        <v>0</v>
      </c>
      <c r="BH97" s="15">
        <f t="shared" si="28"/>
        <v>0</v>
      </c>
      <c r="BI97" s="16">
        <f t="shared" si="29"/>
        <v>0</v>
      </c>
      <c r="BJ97" s="15">
        <f t="shared" si="30"/>
        <v>0</v>
      </c>
      <c r="BK97" s="16">
        <f t="shared" si="31"/>
        <v>0</v>
      </c>
      <c r="BL97" s="15">
        <f t="shared" si="32"/>
        <v>0</v>
      </c>
      <c r="BM97" s="11">
        <f>VLOOKUP(AU97,Ceny!$A$3:$E$9,2,FALSE)</f>
        <v>13.04</v>
      </c>
      <c r="BN97" s="15">
        <f>ROUND(BM97*AY97*AZ97/100,2)</f>
        <v>0</v>
      </c>
      <c r="BO97" s="11">
        <f>VLOOKUP(AU97,Ceny!$A$3:$E$9,4,FALSE)</f>
        <v>13.04</v>
      </c>
      <c r="BP97" s="15">
        <f>ROUND(BO97*AY97*BA97/100,2)</f>
        <v>156.47999999999999</v>
      </c>
      <c r="BQ97" s="11">
        <f>VLOOKUP(AU97,Ceny!$A$3:$E$9,3,FALSE)</f>
        <v>4.7559999999999998E-2</v>
      </c>
      <c r="BR97" s="15">
        <f t="shared" si="33"/>
        <v>0</v>
      </c>
      <c r="BS97" s="11">
        <f>VLOOKUP(AU97,Ceny!$A$3:$E$9,5,FALSE)</f>
        <v>4.7559999999999998E-2</v>
      </c>
      <c r="BT97" s="15">
        <f t="shared" si="34"/>
        <v>474.89</v>
      </c>
      <c r="BU97" s="15">
        <v>0</v>
      </c>
      <c r="BV97" s="58">
        <f t="shared" si="35"/>
        <v>0</v>
      </c>
      <c r="BW97" s="59">
        <f t="shared" si="36"/>
        <v>631.37</v>
      </c>
      <c r="BX97" s="59">
        <f t="shared" si="37"/>
        <v>145.22</v>
      </c>
      <c r="BY97" s="59">
        <f t="shared" si="38"/>
        <v>776.59</v>
      </c>
      <c r="CA97" s="60"/>
    </row>
    <row r="98" spans="1:79">
      <c r="A98" s="56">
        <f t="shared" si="39"/>
        <v>84</v>
      </c>
      <c r="B98" s="8" t="s">
        <v>63</v>
      </c>
      <c r="C98" s="8" t="s">
        <v>178</v>
      </c>
      <c r="D98" s="8" t="s">
        <v>65</v>
      </c>
      <c r="E98" s="8" t="s">
        <v>65</v>
      </c>
      <c r="F98" s="8" t="s">
        <v>66</v>
      </c>
      <c r="G98" s="8" t="s">
        <v>67</v>
      </c>
      <c r="H98" s="8"/>
      <c r="I98" s="8" t="s">
        <v>68</v>
      </c>
      <c r="J98" s="8" t="s">
        <v>179</v>
      </c>
      <c r="K98" s="8" t="s">
        <v>180</v>
      </c>
      <c r="L98" s="8" t="s">
        <v>65</v>
      </c>
      <c r="M98" s="8" t="s">
        <v>65</v>
      </c>
      <c r="N98" s="8" t="s">
        <v>181</v>
      </c>
      <c r="O98" s="8" t="s">
        <v>182</v>
      </c>
      <c r="P98" s="8"/>
      <c r="Q98" s="8" t="s">
        <v>733</v>
      </c>
      <c r="R98" s="8" t="s">
        <v>734</v>
      </c>
      <c r="S98" s="8">
        <v>0</v>
      </c>
      <c r="T98" s="13" t="s">
        <v>49</v>
      </c>
      <c r="U98" s="13" t="s">
        <v>35</v>
      </c>
      <c r="V98" s="8" t="s">
        <v>739</v>
      </c>
      <c r="W98" s="9">
        <v>45657</v>
      </c>
      <c r="X98" s="8" t="s">
        <v>740</v>
      </c>
      <c r="Y98" s="8" t="s">
        <v>816</v>
      </c>
      <c r="Z98" s="8" t="s">
        <v>180</v>
      </c>
      <c r="AA98" s="8" t="s">
        <v>65</v>
      </c>
      <c r="AB98" s="8" t="s">
        <v>65</v>
      </c>
      <c r="AC98" s="8" t="s">
        <v>181</v>
      </c>
      <c r="AD98" s="8" t="s">
        <v>182</v>
      </c>
      <c r="AE98" s="8"/>
      <c r="AF98" s="10" t="s">
        <v>1302</v>
      </c>
      <c r="AG98" s="8" t="s">
        <v>1303</v>
      </c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2"/>
      <c r="AT98" s="18">
        <v>101606</v>
      </c>
      <c r="AU98" s="8" t="str">
        <f>AU$17</f>
        <v>W-4</v>
      </c>
      <c r="AV98" s="8" t="s">
        <v>1138</v>
      </c>
      <c r="AW98" s="8"/>
      <c r="AX98" s="13">
        <v>8760</v>
      </c>
      <c r="AY98" s="13">
        <v>12</v>
      </c>
      <c r="AZ98" s="14">
        <v>0</v>
      </c>
      <c r="BA98" s="14">
        <v>100</v>
      </c>
      <c r="BB98" s="13">
        <f t="shared" si="23"/>
        <v>0</v>
      </c>
      <c r="BC98" s="13">
        <f t="shared" si="24"/>
        <v>101606</v>
      </c>
      <c r="BD98" s="57">
        <f t="shared" si="25"/>
        <v>0</v>
      </c>
      <c r="BE98" s="57">
        <f>IF((OR(AU98=Ceny!$A$3,AU98=Ceny!$A$4,AU98=Ceny!$A$5,AU98=Ceny!$A$6,AU98=Ceny!$A$7)),$C$5/1000,$C$6/1000)</f>
        <v>0</v>
      </c>
      <c r="BF98" s="15">
        <f t="shared" si="26"/>
        <v>0</v>
      </c>
      <c r="BG98" s="15">
        <f t="shared" si="27"/>
        <v>0</v>
      </c>
      <c r="BH98" s="15">
        <f t="shared" si="28"/>
        <v>0</v>
      </c>
      <c r="BI98" s="16">
        <f t="shared" si="29"/>
        <v>0</v>
      </c>
      <c r="BJ98" s="15">
        <f t="shared" si="30"/>
        <v>0</v>
      </c>
      <c r="BK98" s="16">
        <f t="shared" si="31"/>
        <v>0</v>
      </c>
      <c r="BL98" s="15">
        <f t="shared" si="32"/>
        <v>0</v>
      </c>
      <c r="BM98" s="11">
        <f>VLOOKUP(AU98,Ceny!$A$3:$E$9,2,FALSE)</f>
        <v>204.77</v>
      </c>
      <c r="BN98" s="15">
        <f>ROUND(BM98*AY98*AZ98/100,2)</f>
        <v>0</v>
      </c>
      <c r="BO98" s="11">
        <f>VLOOKUP(AU98,Ceny!$A$3:$E$9,4,FALSE)</f>
        <v>204.77</v>
      </c>
      <c r="BP98" s="15">
        <f>ROUND(BO98*AY98*BA98/100,2)</f>
        <v>2457.2399999999998</v>
      </c>
      <c r="BQ98" s="11">
        <f>VLOOKUP(AU98,Ceny!$A$3:$E$9,3,FALSE)</f>
        <v>4.4069999999999998E-2</v>
      </c>
      <c r="BR98" s="15">
        <f t="shared" si="33"/>
        <v>0</v>
      </c>
      <c r="BS98" s="11">
        <f>VLOOKUP(AU98,Ceny!$A$3:$E$9,5,FALSE)</f>
        <v>4.4069999999999998E-2</v>
      </c>
      <c r="BT98" s="15">
        <f t="shared" si="34"/>
        <v>4477.78</v>
      </c>
      <c r="BU98" s="15">
        <v>0</v>
      </c>
      <c r="BV98" s="58">
        <f t="shared" si="35"/>
        <v>0</v>
      </c>
      <c r="BW98" s="59">
        <f t="shared" si="36"/>
        <v>6935.0199999999995</v>
      </c>
      <c r="BX98" s="59">
        <f t="shared" si="37"/>
        <v>1595.05</v>
      </c>
      <c r="BY98" s="59">
        <f t="shared" si="38"/>
        <v>8530.07</v>
      </c>
      <c r="CA98" s="60"/>
    </row>
    <row r="99" spans="1:79">
      <c r="A99" s="56">
        <f t="shared" si="39"/>
        <v>85</v>
      </c>
      <c r="B99" s="8" t="s">
        <v>63</v>
      </c>
      <c r="C99" s="8" t="s">
        <v>64</v>
      </c>
      <c r="D99" s="8" t="s">
        <v>65</v>
      </c>
      <c r="E99" s="8" t="s">
        <v>65</v>
      </c>
      <c r="F99" s="8" t="s">
        <v>66</v>
      </c>
      <c r="G99" s="8" t="s">
        <v>67</v>
      </c>
      <c r="H99" s="8"/>
      <c r="I99" s="8" t="s">
        <v>68</v>
      </c>
      <c r="J99" s="8" t="s">
        <v>183</v>
      </c>
      <c r="K99" s="8" t="s">
        <v>184</v>
      </c>
      <c r="L99" s="8" t="s">
        <v>65</v>
      </c>
      <c r="M99" s="8" t="s">
        <v>65</v>
      </c>
      <c r="N99" s="8" t="s">
        <v>185</v>
      </c>
      <c r="O99" s="8" t="s">
        <v>186</v>
      </c>
      <c r="P99" s="8"/>
      <c r="Q99" s="8" t="s">
        <v>733</v>
      </c>
      <c r="R99" s="8" t="s">
        <v>734</v>
      </c>
      <c r="S99" s="8">
        <v>0</v>
      </c>
      <c r="T99" s="13" t="s">
        <v>49</v>
      </c>
      <c r="U99" s="13" t="s">
        <v>35</v>
      </c>
      <c r="V99" s="8" t="s">
        <v>739</v>
      </c>
      <c r="W99" s="9">
        <v>45657</v>
      </c>
      <c r="X99" s="8" t="s">
        <v>740</v>
      </c>
      <c r="Y99" s="8" t="s">
        <v>817</v>
      </c>
      <c r="Z99" s="8" t="s">
        <v>184</v>
      </c>
      <c r="AA99" s="8" t="s">
        <v>65</v>
      </c>
      <c r="AB99" s="8" t="s">
        <v>65</v>
      </c>
      <c r="AC99" s="8" t="s">
        <v>185</v>
      </c>
      <c r="AD99" s="8" t="s">
        <v>186</v>
      </c>
      <c r="AE99" s="8"/>
      <c r="AF99" s="10" t="s">
        <v>1304</v>
      </c>
      <c r="AG99" s="8" t="s">
        <v>1305</v>
      </c>
      <c r="AH99" s="11">
        <v>49430</v>
      </c>
      <c r="AI99" s="11">
        <v>48749</v>
      </c>
      <c r="AJ99" s="11">
        <v>43412</v>
      </c>
      <c r="AK99" s="11">
        <v>33396</v>
      </c>
      <c r="AL99" s="11">
        <v>12665</v>
      </c>
      <c r="AM99" s="11">
        <v>8664</v>
      </c>
      <c r="AN99" s="11">
        <v>3966</v>
      </c>
      <c r="AO99" s="11">
        <v>8087</v>
      </c>
      <c r="AP99" s="11">
        <v>8720</v>
      </c>
      <c r="AQ99" s="11">
        <v>20454</v>
      </c>
      <c r="AR99" s="11">
        <v>41056</v>
      </c>
      <c r="AS99" s="12">
        <v>50410</v>
      </c>
      <c r="AT99" s="18">
        <f>AH99+AI99+AJ99+AK99+AL99+AM99+AN99+AO99+AP99+AQ99+AR99+AS99</f>
        <v>329009</v>
      </c>
      <c r="AU99" s="8" t="str">
        <f>AU$19</f>
        <v>W-5.1</v>
      </c>
      <c r="AV99" s="8" t="s">
        <v>1138</v>
      </c>
      <c r="AW99" s="8" t="s">
        <v>1306</v>
      </c>
      <c r="AX99" s="13">
        <v>8760</v>
      </c>
      <c r="AY99" s="13">
        <v>12</v>
      </c>
      <c r="AZ99" s="14">
        <v>0</v>
      </c>
      <c r="BA99" s="14">
        <v>100</v>
      </c>
      <c r="BB99" s="13">
        <f t="shared" si="23"/>
        <v>0</v>
      </c>
      <c r="BC99" s="13">
        <f t="shared" si="24"/>
        <v>329009</v>
      </c>
      <c r="BD99" s="57">
        <f t="shared" si="25"/>
        <v>0</v>
      </c>
      <c r="BE99" s="57">
        <f>IF((OR(AU99=Ceny!$A$3,AU99=Ceny!$A$4,AU99=Ceny!$A$5,AU99=Ceny!$A$6,AU99=Ceny!$A$7)),$C$5/1000,$C$6/1000)</f>
        <v>0</v>
      </c>
      <c r="BF99" s="15">
        <f t="shared" si="26"/>
        <v>0</v>
      </c>
      <c r="BG99" s="15">
        <f t="shared" si="27"/>
        <v>0</v>
      </c>
      <c r="BH99" s="15">
        <f t="shared" si="28"/>
        <v>0</v>
      </c>
      <c r="BI99" s="16">
        <f t="shared" si="29"/>
        <v>0</v>
      </c>
      <c r="BJ99" s="15">
        <f t="shared" si="30"/>
        <v>0</v>
      </c>
      <c r="BK99" s="16">
        <f t="shared" si="31"/>
        <v>0</v>
      </c>
      <c r="BL99" s="15">
        <f t="shared" si="32"/>
        <v>0</v>
      </c>
      <c r="BM99" s="11">
        <f>VLOOKUP(AU99,Ceny!$A$3:$E$9,2,FALSE)</f>
        <v>6.4200000000000004E-3</v>
      </c>
      <c r="BN99" s="15">
        <f>ROUND(BM99*AX99*AW99*AZ99/100,2)</f>
        <v>0</v>
      </c>
      <c r="BO99" s="11">
        <f>VLOOKUP(AU99,Ceny!$A$3:$E$9,4,FALSE)</f>
        <v>6.4200000000000004E-3</v>
      </c>
      <c r="BP99" s="15">
        <f>ROUND(BO99*AW99*AX99*BA99/100,2)</f>
        <v>11079.12</v>
      </c>
      <c r="BQ99" s="11">
        <f>VLOOKUP(AU99,Ceny!$A$3:$E$9,3,FALSE)</f>
        <v>2.3060000000000001E-2</v>
      </c>
      <c r="BR99" s="15">
        <f t="shared" si="33"/>
        <v>0</v>
      </c>
      <c r="BS99" s="11">
        <f>VLOOKUP(AU99,Ceny!$A$3:$E$9,5,FALSE)</f>
        <v>2.3060000000000001E-2</v>
      </c>
      <c r="BT99" s="15">
        <f t="shared" si="34"/>
        <v>7586.95</v>
      </c>
      <c r="BU99" s="15">
        <v>0</v>
      </c>
      <c r="BV99" s="58">
        <f t="shared" si="35"/>
        <v>0</v>
      </c>
      <c r="BW99" s="59">
        <f t="shared" si="36"/>
        <v>18666.07</v>
      </c>
      <c r="BX99" s="59">
        <f t="shared" si="37"/>
        <v>4293.2</v>
      </c>
      <c r="BY99" s="59">
        <f t="shared" si="38"/>
        <v>22959.27</v>
      </c>
      <c r="CA99" s="60"/>
    </row>
    <row r="100" spans="1:79">
      <c r="A100" s="56">
        <f t="shared" si="39"/>
        <v>86</v>
      </c>
      <c r="B100" s="8" t="s">
        <v>63</v>
      </c>
      <c r="C100" s="8" t="s">
        <v>64</v>
      </c>
      <c r="D100" s="8" t="s">
        <v>65</v>
      </c>
      <c r="E100" s="8" t="s">
        <v>65</v>
      </c>
      <c r="F100" s="8" t="s">
        <v>66</v>
      </c>
      <c r="G100" s="8" t="s">
        <v>67</v>
      </c>
      <c r="H100" s="8"/>
      <c r="I100" s="8" t="s">
        <v>68</v>
      </c>
      <c r="J100" s="8" t="s">
        <v>187</v>
      </c>
      <c r="K100" s="8" t="s">
        <v>188</v>
      </c>
      <c r="L100" s="8" t="s">
        <v>65</v>
      </c>
      <c r="M100" s="8" t="s">
        <v>65</v>
      </c>
      <c r="N100" s="8" t="s">
        <v>189</v>
      </c>
      <c r="O100" s="8" t="s">
        <v>190</v>
      </c>
      <c r="P100" s="8"/>
      <c r="Q100" s="8" t="s">
        <v>733</v>
      </c>
      <c r="R100" s="8" t="s">
        <v>734</v>
      </c>
      <c r="S100" s="8">
        <v>0</v>
      </c>
      <c r="T100" s="13" t="s">
        <v>49</v>
      </c>
      <c r="U100" s="13" t="s">
        <v>35</v>
      </c>
      <c r="V100" s="8" t="s">
        <v>739</v>
      </c>
      <c r="W100" s="9">
        <v>45657</v>
      </c>
      <c r="X100" s="8" t="s">
        <v>740</v>
      </c>
      <c r="Y100" s="8" t="s">
        <v>818</v>
      </c>
      <c r="Z100" s="8" t="s">
        <v>188</v>
      </c>
      <c r="AA100" s="8" t="s">
        <v>65</v>
      </c>
      <c r="AB100" s="8" t="s">
        <v>65</v>
      </c>
      <c r="AC100" s="8" t="s">
        <v>189</v>
      </c>
      <c r="AD100" s="8" t="s">
        <v>190</v>
      </c>
      <c r="AE100" s="8"/>
      <c r="AF100" s="10" t="s">
        <v>1307</v>
      </c>
      <c r="AG100" s="8" t="s">
        <v>1308</v>
      </c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2"/>
      <c r="AT100" s="18">
        <v>205461</v>
      </c>
      <c r="AU100" s="8" t="s">
        <v>59</v>
      </c>
      <c r="AV100" s="8" t="s">
        <v>1138</v>
      </c>
      <c r="AW100" s="8"/>
      <c r="AX100" s="13">
        <v>8760</v>
      </c>
      <c r="AY100" s="13">
        <v>12</v>
      </c>
      <c r="AZ100" s="14">
        <v>0</v>
      </c>
      <c r="BA100" s="14">
        <v>100</v>
      </c>
      <c r="BB100" s="13">
        <f t="shared" si="23"/>
        <v>0</v>
      </c>
      <c r="BC100" s="13">
        <f t="shared" si="24"/>
        <v>205461</v>
      </c>
      <c r="BD100" s="57">
        <f t="shared" si="25"/>
        <v>0</v>
      </c>
      <c r="BE100" s="57">
        <f>IF((OR(AU100=Ceny!$A$3,AU100=Ceny!$A$4,AU100=Ceny!$A$5,AU100=Ceny!$A$6,AU100=Ceny!$A$7)),$C$5/1000,$C$6/1000)</f>
        <v>0</v>
      </c>
      <c r="BF100" s="15">
        <f t="shared" si="26"/>
        <v>0</v>
      </c>
      <c r="BG100" s="15">
        <f t="shared" si="27"/>
        <v>0</v>
      </c>
      <c r="BH100" s="15">
        <f t="shared" si="28"/>
        <v>0</v>
      </c>
      <c r="BI100" s="16">
        <f t="shared" si="29"/>
        <v>0</v>
      </c>
      <c r="BJ100" s="15">
        <f t="shared" si="30"/>
        <v>0</v>
      </c>
      <c r="BK100" s="16">
        <f t="shared" si="31"/>
        <v>0</v>
      </c>
      <c r="BL100" s="15">
        <f t="shared" si="32"/>
        <v>0</v>
      </c>
      <c r="BM100" s="11">
        <f>VLOOKUP(AU100,Ceny!$A$3:$E$9,2,FALSE)</f>
        <v>204.77</v>
      </c>
      <c r="BN100" s="15">
        <f t="shared" ref="BN100:BN112" si="40">ROUND(BM100*AY100*AZ100/100,2)</f>
        <v>0</v>
      </c>
      <c r="BO100" s="11">
        <f>VLOOKUP(AU100,Ceny!$A$3:$E$9,4,FALSE)</f>
        <v>204.77</v>
      </c>
      <c r="BP100" s="15">
        <f t="shared" ref="BP100:BP112" si="41">ROUND(BO100*AY100*BA100/100,2)</f>
        <v>2457.2399999999998</v>
      </c>
      <c r="BQ100" s="11">
        <f>VLOOKUP(AU100,Ceny!$A$3:$E$9,3,FALSE)</f>
        <v>4.4069999999999998E-2</v>
      </c>
      <c r="BR100" s="15">
        <f t="shared" si="33"/>
        <v>0</v>
      </c>
      <c r="BS100" s="11">
        <f>VLOOKUP(AU100,Ceny!$A$3:$E$9,5,FALSE)</f>
        <v>4.4069999999999998E-2</v>
      </c>
      <c r="BT100" s="15">
        <f t="shared" si="34"/>
        <v>9054.67</v>
      </c>
      <c r="BU100" s="15">
        <v>0</v>
      </c>
      <c r="BV100" s="58">
        <f t="shared" si="35"/>
        <v>0</v>
      </c>
      <c r="BW100" s="59">
        <f t="shared" si="36"/>
        <v>11511.91</v>
      </c>
      <c r="BX100" s="59">
        <f t="shared" si="37"/>
        <v>2647.74</v>
      </c>
      <c r="BY100" s="59">
        <f t="shared" si="38"/>
        <v>14159.65</v>
      </c>
      <c r="CA100" s="60"/>
    </row>
    <row r="101" spans="1:79">
      <c r="A101" s="56">
        <f t="shared" si="39"/>
        <v>87</v>
      </c>
      <c r="B101" s="8" t="s">
        <v>63</v>
      </c>
      <c r="C101" s="8" t="s">
        <v>64</v>
      </c>
      <c r="D101" s="8" t="s">
        <v>65</v>
      </c>
      <c r="E101" s="8" t="s">
        <v>65</v>
      </c>
      <c r="F101" s="8" t="s">
        <v>66</v>
      </c>
      <c r="G101" s="8" t="s">
        <v>67</v>
      </c>
      <c r="H101" s="8"/>
      <c r="I101" s="8" t="s">
        <v>68</v>
      </c>
      <c r="J101" s="8" t="s">
        <v>187</v>
      </c>
      <c r="K101" s="8" t="s">
        <v>188</v>
      </c>
      <c r="L101" s="8" t="s">
        <v>65</v>
      </c>
      <c r="M101" s="8" t="s">
        <v>65</v>
      </c>
      <c r="N101" s="8" t="s">
        <v>189</v>
      </c>
      <c r="O101" s="8" t="s">
        <v>190</v>
      </c>
      <c r="P101" s="8"/>
      <c r="Q101" s="8" t="s">
        <v>733</v>
      </c>
      <c r="R101" s="8" t="s">
        <v>734</v>
      </c>
      <c r="S101" s="8">
        <v>0</v>
      </c>
      <c r="T101" s="13" t="s">
        <v>49</v>
      </c>
      <c r="U101" s="13" t="s">
        <v>35</v>
      </c>
      <c r="V101" s="8" t="s">
        <v>739</v>
      </c>
      <c r="W101" s="9">
        <v>45657</v>
      </c>
      <c r="X101" s="8" t="s">
        <v>740</v>
      </c>
      <c r="Y101" s="8" t="s">
        <v>818</v>
      </c>
      <c r="Z101" s="8" t="s">
        <v>188</v>
      </c>
      <c r="AA101" s="8" t="s">
        <v>65</v>
      </c>
      <c r="AB101" s="8" t="s">
        <v>65</v>
      </c>
      <c r="AC101" s="8" t="s">
        <v>189</v>
      </c>
      <c r="AD101" s="8" t="s">
        <v>190</v>
      </c>
      <c r="AE101" s="8"/>
      <c r="AF101" s="10" t="s">
        <v>1309</v>
      </c>
      <c r="AG101" s="8" t="s">
        <v>1310</v>
      </c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2"/>
      <c r="AT101" s="18">
        <v>6450</v>
      </c>
      <c r="AU101" s="8" t="s">
        <v>58</v>
      </c>
      <c r="AV101" s="8" t="s">
        <v>1138</v>
      </c>
      <c r="AW101" s="8"/>
      <c r="AX101" s="13">
        <v>8760</v>
      </c>
      <c r="AY101" s="13">
        <v>12</v>
      </c>
      <c r="AZ101" s="14">
        <v>0</v>
      </c>
      <c r="BA101" s="14">
        <v>100</v>
      </c>
      <c r="BB101" s="13">
        <f t="shared" si="23"/>
        <v>0</v>
      </c>
      <c r="BC101" s="13">
        <f t="shared" si="24"/>
        <v>6450</v>
      </c>
      <c r="BD101" s="57">
        <f t="shared" si="25"/>
        <v>0</v>
      </c>
      <c r="BE101" s="57">
        <f>IF((OR(AU101=Ceny!$A$3,AU101=Ceny!$A$4,AU101=Ceny!$A$5,AU101=Ceny!$A$6,AU101=Ceny!$A$7)),$C$5/1000,$C$6/1000)</f>
        <v>0</v>
      </c>
      <c r="BF101" s="15">
        <f t="shared" si="26"/>
        <v>0</v>
      </c>
      <c r="BG101" s="15">
        <f t="shared" si="27"/>
        <v>0</v>
      </c>
      <c r="BH101" s="15">
        <f t="shared" si="28"/>
        <v>0</v>
      </c>
      <c r="BI101" s="16">
        <f t="shared" si="29"/>
        <v>0</v>
      </c>
      <c r="BJ101" s="15">
        <f t="shared" si="30"/>
        <v>0</v>
      </c>
      <c r="BK101" s="16">
        <f t="shared" si="31"/>
        <v>0</v>
      </c>
      <c r="BL101" s="15">
        <f t="shared" si="32"/>
        <v>0</v>
      </c>
      <c r="BM101" s="11">
        <f>VLOOKUP(AU101,Ceny!$A$3:$E$9,2,FALSE)</f>
        <v>42.41</v>
      </c>
      <c r="BN101" s="15">
        <f t="shared" si="40"/>
        <v>0</v>
      </c>
      <c r="BO101" s="11">
        <f>VLOOKUP(AU101,Ceny!$A$3:$E$9,4,FALSE)</f>
        <v>42.41</v>
      </c>
      <c r="BP101" s="15">
        <f t="shared" si="41"/>
        <v>508.92</v>
      </c>
      <c r="BQ101" s="11">
        <f>VLOOKUP(AU101,Ceny!$A$3:$E$9,3,FALSE)</f>
        <v>4.4200000000000003E-2</v>
      </c>
      <c r="BR101" s="15">
        <f t="shared" si="33"/>
        <v>0</v>
      </c>
      <c r="BS101" s="11">
        <f>VLOOKUP(AU101,Ceny!$A$3:$E$9,5,FALSE)</f>
        <v>4.4200000000000003E-2</v>
      </c>
      <c r="BT101" s="15">
        <f t="shared" si="34"/>
        <v>285.08999999999997</v>
      </c>
      <c r="BU101" s="15">
        <v>0</v>
      </c>
      <c r="BV101" s="58">
        <f t="shared" si="35"/>
        <v>0</v>
      </c>
      <c r="BW101" s="59">
        <f t="shared" si="36"/>
        <v>794.01</v>
      </c>
      <c r="BX101" s="59">
        <f t="shared" si="37"/>
        <v>182.62</v>
      </c>
      <c r="BY101" s="59">
        <f t="shared" si="38"/>
        <v>976.63</v>
      </c>
      <c r="CA101" s="60"/>
    </row>
    <row r="102" spans="1:79">
      <c r="A102" s="56">
        <f t="shared" si="39"/>
        <v>88</v>
      </c>
      <c r="B102" s="8" t="s">
        <v>63</v>
      </c>
      <c r="C102" s="8" t="s">
        <v>64</v>
      </c>
      <c r="D102" s="8" t="s">
        <v>65</v>
      </c>
      <c r="E102" s="8" t="s">
        <v>65</v>
      </c>
      <c r="F102" s="8" t="s">
        <v>66</v>
      </c>
      <c r="G102" s="8" t="s">
        <v>67</v>
      </c>
      <c r="H102" s="8"/>
      <c r="I102" s="8" t="s">
        <v>68</v>
      </c>
      <c r="J102" s="8" t="s">
        <v>191</v>
      </c>
      <c r="K102" s="8" t="s">
        <v>192</v>
      </c>
      <c r="L102" s="8" t="s">
        <v>65</v>
      </c>
      <c r="M102" s="8" t="s">
        <v>65</v>
      </c>
      <c r="N102" s="8" t="s">
        <v>193</v>
      </c>
      <c r="O102" s="8" t="s">
        <v>127</v>
      </c>
      <c r="P102" s="8"/>
      <c r="Q102" s="8" t="s">
        <v>733</v>
      </c>
      <c r="R102" s="8" t="s">
        <v>734</v>
      </c>
      <c r="S102" s="8">
        <v>0</v>
      </c>
      <c r="T102" s="13" t="s">
        <v>49</v>
      </c>
      <c r="U102" s="13" t="s">
        <v>35</v>
      </c>
      <c r="V102" s="8" t="s">
        <v>739</v>
      </c>
      <c r="W102" s="9">
        <v>45657</v>
      </c>
      <c r="X102" s="8" t="s">
        <v>740</v>
      </c>
      <c r="Y102" s="8" t="s">
        <v>191</v>
      </c>
      <c r="Z102" s="8" t="s">
        <v>192</v>
      </c>
      <c r="AA102" s="8" t="s">
        <v>65</v>
      </c>
      <c r="AB102" s="8" t="s">
        <v>65</v>
      </c>
      <c r="AC102" s="8" t="s">
        <v>193</v>
      </c>
      <c r="AD102" s="8" t="s">
        <v>127</v>
      </c>
      <c r="AE102" s="8"/>
      <c r="AF102" s="10" t="s">
        <v>1311</v>
      </c>
      <c r="AG102" s="8" t="s">
        <v>1312</v>
      </c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2"/>
      <c r="AT102" s="18">
        <v>11727</v>
      </c>
      <c r="AU102" s="8" t="str">
        <f>AU$30</f>
        <v>W-2.1</v>
      </c>
      <c r="AV102" s="8" t="s">
        <v>1138</v>
      </c>
      <c r="AW102" s="8"/>
      <c r="AX102" s="13">
        <v>8760</v>
      </c>
      <c r="AY102" s="13">
        <v>12</v>
      </c>
      <c r="AZ102" s="14">
        <v>0</v>
      </c>
      <c r="BA102" s="14">
        <v>100</v>
      </c>
      <c r="BB102" s="13">
        <f t="shared" si="23"/>
        <v>0</v>
      </c>
      <c r="BC102" s="13">
        <f t="shared" si="24"/>
        <v>11727</v>
      </c>
      <c r="BD102" s="57">
        <f t="shared" si="25"/>
        <v>0</v>
      </c>
      <c r="BE102" s="57">
        <f>IF((OR(AU102=Ceny!$A$3,AU102=Ceny!$A$4,AU102=Ceny!$A$5,AU102=Ceny!$A$6,AU102=Ceny!$A$7)),$C$5/1000,$C$6/1000)</f>
        <v>0</v>
      </c>
      <c r="BF102" s="15">
        <f t="shared" si="26"/>
        <v>0</v>
      </c>
      <c r="BG102" s="15">
        <f t="shared" si="27"/>
        <v>0</v>
      </c>
      <c r="BH102" s="15">
        <f t="shared" si="28"/>
        <v>0</v>
      </c>
      <c r="BI102" s="16">
        <f t="shared" si="29"/>
        <v>0</v>
      </c>
      <c r="BJ102" s="15">
        <f t="shared" si="30"/>
        <v>0</v>
      </c>
      <c r="BK102" s="16">
        <f t="shared" si="31"/>
        <v>0</v>
      </c>
      <c r="BL102" s="15">
        <f t="shared" si="32"/>
        <v>0</v>
      </c>
      <c r="BM102" s="11">
        <f>VLOOKUP(AU102,Ceny!$A$3:$E$9,2,FALSE)</f>
        <v>13.04</v>
      </c>
      <c r="BN102" s="15">
        <f t="shared" si="40"/>
        <v>0</v>
      </c>
      <c r="BO102" s="11">
        <f>VLOOKUP(AU102,Ceny!$A$3:$E$9,4,FALSE)</f>
        <v>13.04</v>
      </c>
      <c r="BP102" s="15">
        <f t="shared" si="41"/>
        <v>156.47999999999999</v>
      </c>
      <c r="BQ102" s="11">
        <f>VLOOKUP(AU102,Ceny!$A$3:$E$9,3,FALSE)</f>
        <v>4.7559999999999998E-2</v>
      </c>
      <c r="BR102" s="15">
        <f t="shared" si="33"/>
        <v>0</v>
      </c>
      <c r="BS102" s="11">
        <f>VLOOKUP(AU102,Ceny!$A$3:$E$9,5,FALSE)</f>
        <v>4.7559999999999998E-2</v>
      </c>
      <c r="BT102" s="15">
        <f t="shared" si="34"/>
        <v>557.74</v>
      </c>
      <c r="BU102" s="15">
        <v>0</v>
      </c>
      <c r="BV102" s="58">
        <f t="shared" si="35"/>
        <v>0</v>
      </c>
      <c r="BW102" s="59">
        <f t="shared" si="36"/>
        <v>714.22</v>
      </c>
      <c r="BX102" s="59">
        <f t="shared" si="37"/>
        <v>164.27</v>
      </c>
      <c r="BY102" s="59">
        <f t="shared" si="38"/>
        <v>878.49</v>
      </c>
      <c r="CA102" s="60"/>
    </row>
    <row r="103" spans="1:79">
      <c r="A103" s="56">
        <f t="shared" si="39"/>
        <v>89</v>
      </c>
      <c r="B103" s="8" t="s">
        <v>63</v>
      </c>
      <c r="C103" s="8" t="s">
        <v>64</v>
      </c>
      <c r="D103" s="8" t="s">
        <v>65</v>
      </c>
      <c r="E103" s="8" t="s">
        <v>65</v>
      </c>
      <c r="F103" s="8" t="s">
        <v>66</v>
      </c>
      <c r="G103" s="8" t="s">
        <v>67</v>
      </c>
      <c r="H103" s="8"/>
      <c r="I103" s="8" t="s">
        <v>68</v>
      </c>
      <c r="J103" s="8" t="s">
        <v>194</v>
      </c>
      <c r="K103" s="8" t="s">
        <v>195</v>
      </c>
      <c r="L103" s="8" t="s">
        <v>65</v>
      </c>
      <c r="M103" s="8" t="s">
        <v>65</v>
      </c>
      <c r="N103" s="8" t="s">
        <v>196</v>
      </c>
      <c r="O103" s="8" t="s">
        <v>96</v>
      </c>
      <c r="P103" s="8"/>
      <c r="Q103" s="8" t="s">
        <v>733</v>
      </c>
      <c r="R103" s="8" t="s">
        <v>734</v>
      </c>
      <c r="S103" s="8">
        <v>0</v>
      </c>
      <c r="T103" s="13" t="s">
        <v>49</v>
      </c>
      <c r="U103" s="13" t="s">
        <v>35</v>
      </c>
      <c r="V103" s="8" t="s">
        <v>739</v>
      </c>
      <c r="W103" s="9">
        <v>45657</v>
      </c>
      <c r="X103" s="8" t="s">
        <v>740</v>
      </c>
      <c r="Y103" s="8" t="s">
        <v>194</v>
      </c>
      <c r="Z103" s="8" t="s">
        <v>195</v>
      </c>
      <c r="AA103" s="8" t="s">
        <v>65</v>
      </c>
      <c r="AB103" s="8" t="s">
        <v>65</v>
      </c>
      <c r="AC103" s="8" t="s">
        <v>196</v>
      </c>
      <c r="AD103" s="8" t="s">
        <v>96</v>
      </c>
      <c r="AE103" s="8"/>
      <c r="AF103" s="10" t="s">
        <v>1313</v>
      </c>
      <c r="AG103" s="8" t="s">
        <v>1314</v>
      </c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2"/>
      <c r="AT103" s="18">
        <v>6837</v>
      </c>
      <c r="AU103" s="8" t="str">
        <f>AU$30</f>
        <v>W-2.1</v>
      </c>
      <c r="AV103" s="8" t="s">
        <v>1138</v>
      </c>
      <c r="AW103" s="8"/>
      <c r="AX103" s="13">
        <v>8760</v>
      </c>
      <c r="AY103" s="13">
        <v>12</v>
      </c>
      <c r="AZ103" s="14">
        <v>0</v>
      </c>
      <c r="BA103" s="14">
        <v>100</v>
      </c>
      <c r="BB103" s="13">
        <f t="shared" si="23"/>
        <v>0</v>
      </c>
      <c r="BC103" s="13">
        <f t="shared" si="24"/>
        <v>6837</v>
      </c>
      <c r="BD103" s="57">
        <f t="shared" si="25"/>
        <v>0</v>
      </c>
      <c r="BE103" s="57">
        <f>IF((OR(AU103=Ceny!$A$3,AU103=Ceny!$A$4,AU103=Ceny!$A$5,AU103=Ceny!$A$6,AU103=Ceny!$A$7)),$C$5/1000,$C$6/1000)</f>
        <v>0</v>
      </c>
      <c r="BF103" s="15">
        <f t="shared" si="26"/>
        <v>0</v>
      </c>
      <c r="BG103" s="15">
        <f t="shared" si="27"/>
        <v>0</v>
      </c>
      <c r="BH103" s="15">
        <f t="shared" si="28"/>
        <v>0</v>
      </c>
      <c r="BI103" s="16">
        <f t="shared" si="29"/>
        <v>0</v>
      </c>
      <c r="BJ103" s="15">
        <f t="shared" si="30"/>
        <v>0</v>
      </c>
      <c r="BK103" s="16">
        <f t="shared" si="31"/>
        <v>0</v>
      </c>
      <c r="BL103" s="15">
        <f t="shared" si="32"/>
        <v>0</v>
      </c>
      <c r="BM103" s="11">
        <f>VLOOKUP(AU103,Ceny!$A$3:$E$9,2,FALSE)</f>
        <v>13.04</v>
      </c>
      <c r="BN103" s="15">
        <f t="shared" si="40"/>
        <v>0</v>
      </c>
      <c r="BO103" s="11">
        <f>VLOOKUP(AU103,Ceny!$A$3:$E$9,4,FALSE)</f>
        <v>13.04</v>
      </c>
      <c r="BP103" s="15">
        <f t="shared" si="41"/>
        <v>156.47999999999999</v>
      </c>
      <c r="BQ103" s="11">
        <f>VLOOKUP(AU103,Ceny!$A$3:$E$9,3,FALSE)</f>
        <v>4.7559999999999998E-2</v>
      </c>
      <c r="BR103" s="15">
        <f t="shared" si="33"/>
        <v>0</v>
      </c>
      <c r="BS103" s="11">
        <f>VLOOKUP(AU103,Ceny!$A$3:$E$9,5,FALSE)</f>
        <v>4.7559999999999998E-2</v>
      </c>
      <c r="BT103" s="15">
        <f t="shared" si="34"/>
        <v>325.17</v>
      </c>
      <c r="BU103" s="15">
        <v>0</v>
      </c>
      <c r="BV103" s="58">
        <f t="shared" si="35"/>
        <v>0</v>
      </c>
      <c r="BW103" s="59">
        <f t="shared" si="36"/>
        <v>481.65</v>
      </c>
      <c r="BX103" s="59">
        <f t="shared" si="37"/>
        <v>110.78</v>
      </c>
      <c r="BY103" s="59">
        <f t="shared" si="38"/>
        <v>592.42999999999995</v>
      </c>
      <c r="CA103" s="60"/>
    </row>
    <row r="104" spans="1:79">
      <c r="A104" s="56">
        <f t="shared" si="39"/>
        <v>90</v>
      </c>
      <c r="B104" s="8" t="s">
        <v>63</v>
      </c>
      <c r="C104" s="8" t="s">
        <v>64</v>
      </c>
      <c r="D104" s="8" t="s">
        <v>65</v>
      </c>
      <c r="E104" s="8" t="s">
        <v>65</v>
      </c>
      <c r="F104" s="8" t="s">
        <v>66</v>
      </c>
      <c r="G104" s="8" t="s">
        <v>67</v>
      </c>
      <c r="H104" s="8"/>
      <c r="I104" s="8" t="s">
        <v>68</v>
      </c>
      <c r="J104" s="8" t="s">
        <v>197</v>
      </c>
      <c r="K104" s="8" t="s">
        <v>198</v>
      </c>
      <c r="L104" s="8" t="s">
        <v>65</v>
      </c>
      <c r="M104" s="8" t="s">
        <v>65</v>
      </c>
      <c r="N104" s="8" t="s">
        <v>199</v>
      </c>
      <c r="O104" s="8" t="s">
        <v>200</v>
      </c>
      <c r="P104" s="8"/>
      <c r="Q104" s="8" t="s">
        <v>733</v>
      </c>
      <c r="R104" s="8" t="s">
        <v>734</v>
      </c>
      <c r="S104" s="8">
        <v>0</v>
      </c>
      <c r="T104" s="13" t="s">
        <v>49</v>
      </c>
      <c r="U104" s="13" t="s">
        <v>35</v>
      </c>
      <c r="V104" s="8" t="s">
        <v>739</v>
      </c>
      <c r="W104" s="9">
        <v>45657</v>
      </c>
      <c r="X104" s="8" t="s">
        <v>740</v>
      </c>
      <c r="Y104" s="8" t="s">
        <v>197</v>
      </c>
      <c r="Z104" s="8" t="s">
        <v>198</v>
      </c>
      <c r="AA104" s="8" t="s">
        <v>65</v>
      </c>
      <c r="AB104" s="8" t="s">
        <v>65</v>
      </c>
      <c r="AC104" s="8" t="s">
        <v>199</v>
      </c>
      <c r="AD104" s="8" t="s">
        <v>200</v>
      </c>
      <c r="AE104" s="8"/>
      <c r="AF104" s="10" t="s">
        <v>1315</v>
      </c>
      <c r="AG104" s="8" t="s">
        <v>1316</v>
      </c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2"/>
      <c r="AT104" s="18">
        <v>2185</v>
      </c>
      <c r="AU104" s="8" t="str">
        <f>AU$30</f>
        <v>W-2.1</v>
      </c>
      <c r="AV104" s="8" t="s">
        <v>1138</v>
      </c>
      <c r="AW104" s="8"/>
      <c r="AX104" s="13">
        <v>8760</v>
      </c>
      <c r="AY104" s="13">
        <v>12</v>
      </c>
      <c r="AZ104" s="14">
        <v>0</v>
      </c>
      <c r="BA104" s="14">
        <v>100</v>
      </c>
      <c r="BB104" s="13">
        <f t="shared" si="23"/>
        <v>0</v>
      </c>
      <c r="BC104" s="13">
        <f t="shared" si="24"/>
        <v>2185</v>
      </c>
      <c r="BD104" s="57">
        <f t="shared" si="25"/>
        <v>0</v>
      </c>
      <c r="BE104" s="57">
        <f>IF((OR(AU104=Ceny!$A$3,AU104=Ceny!$A$4,AU104=Ceny!$A$5,AU104=Ceny!$A$6,AU104=Ceny!$A$7)),$C$5/1000,$C$6/1000)</f>
        <v>0</v>
      </c>
      <c r="BF104" s="15">
        <f t="shared" si="26"/>
        <v>0</v>
      </c>
      <c r="BG104" s="15">
        <f t="shared" si="27"/>
        <v>0</v>
      </c>
      <c r="BH104" s="15">
        <f t="shared" si="28"/>
        <v>0</v>
      </c>
      <c r="BI104" s="16">
        <f t="shared" si="29"/>
        <v>0</v>
      </c>
      <c r="BJ104" s="15">
        <f t="shared" si="30"/>
        <v>0</v>
      </c>
      <c r="BK104" s="16">
        <f t="shared" si="31"/>
        <v>0</v>
      </c>
      <c r="BL104" s="15">
        <f t="shared" si="32"/>
        <v>0</v>
      </c>
      <c r="BM104" s="11">
        <f>VLOOKUP(AU104,Ceny!$A$3:$E$9,2,FALSE)</f>
        <v>13.04</v>
      </c>
      <c r="BN104" s="15">
        <f t="shared" si="40"/>
        <v>0</v>
      </c>
      <c r="BO104" s="11">
        <f>VLOOKUP(AU104,Ceny!$A$3:$E$9,4,FALSE)</f>
        <v>13.04</v>
      </c>
      <c r="BP104" s="15">
        <f t="shared" si="41"/>
        <v>156.47999999999999</v>
      </c>
      <c r="BQ104" s="11">
        <f>VLOOKUP(AU104,Ceny!$A$3:$E$9,3,FALSE)</f>
        <v>4.7559999999999998E-2</v>
      </c>
      <c r="BR104" s="15">
        <f t="shared" si="33"/>
        <v>0</v>
      </c>
      <c r="BS104" s="11">
        <f>VLOOKUP(AU104,Ceny!$A$3:$E$9,5,FALSE)</f>
        <v>4.7559999999999998E-2</v>
      </c>
      <c r="BT104" s="15">
        <f t="shared" si="34"/>
        <v>103.92</v>
      </c>
      <c r="BU104" s="15">
        <v>0</v>
      </c>
      <c r="BV104" s="58">
        <f t="shared" si="35"/>
        <v>0</v>
      </c>
      <c r="BW104" s="59">
        <f t="shared" si="36"/>
        <v>260.39999999999998</v>
      </c>
      <c r="BX104" s="59">
        <f t="shared" si="37"/>
        <v>59.89</v>
      </c>
      <c r="BY104" s="59">
        <f t="shared" si="38"/>
        <v>320.28999999999996</v>
      </c>
      <c r="CA104" s="60"/>
    </row>
    <row r="105" spans="1:79">
      <c r="A105" s="56">
        <f t="shared" si="39"/>
        <v>91</v>
      </c>
      <c r="B105" s="8" t="s">
        <v>63</v>
      </c>
      <c r="C105" s="8" t="s">
        <v>64</v>
      </c>
      <c r="D105" s="8" t="s">
        <v>65</v>
      </c>
      <c r="E105" s="8" t="s">
        <v>65</v>
      </c>
      <c r="F105" s="8" t="s">
        <v>66</v>
      </c>
      <c r="G105" s="8" t="s">
        <v>67</v>
      </c>
      <c r="H105" s="8"/>
      <c r="I105" s="8" t="s">
        <v>68</v>
      </c>
      <c r="J105" s="8" t="s">
        <v>201</v>
      </c>
      <c r="K105" s="8" t="s">
        <v>202</v>
      </c>
      <c r="L105" s="8" t="s">
        <v>65</v>
      </c>
      <c r="M105" s="8" t="s">
        <v>65</v>
      </c>
      <c r="N105" s="8" t="s">
        <v>203</v>
      </c>
      <c r="O105" s="8"/>
      <c r="P105" s="8" t="s">
        <v>204</v>
      </c>
      <c r="Q105" s="8" t="s">
        <v>733</v>
      </c>
      <c r="R105" s="8" t="s">
        <v>734</v>
      </c>
      <c r="S105" s="8">
        <v>0</v>
      </c>
      <c r="T105" s="13" t="s">
        <v>49</v>
      </c>
      <c r="U105" s="13" t="s">
        <v>35</v>
      </c>
      <c r="V105" s="8" t="s">
        <v>739</v>
      </c>
      <c r="W105" s="9">
        <v>45657</v>
      </c>
      <c r="X105" s="8" t="s">
        <v>740</v>
      </c>
      <c r="Y105" s="8" t="s">
        <v>819</v>
      </c>
      <c r="Z105" s="8" t="s">
        <v>202</v>
      </c>
      <c r="AA105" s="8" t="s">
        <v>65</v>
      </c>
      <c r="AB105" s="8" t="s">
        <v>65</v>
      </c>
      <c r="AC105" s="8" t="s">
        <v>203</v>
      </c>
      <c r="AD105" s="8"/>
      <c r="AE105" s="8" t="s">
        <v>820</v>
      </c>
      <c r="AF105" s="10" t="s">
        <v>1317</v>
      </c>
      <c r="AG105" s="8" t="s">
        <v>1318</v>
      </c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2"/>
      <c r="AT105" s="18">
        <v>130369</v>
      </c>
      <c r="AU105" s="8" t="str">
        <f>AU$17</f>
        <v>W-4</v>
      </c>
      <c r="AV105" s="8" t="s">
        <v>1138</v>
      </c>
      <c r="AW105" s="8"/>
      <c r="AX105" s="13">
        <v>8760</v>
      </c>
      <c r="AY105" s="13">
        <v>12</v>
      </c>
      <c r="AZ105" s="14">
        <v>0</v>
      </c>
      <c r="BA105" s="14">
        <v>100</v>
      </c>
      <c r="BB105" s="13">
        <f t="shared" si="23"/>
        <v>0</v>
      </c>
      <c r="BC105" s="13">
        <f t="shared" si="24"/>
        <v>130369</v>
      </c>
      <c r="BD105" s="57">
        <f t="shared" si="25"/>
        <v>0</v>
      </c>
      <c r="BE105" s="57">
        <f>IF((OR(AU105=Ceny!$A$3,AU105=Ceny!$A$4,AU105=Ceny!$A$5,AU105=Ceny!$A$6,AU105=Ceny!$A$7)),$C$5/1000,$C$6/1000)</f>
        <v>0</v>
      </c>
      <c r="BF105" s="15">
        <f t="shared" si="26"/>
        <v>0</v>
      </c>
      <c r="BG105" s="15">
        <f t="shared" si="27"/>
        <v>0</v>
      </c>
      <c r="BH105" s="15">
        <f t="shared" si="28"/>
        <v>0</v>
      </c>
      <c r="BI105" s="16">
        <f t="shared" si="29"/>
        <v>0</v>
      </c>
      <c r="BJ105" s="15">
        <f t="shared" si="30"/>
        <v>0</v>
      </c>
      <c r="BK105" s="16">
        <f t="shared" si="31"/>
        <v>0</v>
      </c>
      <c r="BL105" s="15">
        <f t="shared" si="32"/>
        <v>0</v>
      </c>
      <c r="BM105" s="11">
        <f>VLOOKUP(AU105,Ceny!$A$3:$E$9,2,FALSE)</f>
        <v>204.77</v>
      </c>
      <c r="BN105" s="15">
        <f t="shared" si="40"/>
        <v>0</v>
      </c>
      <c r="BO105" s="11">
        <f>VLOOKUP(AU105,Ceny!$A$3:$E$9,4,FALSE)</f>
        <v>204.77</v>
      </c>
      <c r="BP105" s="15">
        <f t="shared" si="41"/>
        <v>2457.2399999999998</v>
      </c>
      <c r="BQ105" s="11">
        <f>VLOOKUP(AU105,Ceny!$A$3:$E$9,3,FALSE)</f>
        <v>4.4069999999999998E-2</v>
      </c>
      <c r="BR105" s="15">
        <f t="shared" si="33"/>
        <v>0</v>
      </c>
      <c r="BS105" s="11">
        <f>VLOOKUP(AU105,Ceny!$A$3:$E$9,5,FALSE)</f>
        <v>4.4069999999999998E-2</v>
      </c>
      <c r="BT105" s="15">
        <f t="shared" si="34"/>
        <v>5745.36</v>
      </c>
      <c r="BU105" s="15">
        <v>0</v>
      </c>
      <c r="BV105" s="58">
        <f t="shared" si="35"/>
        <v>0</v>
      </c>
      <c r="BW105" s="59">
        <f t="shared" si="36"/>
        <v>8202.5999999999985</v>
      </c>
      <c r="BX105" s="59">
        <f t="shared" si="37"/>
        <v>1886.6</v>
      </c>
      <c r="BY105" s="59">
        <f t="shared" si="38"/>
        <v>10089.199999999999</v>
      </c>
      <c r="CA105" s="60"/>
    </row>
    <row r="106" spans="1:79">
      <c r="A106" s="56">
        <f t="shared" si="39"/>
        <v>92</v>
      </c>
      <c r="B106" s="8" t="s">
        <v>63</v>
      </c>
      <c r="C106" s="8" t="s">
        <v>64</v>
      </c>
      <c r="D106" s="8" t="s">
        <v>65</v>
      </c>
      <c r="E106" s="8" t="s">
        <v>65</v>
      </c>
      <c r="F106" s="8" t="s">
        <v>66</v>
      </c>
      <c r="G106" s="8" t="s">
        <v>67</v>
      </c>
      <c r="H106" s="8"/>
      <c r="I106" s="8" t="s">
        <v>68</v>
      </c>
      <c r="J106" s="8" t="s">
        <v>205</v>
      </c>
      <c r="K106" s="8" t="s">
        <v>206</v>
      </c>
      <c r="L106" s="8" t="s">
        <v>65</v>
      </c>
      <c r="M106" s="8" t="s">
        <v>65</v>
      </c>
      <c r="N106" s="8" t="s">
        <v>207</v>
      </c>
      <c r="O106" s="8" t="s">
        <v>127</v>
      </c>
      <c r="P106" s="8"/>
      <c r="Q106" s="8" t="s">
        <v>733</v>
      </c>
      <c r="R106" s="8" t="s">
        <v>734</v>
      </c>
      <c r="S106" s="8">
        <v>0</v>
      </c>
      <c r="T106" s="13" t="s">
        <v>49</v>
      </c>
      <c r="U106" s="13" t="s">
        <v>35</v>
      </c>
      <c r="V106" s="8" t="s">
        <v>739</v>
      </c>
      <c r="W106" s="9">
        <v>45657</v>
      </c>
      <c r="X106" s="8" t="s">
        <v>740</v>
      </c>
      <c r="Y106" s="8" t="s">
        <v>205</v>
      </c>
      <c r="Z106" s="8" t="s">
        <v>206</v>
      </c>
      <c r="AA106" s="8" t="s">
        <v>65</v>
      </c>
      <c r="AB106" s="8" t="s">
        <v>65</v>
      </c>
      <c r="AC106" s="8" t="s">
        <v>207</v>
      </c>
      <c r="AD106" s="8" t="s">
        <v>127</v>
      </c>
      <c r="AE106" s="8"/>
      <c r="AF106" s="10" t="s">
        <v>1319</v>
      </c>
      <c r="AG106" s="8" t="s">
        <v>1320</v>
      </c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2"/>
      <c r="AT106" s="18">
        <v>180085</v>
      </c>
      <c r="AU106" s="8" t="str">
        <f>AU$17</f>
        <v>W-4</v>
      </c>
      <c r="AV106" s="8" t="s">
        <v>1138</v>
      </c>
      <c r="AW106" s="8"/>
      <c r="AX106" s="13">
        <v>8760</v>
      </c>
      <c r="AY106" s="13">
        <v>12</v>
      </c>
      <c r="AZ106" s="14">
        <v>0</v>
      </c>
      <c r="BA106" s="14">
        <v>100</v>
      </c>
      <c r="BB106" s="13">
        <f t="shared" si="23"/>
        <v>0</v>
      </c>
      <c r="BC106" s="13">
        <f t="shared" si="24"/>
        <v>180085</v>
      </c>
      <c r="BD106" s="57">
        <f t="shared" si="25"/>
        <v>0</v>
      </c>
      <c r="BE106" s="57">
        <f>IF((OR(AU106=Ceny!$A$3,AU106=Ceny!$A$4,AU106=Ceny!$A$5,AU106=Ceny!$A$6,AU106=Ceny!$A$7)),$C$5/1000,$C$6/1000)</f>
        <v>0</v>
      </c>
      <c r="BF106" s="15">
        <f t="shared" si="26"/>
        <v>0</v>
      </c>
      <c r="BG106" s="15">
        <f t="shared" si="27"/>
        <v>0</v>
      </c>
      <c r="BH106" s="15">
        <f t="shared" si="28"/>
        <v>0</v>
      </c>
      <c r="BI106" s="16">
        <f t="shared" si="29"/>
        <v>0</v>
      </c>
      <c r="BJ106" s="15">
        <f t="shared" si="30"/>
        <v>0</v>
      </c>
      <c r="BK106" s="16">
        <f t="shared" si="31"/>
        <v>0</v>
      </c>
      <c r="BL106" s="15">
        <f t="shared" si="32"/>
        <v>0</v>
      </c>
      <c r="BM106" s="11">
        <f>VLOOKUP(AU106,Ceny!$A$3:$E$9,2,FALSE)</f>
        <v>204.77</v>
      </c>
      <c r="BN106" s="15">
        <f t="shared" si="40"/>
        <v>0</v>
      </c>
      <c r="BO106" s="11">
        <f>VLOOKUP(AU106,Ceny!$A$3:$E$9,4,FALSE)</f>
        <v>204.77</v>
      </c>
      <c r="BP106" s="15">
        <f t="shared" si="41"/>
        <v>2457.2399999999998</v>
      </c>
      <c r="BQ106" s="11">
        <f>VLOOKUP(AU106,Ceny!$A$3:$E$9,3,FALSE)</f>
        <v>4.4069999999999998E-2</v>
      </c>
      <c r="BR106" s="15">
        <f t="shared" si="33"/>
        <v>0</v>
      </c>
      <c r="BS106" s="11">
        <f>VLOOKUP(AU106,Ceny!$A$3:$E$9,5,FALSE)</f>
        <v>4.4069999999999998E-2</v>
      </c>
      <c r="BT106" s="15">
        <f t="shared" si="34"/>
        <v>7936.35</v>
      </c>
      <c r="BU106" s="15">
        <v>0</v>
      </c>
      <c r="BV106" s="58">
        <f t="shared" si="35"/>
        <v>0</v>
      </c>
      <c r="BW106" s="59">
        <f t="shared" si="36"/>
        <v>10393.59</v>
      </c>
      <c r="BX106" s="59">
        <f t="shared" si="37"/>
        <v>2390.5300000000002</v>
      </c>
      <c r="BY106" s="59">
        <f t="shared" si="38"/>
        <v>12784.12</v>
      </c>
      <c r="CA106" s="60"/>
    </row>
    <row r="107" spans="1:79">
      <c r="A107" s="56">
        <f t="shared" si="39"/>
        <v>93</v>
      </c>
      <c r="B107" s="8" t="s">
        <v>63</v>
      </c>
      <c r="C107" s="8" t="s">
        <v>64</v>
      </c>
      <c r="D107" s="8" t="s">
        <v>65</v>
      </c>
      <c r="E107" s="8" t="s">
        <v>65</v>
      </c>
      <c r="F107" s="8" t="s">
        <v>66</v>
      </c>
      <c r="G107" s="8" t="s">
        <v>67</v>
      </c>
      <c r="H107" s="8"/>
      <c r="I107" s="8" t="s">
        <v>68</v>
      </c>
      <c r="J107" s="8" t="s">
        <v>205</v>
      </c>
      <c r="K107" s="8" t="s">
        <v>206</v>
      </c>
      <c r="L107" s="8" t="s">
        <v>65</v>
      </c>
      <c r="M107" s="8" t="s">
        <v>65</v>
      </c>
      <c r="N107" s="8" t="s">
        <v>207</v>
      </c>
      <c r="O107" s="8" t="s">
        <v>127</v>
      </c>
      <c r="P107" s="8"/>
      <c r="Q107" s="8" t="s">
        <v>733</v>
      </c>
      <c r="R107" s="8" t="s">
        <v>734</v>
      </c>
      <c r="S107" s="8">
        <v>0</v>
      </c>
      <c r="T107" s="13" t="s">
        <v>49</v>
      </c>
      <c r="U107" s="13" t="s">
        <v>35</v>
      </c>
      <c r="V107" s="8" t="s">
        <v>739</v>
      </c>
      <c r="W107" s="9">
        <v>45657</v>
      </c>
      <c r="X107" s="8" t="s">
        <v>740</v>
      </c>
      <c r="Y107" s="8" t="s">
        <v>205</v>
      </c>
      <c r="Z107" s="8" t="s">
        <v>206</v>
      </c>
      <c r="AA107" s="8" t="s">
        <v>65</v>
      </c>
      <c r="AB107" s="8" t="s">
        <v>65</v>
      </c>
      <c r="AC107" s="8" t="s">
        <v>207</v>
      </c>
      <c r="AD107" s="8" t="s">
        <v>127</v>
      </c>
      <c r="AE107" s="8"/>
      <c r="AF107" s="10" t="s">
        <v>1321</v>
      </c>
      <c r="AG107" s="8" t="s">
        <v>1322</v>
      </c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2"/>
      <c r="AT107" s="18">
        <v>6041</v>
      </c>
      <c r="AU107" s="8" t="str">
        <f>AU$30</f>
        <v>W-2.1</v>
      </c>
      <c r="AV107" s="8" t="s">
        <v>1138</v>
      </c>
      <c r="AW107" s="8"/>
      <c r="AX107" s="13">
        <v>8760</v>
      </c>
      <c r="AY107" s="13">
        <v>12</v>
      </c>
      <c r="AZ107" s="14">
        <v>0</v>
      </c>
      <c r="BA107" s="14">
        <v>100</v>
      </c>
      <c r="BB107" s="13">
        <f t="shared" si="23"/>
        <v>0</v>
      </c>
      <c r="BC107" s="13">
        <f t="shared" si="24"/>
        <v>6041</v>
      </c>
      <c r="BD107" s="57">
        <f t="shared" si="25"/>
        <v>0</v>
      </c>
      <c r="BE107" s="57">
        <f>IF((OR(AU107=Ceny!$A$3,AU107=Ceny!$A$4,AU107=Ceny!$A$5,AU107=Ceny!$A$6,AU107=Ceny!$A$7)),$C$5/1000,$C$6/1000)</f>
        <v>0</v>
      </c>
      <c r="BF107" s="15">
        <f t="shared" si="26"/>
        <v>0</v>
      </c>
      <c r="BG107" s="15">
        <f t="shared" si="27"/>
        <v>0</v>
      </c>
      <c r="BH107" s="15">
        <f t="shared" si="28"/>
        <v>0</v>
      </c>
      <c r="BI107" s="16">
        <f t="shared" si="29"/>
        <v>0</v>
      </c>
      <c r="BJ107" s="15">
        <f t="shared" si="30"/>
        <v>0</v>
      </c>
      <c r="BK107" s="16">
        <f t="shared" si="31"/>
        <v>0</v>
      </c>
      <c r="BL107" s="15">
        <f t="shared" si="32"/>
        <v>0</v>
      </c>
      <c r="BM107" s="11">
        <f>VLOOKUP(AU107,Ceny!$A$3:$E$9,2,FALSE)</f>
        <v>13.04</v>
      </c>
      <c r="BN107" s="15">
        <f t="shared" si="40"/>
        <v>0</v>
      </c>
      <c r="BO107" s="11">
        <f>VLOOKUP(AU107,Ceny!$A$3:$E$9,4,FALSE)</f>
        <v>13.04</v>
      </c>
      <c r="BP107" s="15">
        <f t="shared" si="41"/>
        <v>156.47999999999999</v>
      </c>
      <c r="BQ107" s="11">
        <f>VLOOKUP(AU107,Ceny!$A$3:$E$9,3,FALSE)</f>
        <v>4.7559999999999998E-2</v>
      </c>
      <c r="BR107" s="15">
        <f t="shared" si="33"/>
        <v>0</v>
      </c>
      <c r="BS107" s="11">
        <f>VLOOKUP(AU107,Ceny!$A$3:$E$9,5,FALSE)</f>
        <v>4.7559999999999998E-2</v>
      </c>
      <c r="BT107" s="15">
        <f t="shared" si="34"/>
        <v>287.31</v>
      </c>
      <c r="BU107" s="15">
        <v>0</v>
      </c>
      <c r="BV107" s="58">
        <f t="shared" si="35"/>
        <v>0</v>
      </c>
      <c r="BW107" s="59">
        <f t="shared" si="36"/>
        <v>443.78999999999996</v>
      </c>
      <c r="BX107" s="59">
        <f t="shared" si="37"/>
        <v>102.07</v>
      </c>
      <c r="BY107" s="59">
        <f t="shared" si="38"/>
        <v>545.8599999999999</v>
      </c>
      <c r="CA107" s="60"/>
    </row>
    <row r="108" spans="1:79">
      <c r="A108" s="56">
        <f t="shared" si="39"/>
        <v>94</v>
      </c>
      <c r="B108" s="8" t="s">
        <v>63</v>
      </c>
      <c r="C108" s="8" t="s">
        <v>64</v>
      </c>
      <c r="D108" s="8" t="s">
        <v>65</v>
      </c>
      <c r="E108" s="8" t="s">
        <v>65</v>
      </c>
      <c r="F108" s="8" t="s">
        <v>66</v>
      </c>
      <c r="G108" s="8" t="s">
        <v>67</v>
      </c>
      <c r="H108" s="8"/>
      <c r="I108" s="8" t="s">
        <v>68</v>
      </c>
      <c r="J108" s="8" t="s">
        <v>208</v>
      </c>
      <c r="K108" s="8" t="s">
        <v>209</v>
      </c>
      <c r="L108" s="8" t="s">
        <v>65</v>
      </c>
      <c r="M108" s="8" t="s">
        <v>65</v>
      </c>
      <c r="N108" s="8" t="s">
        <v>210</v>
      </c>
      <c r="O108" s="8" t="s">
        <v>211</v>
      </c>
      <c r="P108" s="8"/>
      <c r="Q108" s="8" t="s">
        <v>733</v>
      </c>
      <c r="R108" s="8" t="s">
        <v>734</v>
      </c>
      <c r="S108" s="8">
        <v>0</v>
      </c>
      <c r="T108" s="13" t="s">
        <v>49</v>
      </c>
      <c r="U108" s="13" t="s">
        <v>35</v>
      </c>
      <c r="V108" s="8" t="s">
        <v>739</v>
      </c>
      <c r="W108" s="9">
        <v>45657</v>
      </c>
      <c r="X108" s="8" t="s">
        <v>740</v>
      </c>
      <c r="Y108" s="8" t="s">
        <v>208</v>
      </c>
      <c r="Z108" s="8" t="s">
        <v>209</v>
      </c>
      <c r="AA108" s="8" t="s">
        <v>65</v>
      </c>
      <c r="AB108" s="8" t="s">
        <v>65</v>
      </c>
      <c r="AC108" s="8" t="s">
        <v>210</v>
      </c>
      <c r="AD108" s="8" t="s">
        <v>211</v>
      </c>
      <c r="AE108" s="8"/>
      <c r="AF108" s="10" t="s">
        <v>1323</v>
      </c>
      <c r="AG108" s="8" t="s">
        <v>1324</v>
      </c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2"/>
      <c r="AT108" s="18">
        <v>12463</v>
      </c>
      <c r="AU108" s="8" t="str">
        <f>AU$30</f>
        <v>W-2.1</v>
      </c>
      <c r="AV108" s="8" t="s">
        <v>1138</v>
      </c>
      <c r="AW108" s="8"/>
      <c r="AX108" s="13">
        <v>8760</v>
      </c>
      <c r="AY108" s="13">
        <v>12</v>
      </c>
      <c r="AZ108" s="14">
        <v>0</v>
      </c>
      <c r="BA108" s="14">
        <v>100</v>
      </c>
      <c r="BB108" s="13">
        <f t="shared" si="23"/>
        <v>0</v>
      </c>
      <c r="BC108" s="13">
        <f t="shared" si="24"/>
        <v>12463</v>
      </c>
      <c r="BD108" s="57">
        <f t="shared" si="25"/>
        <v>0</v>
      </c>
      <c r="BE108" s="57">
        <f>IF((OR(AU108=Ceny!$A$3,AU108=Ceny!$A$4,AU108=Ceny!$A$5,AU108=Ceny!$A$6,AU108=Ceny!$A$7)),$C$5/1000,$C$6/1000)</f>
        <v>0</v>
      </c>
      <c r="BF108" s="15">
        <f t="shared" si="26"/>
        <v>0</v>
      </c>
      <c r="BG108" s="15">
        <f t="shared" si="27"/>
        <v>0</v>
      </c>
      <c r="BH108" s="15">
        <f t="shared" si="28"/>
        <v>0</v>
      </c>
      <c r="BI108" s="16">
        <f t="shared" si="29"/>
        <v>0</v>
      </c>
      <c r="BJ108" s="15">
        <f t="shared" si="30"/>
        <v>0</v>
      </c>
      <c r="BK108" s="16">
        <f t="shared" si="31"/>
        <v>0</v>
      </c>
      <c r="BL108" s="15">
        <f t="shared" si="32"/>
        <v>0</v>
      </c>
      <c r="BM108" s="11">
        <f>VLOOKUP(AU108,Ceny!$A$3:$E$9,2,FALSE)</f>
        <v>13.04</v>
      </c>
      <c r="BN108" s="15">
        <f t="shared" si="40"/>
        <v>0</v>
      </c>
      <c r="BO108" s="11">
        <f>VLOOKUP(AU108,Ceny!$A$3:$E$9,4,FALSE)</f>
        <v>13.04</v>
      </c>
      <c r="BP108" s="15">
        <f t="shared" si="41"/>
        <v>156.47999999999999</v>
      </c>
      <c r="BQ108" s="11">
        <f>VLOOKUP(AU108,Ceny!$A$3:$E$9,3,FALSE)</f>
        <v>4.7559999999999998E-2</v>
      </c>
      <c r="BR108" s="15">
        <f t="shared" si="33"/>
        <v>0</v>
      </c>
      <c r="BS108" s="11">
        <f>VLOOKUP(AU108,Ceny!$A$3:$E$9,5,FALSE)</f>
        <v>4.7559999999999998E-2</v>
      </c>
      <c r="BT108" s="15">
        <f t="shared" si="34"/>
        <v>592.74</v>
      </c>
      <c r="BU108" s="15">
        <v>0</v>
      </c>
      <c r="BV108" s="58">
        <f t="shared" si="35"/>
        <v>0</v>
      </c>
      <c r="BW108" s="59">
        <f t="shared" si="36"/>
        <v>749.22</v>
      </c>
      <c r="BX108" s="59">
        <f t="shared" si="37"/>
        <v>172.32</v>
      </c>
      <c r="BY108" s="59">
        <f t="shared" si="38"/>
        <v>921.54</v>
      </c>
      <c r="CA108" s="60"/>
    </row>
    <row r="109" spans="1:79">
      <c r="A109" s="56">
        <f t="shared" si="39"/>
        <v>95</v>
      </c>
      <c r="B109" s="8" t="s">
        <v>63</v>
      </c>
      <c r="C109" s="8" t="s">
        <v>64</v>
      </c>
      <c r="D109" s="8" t="s">
        <v>65</v>
      </c>
      <c r="E109" s="8" t="s">
        <v>65</v>
      </c>
      <c r="F109" s="8" t="s">
        <v>66</v>
      </c>
      <c r="G109" s="8" t="s">
        <v>67</v>
      </c>
      <c r="H109" s="8"/>
      <c r="I109" s="8" t="s">
        <v>68</v>
      </c>
      <c r="J109" s="8" t="s">
        <v>212</v>
      </c>
      <c r="K109" s="8" t="s">
        <v>213</v>
      </c>
      <c r="L109" s="8" t="s">
        <v>65</v>
      </c>
      <c r="M109" s="8" t="s">
        <v>65</v>
      </c>
      <c r="N109" s="8" t="s">
        <v>214</v>
      </c>
      <c r="O109" s="8" t="s">
        <v>215</v>
      </c>
      <c r="P109" s="8"/>
      <c r="Q109" s="8" t="s">
        <v>733</v>
      </c>
      <c r="R109" s="8" t="s">
        <v>734</v>
      </c>
      <c r="S109" s="8">
        <v>0</v>
      </c>
      <c r="T109" s="13" t="s">
        <v>49</v>
      </c>
      <c r="U109" s="13" t="s">
        <v>35</v>
      </c>
      <c r="V109" s="8" t="s">
        <v>739</v>
      </c>
      <c r="W109" s="9">
        <v>45657</v>
      </c>
      <c r="X109" s="8" t="s">
        <v>740</v>
      </c>
      <c r="Y109" s="8" t="s">
        <v>821</v>
      </c>
      <c r="Z109" s="8" t="s">
        <v>213</v>
      </c>
      <c r="AA109" s="8" t="s">
        <v>65</v>
      </c>
      <c r="AB109" s="8" t="s">
        <v>65</v>
      </c>
      <c r="AC109" s="8" t="s">
        <v>214</v>
      </c>
      <c r="AD109" s="8" t="s">
        <v>215</v>
      </c>
      <c r="AE109" s="8"/>
      <c r="AF109" s="10" t="s">
        <v>1325</v>
      </c>
      <c r="AG109" s="8" t="s">
        <v>1326</v>
      </c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2"/>
      <c r="AT109" s="18">
        <v>4177</v>
      </c>
      <c r="AU109" s="8" t="str">
        <f>AU$15</f>
        <v>W-1.1</v>
      </c>
      <c r="AV109" s="8" t="s">
        <v>1138</v>
      </c>
      <c r="AW109" s="8"/>
      <c r="AX109" s="13">
        <v>8760</v>
      </c>
      <c r="AY109" s="13">
        <v>12</v>
      </c>
      <c r="AZ109" s="14">
        <v>0</v>
      </c>
      <c r="BA109" s="14">
        <v>100</v>
      </c>
      <c r="BB109" s="13">
        <f t="shared" si="23"/>
        <v>0</v>
      </c>
      <c r="BC109" s="13">
        <f t="shared" si="24"/>
        <v>4177</v>
      </c>
      <c r="BD109" s="57">
        <f t="shared" si="25"/>
        <v>0</v>
      </c>
      <c r="BE109" s="57">
        <f>IF((OR(AU109=Ceny!$A$3,AU109=Ceny!$A$4,AU109=Ceny!$A$5,AU109=Ceny!$A$6,AU109=Ceny!$A$7)),$C$5/1000,$C$6/1000)</f>
        <v>0</v>
      </c>
      <c r="BF109" s="15">
        <f t="shared" si="26"/>
        <v>0</v>
      </c>
      <c r="BG109" s="15">
        <f t="shared" si="27"/>
        <v>0</v>
      </c>
      <c r="BH109" s="15">
        <f t="shared" si="28"/>
        <v>0</v>
      </c>
      <c r="BI109" s="16">
        <f t="shared" si="29"/>
        <v>0</v>
      </c>
      <c r="BJ109" s="15">
        <f t="shared" si="30"/>
        <v>0</v>
      </c>
      <c r="BK109" s="16">
        <f t="shared" si="31"/>
        <v>0</v>
      </c>
      <c r="BL109" s="15">
        <f t="shared" si="32"/>
        <v>0</v>
      </c>
      <c r="BM109" s="11">
        <f>VLOOKUP(AU109,Ceny!$A$3:$E$9,2,FALSE)</f>
        <v>6.01</v>
      </c>
      <c r="BN109" s="15">
        <f t="shared" si="40"/>
        <v>0</v>
      </c>
      <c r="BO109" s="11">
        <f>VLOOKUP(AU109,Ceny!$A$3:$E$9,4,FALSE)</f>
        <v>6.01</v>
      </c>
      <c r="BP109" s="15">
        <f t="shared" si="41"/>
        <v>72.12</v>
      </c>
      <c r="BQ109" s="11">
        <f>VLOOKUP(AU109,Ceny!$A$3:$E$9,3,FALSE)</f>
        <v>5.706E-2</v>
      </c>
      <c r="BR109" s="15">
        <f t="shared" si="33"/>
        <v>0</v>
      </c>
      <c r="BS109" s="11">
        <f>VLOOKUP(AU109,Ceny!$A$3:$E$9,5,FALSE)</f>
        <v>5.706E-2</v>
      </c>
      <c r="BT109" s="15">
        <f t="shared" si="34"/>
        <v>238.34</v>
      </c>
      <c r="BU109" s="15">
        <v>0</v>
      </c>
      <c r="BV109" s="58">
        <f t="shared" si="35"/>
        <v>0</v>
      </c>
      <c r="BW109" s="59">
        <f t="shared" si="36"/>
        <v>310.46000000000004</v>
      </c>
      <c r="BX109" s="59">
        <f t="shared" si="37"/>
        <v>71.41</v>
      </c>
      <c r="BY109" s="59">
        <f t="shared" si="38"/>
        <v>381.87</v>
      </c>
      <c r="CA109" s="60"/>
    </row>
    <row r="110" spans="1:79">
      <c r="A110" s="56">
        <f t="shared" si="39"/>
        <v>96</v>
      </c>
      <c r="B110" s="8" t="s">
        <v>63</v>
      </c>
      <c r="C110" s="8" t="s">
        <v>64</v>
      </c>
      <c r="D110" s="8" t="s">
        <v>65</v>
      </c>
      <c r="E110" s="8" t="s">
        <v>65</v>
      </c>
      <c r="F110" s="8" t="s">
        <v>66</v>
      </c>
      <c r="G110" s="8" t="s">
        <v>67</v>
      </c>
      <c r="H110" s="8"/>
      <c r="I110" s="8" t="s">
        <v>68</v>
      </c>
      <c r="J110" s="8" t="s">
        <v>216</v>
      </c>
      <c r="K110" s="8" t="s">
        <v>217</v>
      </c>
      <c r="L110" s="8" t="s">
        <v>65</v>
      </c>
      <c r="M110" s="8" t="s">
        <v>65</v>
      </c>
      <c r="N110" s="8" t="s">
        <v>218</v>
      </c>
      <c r="O110" s="8" t="s">
        <v>186</v>
      </c>
      <c r="P110" s="8"/>
      <c r="Q110" s="8" t="s">
        <v>733</v>
      </c>
      <c r="R110" s="8" t="s">
        <v>734</v>
      </c>
      <c r="S110" s="8">
        <v>0</v>
      </c>
      <c r="T110" s="13" t="s">
        <v>49</v>
      </c>
      <c r="U110" s="13" t="s">
        <v>35</v>
      </c>
      <c r="V110" s="8" t="s">
        <v>739</v>
      </c>
      <c r="W110" s="9">
        <v>45657</v>
      </c>
      <c r="X110" s="8" t="s">
        <v>740</v>
      </c>
      <c r="Y110" s="8" t="s">
        <v>822</v>
      </c>
      <c r="Z110" s="8" t="s">
        <v>217</v>
      </c>
      <c r="AA110" s="8" t="s">
        <v>65</v>
      </c>
      <c r="AB110" s="8" t="s">
        <v>65</v>
      </c>
      <c r="AC110" s="8" t="s">
        <v>218</v>
      </c>
      <c r="AD110" s="8" t="s">
        <v>788</v>
      </c>
      <c r="AE110" s="8"/>
      <c r="AF110" s="10" t="s">
        <v>1327</v>
      </c>
      <c r="AG110" s="8" t="s">
        <v>1328</v>
      </c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2"/>
      <c r="AT110" s="18">
        <v>121555</v>
      </c>
      <c r="AU110" s="8" t="str">
        <f>AU$17</f>
        <v>W-4</v>
      </c>
      <c r="AV110" s="8" t="s">
        <v>1138</v>
      </c>
      <c r="AW110" s="8"/>
      <c r="AX110" s="13">
        <v>8760</v>
      </c>
      <c r="AY110" s="13">
        <v>12</v>
      </c>
      <c r="AZ110" s="14">
        <v>0</v>
      </c>
      <c r="BA110" s="14">
        <v>100</v>
      </c>
      <c r="BB110" s="13">
        <f t="shared" si="23"/>
        <v>0</v>
      </c>
      <c r="BC110" s="13">
        <f t="shared" si="24"/>
        <v>121555</v>
      </c>
      <c r="BD110" s="57">
        <f t="shared" si="25"/>
        <v>0</v>
      </c>
      <c r="BE110" s="57">
        <f>IF((OR(AU110=Ceny!$A$3,AU110=Ceny!$A$4,AU110=Ceny!$A$5,AU110=Ceny!$A$6,AU110=Ceny!$A$7)),$C$5/1000,$C$6/1000)</f>
        <v>0</v>
      </c>
      <c r="BF110" s="15">
        <f t="shared" si="26"/>
        <v>0</v>
      </c>
      <c r="BG110" s="15">
        <f t="shared" si="27"/>
        <v>0</v>
      </c>
      <c r="BH110" s="15">
        <f t="shared" si="28"/>
        <v>0</v>
      </c>
      <c r="BI110" s="16">
        <f t="shared" si="29"/>
        <v>0</v>
      </c>
      <c r="BJ110" s="15">
        <f t="shared" si="30"/>
        <v>0</v>
      </c>
      <c r="BK110" s="16">
        <f t="shared" si="31"/>
        <v>0</v>
      </c>
      <c r="BL110" s="15">
        <f t="shared" si="32"/>
        <v>0</v>
      </c>
      <c r="BM110" s="11">
        <f>VLOOKUP(AU110,Ceny!$A$3:$E$9,2,FALSE)</f>
        <v>204.77</v>
      </c>
      <c r="BN110" s="15">
        <f t="shared" si="40"/>
        <v>0</v>
      </c>
      <c r="BO110" s="11">
        <f>VLOOKUP(AU110,Ceny!$A$3:$E$9,4,FALSE)</f>
        <v>204.77</v>
      </c>
      <c r="BP110" s="15">
        <f t="shared" si="41"/>
        <v>2457.2399999999998</v>
      </c>
      <c r="BQ110" s="11">
        <f>VLOOKUP(AU110,Ceny!$A$3:$E$9,3,FALSE)</f>
        <v>4.4069999999999998E-2</v>
      </c>
      <c r="BR110" s="15">
        <f t="shared" si="33"/>
        <v>0</v>
      </c>
      <c r="BS110" s="11">
        <f>VLOOKUP(AU110,Ceny!$A$3:$E$9,5,FALSE)</f>
        <v>4.4069999999999998E-2</v>
      </c>
      <c r="BT110" s="15">
        <f t="shared" si="34"/>
        <v>5356.93</v>
      </c>
      <c r="BU110" s="15">
        <v>0</v>
      </c>
      <c r="BV110" s="58">
        <f t="shared" si="35"/>
        <v>0</v>
      </c>
      <c r="BW110" s="59">
        <f t="shared" si="36"/>
        <v>7814.17</v>
      </c>
      <c r="BX110" s="59">
        <f t="shared" si="37"/>
        <v>1797.26</v>
      </c>
      <c r="BY110" s="59">
        <f t="shared" si="38"/>
        <v>9611.43</v>
      </c>
      <c r="CA110" s="60"/>
    </row>
    <row r="111" spans="1:79">
      <c r="A111" s="56">
        <f t="shared" si="39"/>
        <v>97</v>
      </c>
      <c r="B111" s="8" t="s">
        <v>63</v>
      </c>
      <c r="C111" s="8" t="s">
        <v>64</v>
      </c>
      <c r="D111" s="8" t="s">
        <v>65</v>
      </c>
      <c r="E111" s="8" t="s">
        <v>65</v>
      </c>
      <c r="F111" s="8" t="s">
        <v>66</v>
      </c>
      <c r="G111" s="8" t="s">
        <v>67</v>
      </c>
      <c r="H111" s="8"/>
      <c r="I111" s="8" t="s">
        <v>68</v>
      </c>
      <c r="J111" s="8" t="s">
        <v>219</v>
      </c>
      <c r="K111" s="8" t="s">
        <v>220</v>
      </c>
      <c r="L111" s="8" t="s">
        <v>65</v>
      </c>
      <c r="M111" s="8" t="s">
        <v>65</v>
      </c>
      <c r="N111" s="8" t="s">
        <v>221</v>
      </c>
      <c r="O111" s="8" t="s">
        <v>112</v>
      </c>
      <c r="P111" s="8"/>
      <c r="Q111" s="8" t="s">
        <v>733</v>
      </c>
      <c r="R111" s="8" t="s">
        <v>734</v>
      </c>
      <c r="S111" s="8">
        <v>0</v>
      </c>
      <c r="T111" s="13" t="s">
        <v>49</v>
      </c>
      <c r="U111" s="13" t="s">
        <v>35</v>
      </c>
      <c r="V111" s="8" t="s">
        <v>739</v>
      </c>
      <c r="W111" s="9">
        <v>45657</v>
      </c>
      <c r="X111" s="8" t="s">
        <v>740</v>
      </c>
      <c r="Y111" s="8" t="s">
        <v>219</v>
      </c>
      <c r="Z111" s="8" t="s">
        <v>823</v>
      </c>
      <c r="AA111" s="8" t="s">
        <v>65</v>
      </c>
      <c r="AB111" s="8" t="s">
        <v>65</v>
      </c>
      <c r="AC111" s="8" t="s">
        <v>221</v>
      </c>
      <c r="AD111" s="8" t="s">
        <v>112</v>
      </c>
      <c r="AE111" s="8"/>
      <c r="AF111" s="10" t="s">
        <v>1329</v>
      </c>
      <c r="AG111" s="8" t="s">
        <v>1330</v>
      </c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2"/>
      <c r="AT111" s="18">
        <v>162105</v>
      </c>
      <c r="AU111" s="8" t="str">
        <f>AU$17</f>
        <v>W-4</v>
      </c>
      <c r="AV111" s="8" t="s">
        <v>1138</v>
      </c>
      <c r="AW111" s="8"/>
      <c r="AX111" s="13">
        <v>8760</v>
      </c>
      <c r="AY111" s="13">
        <v>12</v>
      </c>
      <c r="AZ111" s="14">
        <v>0</v>
      </c>
      <c r="BA111" s="14">
        <v>100</v>
      </c>
      <c r="BB111" s="13">
        <f t="shared" si="23"/>
        <v>0</v>
      </c>
      <c r="BC111" s="13">
        <f t="shared" si="24"/>
        <v>162105</v>
      </c>
      <c r="BD111" s="57">
        <f t="shared" si="25"/>
        <v>0</v>
      </c>
      <c r="BE111" s="57">
        <f>IF((OR(AU111=Ceny!$A$3,AU111=Ceny!$A$4,AU111=Ceny!$A$5,AU111=Ceny!$A$6,AU111=Ceny!$A$7)),$C$5/1000,$C$6/1000)</f>
        <v>0</v>
      </c>
      <c r="BF111" s="15">
        <f t="shared" si="26"/>
        <v>0</v>
      </c>
      <c r="BG111" s="15">
        <f t="shared" si="27"/>
        <v>0</v>
      </c>
      <c r="BH111" s="15">
        <f t="shared" si="28"/>
        <v>0</v>
      </c>
      <c r="BI111" s="16">
        <f t="shared" si="29"/>
        <v>0</v>
      </c>
      <c r="BJ111" s="15">
        <f t="shared" si="30"/>
        <v>0</v>
      </c>
      <c r="BK111" s="16">
        <f t="shared" si="31"/>
        <v>0</v>
      </c>
      <c r="BL111" s="15">
        <f t="shared" si="32"/>
        <v>0</v>
      </c>
      <c r="BM111" s="11">
        <f>VLOOKUP(AU111,Ceny!$A$3:$E$9,2,FALSE)</f>
        <v>204.77</v>
      </c>
      <c r="BN111" s="15">
        <f t="shared" si="40"/>
        <v>0</v>
      </c>
      <c r="BO111" s="11">
        <f>VLOOKUP(AU111,Ceny!$A$3:$E$9,4,FALSE)</f>
        <v>204.77</v>
      </c>
      <c r="BP111" s="15">
        <f t="shared" si="41"/>
        <v>2457.2399999999998</v>
      </c>
      <c r="BQ111" s="11">
        <f>VLOOKUP(AU111,Ceny!$A$3:$E$9,3,FALSE)</f>
        <v>4.4069999999999998E-2</v>
      </c>
      <c r="BR111" s="15">
        <f t="shared" si="33"/>
        <v>0</v>
      </c>
      <c r="BS111" s="11">
        <f>VLOOKUP(AU111,Ceny!$A$3:$E$9,5,FALSE)</f>
        <v>4.4069999999999998E-2</v>
      </c>
      <c r="BT111" s="15">
        <f t="shared" si="34"/>
        <v>7143.97</v>
      </c>
      <c r="BU111" s="15">
        <v>0</v>
      </c>
      <c r="BV111" s="58">
        <f t="shared" si="35"/>
        <v>0</v>
      </c>
      <c r="BW111" s="59">
        <f t="shared" si="36"/>
        <v>9601.2099999999991</v>
      </c>
      <c r="BX111" s="59">
        <f t="shared" si="37"/>
        <v>2208.2800000000002</v>
      </c>
      <c r="BY111" s="59">
        <f t="shared" si="38"/>
        <v>11809.49</v>
      </c>
      <c r="CA111" s="60"/>
    </row>
    <row r="112" spans="1:79">
      <c r="A112" s="56">
        <f t="shared" si="39"/>
        <v>98</v>
      </c>
      <c r="B112" s="8" t="s">
        <v>63</v>
      </c>
      <c r="C112" s="8" t="s">
        <v>64</v>
      </c>
      <c r="D112" s="8" t="s">
        <v>65</v>
      </c>
      <c r="E112" s="8" t="s">
        <v>65</v>
      </c>
      <c r="F112" s="8" t="s">
        <v>66</v>
      </c>
      <c r="G112" s="8" t="s">
        <v>67</v>
      </c>
      <c r="H112" s="8"/>
      <c r="I112" s="8" t="s">
        <v>68</v>
      </c>
      <c r="J112" s="8" t="s">
        <v>222</v>
      </c>
      <c r="K112" s="8" t="s">
        <v>223</v>
      </c>
      <c r="L112" s="8" t="s">
        <v>65</v>
      </c>
      <c r="M112" s="8" t="s">
        <v>65</v>
      </c>
      <c r="N112" s="8" t="s">
        <v>224</v>
      </c>
      <c r="O112" s="8" t="s">
        <v>225</v>
      </c>
      <c r="P112" s="8"/>
      <c r="Q112" s="8" t="s">
        <v>733</v>
      </c>
      <c r="R112" s="8" t="s">
        <v>734</v>
      </c>
      <c r="S112" s="8">
        <v>0</v>
      </c>
      <c r="T112" s="13" t="s">
        <v>49</v>
      </c>
      <c r="U112" s="13" t="s">
        <v>35</v>
      </c>
      <c r="V112" s="8" t="s">
        <v>739</v>
      </c>
      <c r="W112" s="9">
        <v>45657</v>
      </c>
      <c r="X112" s="8" t="s">
        <v>740</v>
      </c>
      <c r="Y112" s="8" t="s">
        <v>824</v>
      </c>
      <c r="Z112" s="8" t="s">
        <v>223</v>
      </c>
      <c r="AA112" s="8" t="s">
        <v>65</v>
      </c>
      <c r="AB112" s="8" t="s">
        <v>65</v>
      </c>
      <c r="AC112" s="8" t="s">
        <v>224</v>
      </c>
      <c r="AD112" s="8" t="s">
        <v>225</v>
      </c>
      <c r="AE112" s="8"/>
      <c r="AF112" s="10" t="s">
        <v>1331</v>
      </c>
      <c r="AG112" s="8" t="s">
        <v>1332</v>
      </c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2"/>
      <c r="AT112" s="18">
        <v>23101</v>
      </c>
      <c r="AU112" s="8" t="str">
        <f>AU$22</f>
        <v>W-3.6</v>
      </c>
      <c r="AV112" s="8" t="s">
        <v>1138</v>
      </c>
      <c r="AW112" s="8"/>
      <c r="AX112" s="13">
        <v>8760</v>
      </c>
      <c r="AY112" s="13">
        <v>12</v>
      </c>
      <c r="AZ112" s="14">
        <v>0</v>
      </c>
      <c r="BA112" s="14">
        <v>100</v>
      </c>
      <c r="BB112" s="13">
        <f t="shared" si="23"/>
        <v>0</v>
      </c>
      <c r="BC112" s="13">
        <f t="shared" si="24"/>
        <v>23101</v>
      </c>
      <c r="BD112" s="57">
        <f t="shared" si="25"/>
        <v>0</v>
      </c>
      <c r="BE112" s="57">
        <f>IF((OR(AU112=Ceny!$A$3,AU112=Ceny!$A$4,AU112=Ceny!$A$5,AU112=Ceny!$A$6,AU112=Ceny!$A$7)),$C$5/1000,$C$6/1000)</f>
        <v>0</v>
      </c>
      <c r="BF112" s="15">
        <f t="shared" si="26"/>
        <v>0</v>
      </c>
      <c r="BG112" s="15">
        <f t="shared" si="27"/>
        <v>0</v>
      </c>
      <c r="BH112" s="15">
        <f t="shared" si="28"/>
        <v>0</v>
      </c>
      <c r="BI112" s="16">
        <f t="shared" si="29"/>
        <v>0</v>
      </c>
      <c r="BJ112" s="15">
        <f t="shared" si="30"/>
        <v>0</v>
      </c>
      <c r="BK112" s="16">
        <f t="shared" si="31"/>
        <v>0</v>
      </c>
      <c r="BL112" s="15">
        <f t="shared" si="32"/>
        <v>0</v>
      </c>
      <c r="BM112" s="11">
        <f>VLOOKUP(AU112,Ceny!$A$3:$E$9,2,FALSE)</f>
        <v>42.41</v>
      </c>
      <c r="BN112" s="15">
        <f t="shared" si="40"/>
        <v>0</v>
      </c>
      <c r="BO112" s="11">
        <f>VLOOKUP(AU112,Ceny!$A$3:$E$9,4,FALSE)</f>
        <v>42.41</v>
      </c>
      <c r="BP112" s="15">
        <f t="shared" si="41"/>
        <v>508.92</v>
      </c>
      <c r="BQ112" s="11">
        <f>VLOOKUP(AU112,Ceny!$A$3:$E$9,3,FALSE)</f>
        <v>4.4200000000000003E-2</v>
      </c>
      <c r="BR112" s="15">
        <f t="shared" si="33"/>
        <v>0</v>
      </c>
      <c r="BS112" s="11">
        <f>VLOOKUP(AU112,Ceny!$A$3:$E$9,5,FALSE)</f>
        <v>4.4200000000000003E-2</v>
      </c>
      <c r="BT112" s="15">
        <f t="shared" si="34"/>
        <v>1021.06</v>
      </c>
      <c r="BU112" s="15">
        <v>0</v>
      </c>
      <c r="BV112" s="58">
        <f t="shared" si="35"/>
        <v>0</v>
      </c>
      <c r="BW112" s="59">
        <f t="shared" si="36"/>
        <v>1529.98</v>
      </c>
      <c r="BX112" s="59">
        <f t="shared" si="37"/>
        <v>351.9</v>
      </c>
      <c r="BY112" s="59">
        <f t="shared" si="38"/>
        <v>1881.88</v>
      </c>
      <c r="CA112" s="60"/>
    </row>
    <row r="113" spans="1:79">
      <c r="A113" s="56">
        <f t="shared" si="39"/>
        <v>99</v>
      </c>
      <c r="B113" s="8" t="s">
        <v>63</v>
      </c>
      <c r="C113" s="8" t="s">
        <v>64</v>
      </c>
      <c r="D113" s="8" t="s">
        <v>65</v>
      </c>
      <c r="E113" s="8" t="s">
        <v>65</v>
      </c>
      <c r="F113" s="8" t="s">
        <v>66</v>
      </c>
      <c r="G113" s="8" t="s">
        <v>67</v>
      </c>
      <c r="H113" s="8"/>
      <c r="I113" s="8" t="s">
        <v>68</v>
      </c>
      <c r="J113" s="8" t="s">
        <v>226</v>
      </c>
      <c r="K113" s="8" t="s">
        <v>227</v>
      </c>
      <c r="L113" s="8" t="s">
        <v>65</v>
      </c>
      <c r="M113" s="8" t="s">
        <v>65</v>
      </c>
      <c r="N113" s="8" t="s">
        <v>228</v>
      </c>
      <c r="O113" s="8" t="s">
        <v>229</v>
      </c>
      <c r="P113" s="8"/>
      <c r="Q113" s="8" t="s">
        <v>733</v>
      </c>
      <c r="R113" s="8" t="s">
        <v>734</v>
      </c>
      <c r="S113" s="8">
        <v>0</v>
      </c>
      <c r="T113" s="13" t="s">
        <v>49</v>
      </c>
      <c r="U113" s="13" t="s">
        <v>35</v>
      </c>
      <c r="V113" s="8" t="s">
        <v>739</v>
      </c>
      <c r="W113" s="9">
        <v>45657</v>
      </c>
      <c r="X113" s="8" t="s">
        <v>740</v>
      </c>
      <c r="Y113" s="8" t="s">
        <v>226</v>
      </c>
      <c r="Z113" s="8" t="s">
        <v>227</v>
      </c>
      <c r="AA113" s="8" t="s">
        <v>65</v>
      </c>
      <c r="AB113" s="8" t="s">
        <v>65</v>
      </c>
      <c r="AC113" s="8" t="s">
        <v>228</v>
      </c>
      <c r="AD113" s="8" t="s">
        <v>229</v>
      </c>
      <c r="AE113" s="8"/>
      <c r="AF113" s="10" t="s">
        <v>1333</v>
      </c>
      <c r="AG113" s="8" t="s">
        <v>1334</v>
      </c>
      <c r="AH113" s="11">
        <v>19960</v>
      </c>
      <c r="AI113" s="11">
        <v>20431</v>
      </c>
      <c r="AJ113" s="11">
        <v>17059</v>
      </c>
      <c r="AK113" s="11">
        <v>12236</v>
      </c>
      <c r="AL113" s="11">
        <v>6292</v>
      </c>
      <c r="AM113" s="11">
        <v>3657</v>
      </c>
      <c r="AN113" s="11">
        <v>2012</v>
      </c>
      <c r="AO113" s="11">
        <v>3668</v>
      </c>
      <c r="AP113" s="11">
        <v>4470</v>
      </c>
      <c r="AQ113" s="11">
        <v>8703</v>
      </c>
      <c r="AR113" s="11">
        <v>18566</v>
      </c>
      <c r="AS113" s="12">
        <v>23088</v>
      </c>
      <c r="AT113" s="18">
        <f>AH113+AI113+AJ113+AK113+AL113+AM113+AN113+AO113+AP113+AQ113+AR113+AS113</f>
        <v>140142</v>
      </c>
      <c r="AU113" s="8" t="str">
        <f>AU$19</f>
        <v>W-5.1</v>
      </c>
      <c r="AV113" s="8" t="s">
        <v>1138</v>
      </c>
      <c r="AW113" s="8" t="s">
        <v>1156</v>
      </c>
      <c r="AX113" s="13">
        <v>8760</v>
      </c>
      <c r="AY113" s="13">
        <v>12</v>
      </c>
      <c r="AZ113" s="14">
        <v>0</v>
      </c>
      <c r="BA113" s="14">
        <v>100</v>
      </c>
      <c r="BB113" s="13">
        <f t="shared" si="23"/>
        <v>0</v>
      </c>
      <c r="BC113" s="13">
        <f t="shared" si="24"/>
        <v>140142</v>
      </c>
      <c r="BD113" s="57">
        <f t="shared" si="25"/>
        <v>0</v>
      </c>
      <c r="BE113" s="57">
        <f>IF((OR(AU113=Ceny!$A$3,AU113=Ceny!$A$4,AU113=Ceny!$A$5,AU113=Ceny!$A$6,AU113=Ceny!$A$7)),$C$5/1000,$C$6/1000)</f>
        <v>0</v>
      </c>
      <c r="BF113" s="15">
        <f t="shared" si="26"/>
        <v>0</v>
      </c>
      <c r="BG113" s="15">
        <f t="shared" si="27"/>
        <v>0</v>
      </c>
      <c r="BH113" s="15">
        <f t="shared" si="28"/>
        <v>0</v>
      </c>
      <c r="BI113" s="16">
        <f t="shared" si="29"/>
        <v>0</v>
      </c>
      <c r="BJ113" s="15">
        <f t="shared" si="30"/>
        <v>0</v>
      </c>
      <c r="BK113" s="16">
        <f t="shared" si="31"/>
        <v>0</v>
      </c>
      <c r="BL113" s="15">
        <f t="shared" si="32"/>
        <v>0</v>
      </c>
      <c r="BM113" s="11">
        <f>VLOOKUP(AU113,Ceny!$A$3:$E$9,2,FALSE)</f>
        <v>6.4200000000000004E-3</v>
      </c>
      <c r="BN113" s="15">
        <f>ROUND(BM113*AX113*AW113*AZ113/100,2)</f>
        <v>0</v>
      </c>
      <c r="BO113" s="11">
        <f>VLOOKUP(AU113,Ceny!$A$3:$E$9,4,FALSE)</f>
        <v>6.4200000000000004E-3</v>
      </c>
      <c r="BP113" s="15">
        <f>ROUND(BO113*AW113*AX113*BA113/100,2)</f>
        <v>6242.55</v>
      </c>
      <c r="BQ113" s="11">
        <f>VLOOKUP(AU113,Ceny!$A$3:$E$9,3,FALSE)</f>
        <v>2.3060000000000001E-2</v>
      </c>
      <c r="BR113" s="15">
        <f t="shared" si="33"/>
        <v>0</v>
      </c>
      <c r="BS113" s="11">
        <f>VLOOKUP(AU113,Ceny!$A$3:$E$9,5,FALSE)</f>
        <v>2.3060000000000001E-2</v>
      </c>
      <c r="BT113" s="15">
        <f t="shared" si="34"/>
        <v>3231.67</v>
      </c>
      <c r="BU113" s="15">
        <v>0</v>
      </c>
      <c r="BV113" s="58">
        <f t="shared" si="35"/>
        <v>0</v>
      </c>
      <c r="BW113" s="59">
        <f t="shared" si="36"/>
        <v>9474.2200000000012</v>
      </c>
      <c r="BX113" s="59">
        <f t="shared" si="37"/>
        <v>2179.0700000000002</v>
      </c>
      <c r="BY113" s="59">
        <f t="shared" si="38"/>
        <v>11653.29</v>
      </c>
      <c r="CA113" s="60"/>
    </row>
    <row r="114" spans="1:79">
      <c r="A114" s="56">
        <f t="shared" si="39"/>
        <v>100</v>
      </c>
      <c r="B114" s="8" t="s">
        <v>63</v>
      </c>
      <c r="C114" s="8" t="s">
        <v>64</v>
      </c>
      <c r="D114" s="8" t="s">
        <v>65</v>
      </c>
      <c r="E114" s="8" t="s">
        <v>65</v>
      </c>
      <c r="F114" s="8" t="s">
        <v>66</v>
      </c>
      <c r="G114" s="8" t="s">
        <v>67</v>
      </c>
      <c r="H114" s="8"/>
      <c r="I114" s="8" t="s">
        <v>68</v>
      </c>
      <c r="J114" s="8" t="s">
        <v>226</v>
      </c>
      <c r="K114" s="8" t="s">
        <v>227</v>
      </c>
      <c r="L114" s="8" t="s">
        <v>65</v>
      </c>
      <c r="M114" s="8" t="s">
        <v>65</v>
      </c>
      <c r="N114" s="8" t="s">
        <v>228</v>
      </c>
      <c r="O114" s="8" t="s">
        <v>229</v>
      </c>
      <c r="P114" s="8"/>
      <c r="Q114" s="8" t="s">
        <v>733</v>
      </c>
      <c r="R114" s="8" t="s">
        <v>734</v>
      </c>
      <c r="S114" s="8">
        <v>0</v>
      </c>
      <c r="T114" s="13" t="s">
        <v>49</v>
      </c>
      <c r="U114" s="13" t="s">
        <v>35</v>
      </c>
      <c r="V114" s="8" t="s">
        <v>739</v>
      </c>
      <c r="W114" s="9">
        <v>45657</v>
      </c>
      <c r="X114" s="8" t="s">
        <v>740</v>
      </c>
      <c r="Y114" s="8" t="s">
        <v>226</v>
      </c>
      <c r="Z114" s="8" t="s">
        <v>825</v>
      </c>
      <c r="AA114" s="8" t="s">
        <v>65</v>
      </c>
      <c r="AB114" s="8" t="s">
        <v>65</v>
      </c>
      <c r="AC114" s="8" t="s">
        <v>826</v>
      </c>
      <c r="AD114" s="8" t="s">
        <v>270</v>
      </c>
      <c r="AE114" s="8"/>
      <c r="AF114" s="10" t="s">
        <v>1335</v>
      </c>
      <c r="AG114" s="8" t="s">
        <v>1336</v>
      </c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2"/>
      <c r="AT114" s="18">
        <v>89966</v>
      </c>
      <c r="AU114" s="8" t="s">
        <v>58</v>
      </c>
      <c r="AV114" s="8" t="s">
        <v>1138</v>
      </c>
      <c r="AW114" s="8"/>
      <c r="AX114" s="13">
        <v>8760</v>
      </c>
      <c r="AY114" s="13">
        <v>12</v>
      </c>
      <c r="AZ114" s="14">
        <v>0</v>
      </c>
      <c r="BA114" s="14">
        <v>100</v>
      </c>
      <c r="BB114" s="13">
        <f t="shared" si="23"/>
        <v>0</v>
      </c>
      <c r="BC114" s="13">
        <f t="shared" si="24"/>
        <v>89966</v>
      </c>
      <c r="BD114" s="57">
        <f t="shared" si="25"/>
        <v>0</v>
      </c>
      <c r="BE114" s="57">
        <f>IF((OR(AU114=Ceny!$A$3,AU114=Ceny!$A$4,AU114=Ceny!$A$5,AU114=Ceny!$A$6,AU114=Ceny!$A$7)),$C$5/1000,$C$6/1000)</f>
        <v>0</v>
      </c>
      <c r="BF114" s="15">
        <f t="shared" si="26"/>
        <v>0</v>
      </c>
      <c r="BG114" s="15">
        <f t="shared" si="27"/>
        <v>0</v>
      </c>
      <c r="BH114" s="15">
        <f t="shared" si="28"/>
        <v>0</v>
      </c>
      <c r="BI114" s="16">
        <f t="shared" si="29"/>
        <v>0</v>
      </c>
      <c r="BJ114" s="15">
        <f t="shared" si="30"/>
        <v>0</v>
      </c>
      <c r="BK114" s="16">
        <f t="shared" si="31"/>
        <v>0</v>
      </c>
      <c r="BL114" s="15">
        <f t="shared" si="32"/>
        <v>0</v>
      </c>
      <c r="BM114" s="11">
        <f>VLOOKUP(AU114,Ceny!$A$3:$E$9,2,FALSE)</f>
        <v>42.41</v>
      </c>
      <c r="BN114" s="15">
        <f>ROUND(BM114*AY114*AZ114/100,2)</f>
        <v>0</v>
      </c>
      <c r="BO114" s="11">
        <f>VLOOKUP(AU114,Ceny!$A$3:$E$9,4,FALSE)</f>
        <v>42.41</v>
      </c>
      <c r="BP114" s="15">
        <f>ROUND(BO114*AY114*BA114/100,2)</f>
        <v>508.92</v>
      </c>
      <c r="BQ114" s="11">
        <f>VLOOKUP(AU114,Ceny!$A$3:$E$9,3,FALSE)</f>
        <v>4.4200000000000003E-2</v>
      </c>
      <c r="BR114" s="15">
        <f t="shared" si="33"/>
        <v>0</v>
      </c>
      <c r="BS114" s="11">
        <f>VLOOKUP(AU114,Ceny!$A$3:$E$9,5,FALSE)</f>
        <v>4.4200000000000003E-2</v>
      </c>
      <c r="BT114" s="15">
        <f t="shared" si="34"/>
        <v>3976.5</v>
      </c>
      <c r="BU114" s="15">
        <v>0</v>
      </c>
      <c r="BV114" s="58">
        <f t="shared" si="35"/>
        <v>0</v>
      </c>
      <c r="BW114" s="59">
        <f t="shared" si="36"/>
        <v>4485.42</v>
      </c>
      <c r="BX114" s="59">
        <f t="shared" si="37"/>
        <v>1031.6500000000001</v>
      </c>
      <c r="BY114" s="59">
        <f t="shared" si="38"/>
        <v>5517.07</v>
      </c>
      <c r="CA114" s="60"/>
    </row>
    <row r="115" spans="1:79">
      <c r="A115" s="56">
        <f t="shared" si="39"/>
        <v>101</v>
      </c>
      <c r="B115" s="8" t="s">
        <v>63</v>
      </c>
      <c r="C115" s="8" t="s">
        <v>64</v>
      </c>
      <c r="D115" s="8" t="s">
        <v>65</v>
      </c>
      <c r="E115" s="8" t="s">
        <v>65</v>
      </c>
      <c r="F115" s="8" t="s">
        <v>66</v>
      </c>
      <c r="G115" s="8" t="s">
        <v>67</v>
      </c>
      <c r="H115" s="8"/>
      <c r="I115" s="8" t="s">
        <v>68</v>
      </c>
      <c r="J115" s="8" t="s">
        <v>230</v>
      </c>
      <c r="K115" s="8" t="s">
        <v>231</v>
      </c>
      <c r="L115" s="8" t="s">
        <v>65</v>
      </c>
      <c r="M115" s="8" t="s">
        <v>65</v>
      </c>
      <c r="N115" s="8" t="s">
        <v>232</v>
      </c>
      <c r="O115" s="8" t="s">
        <v>190</v>
      </c>
      <c r="P115" s="8"/>
      <c r="Q115" s="8" t="s">
        <v>733</v>
      </c>
      <c r="R115" s="8" t="s">
        <v>734</v>
      </c>
      <c r="S115" s="8">
        <v>0</v>
      </c>
      <c r="T115" s="13" t="s">
        <v>49</v>
      </c>
      <c r="U115" s="13" t="s">
        <v>35</v>
      </c>
      <c r="V115" s="8" t="s">
        <v>739</v>
      </c>
      <c r="W115" s="9">
        <v>45657</v>
      </c>
      <c r="X115" s="8" t="s">
        <v>740</v>
      </c>
      <c r="Y115" s="8" t="s">
        <v>827</v>
      </c>
      <c r="Z115" s="8" t="s">
        <v>231</v>
      </c>
      <c r="AA115" s="8" t="s">
        <v>65</v>
      </c>
      <c r="AB115" s="8" t="s">
        <v>65</v>
      </c>
      <c r="AC115" s="8" t="s">
        <v>232</v>
      </c>
      <c r="AD115" s="8" t="s">
        <v>190</v>
      </c>
      <c r="AE115" s="8"/>
      <c r="AF115" s="10" t="s">
        <v>1337</v>
      </c>
      <c r="AG115" s="8" t="s">
        <v>1338</v>
      </c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2"/>
      <c r="AT115" s="18">
        <v>7282</v>
      </c>
      <c r="AU115" s="8" t="str">
        <f>AU$30</f>
        <v>W-2.1</v>
      </c>
      <c r="AV115" s="8" t="s">
        <v>1138</v>
      </c>
      <c r="AW115" s="8"/>
      <c r="AX115" s="13">
        <v>8760</v>
      </c>
      <c r="AY115" s="13">
        <v>12</v>
      </c>
      <c r="AZ115" s="14">
        <v>0</v>
      </c>
      <c r="BA115" s="14">
        <v>100</v>
      </c>
      <c r="BB115" s="13">
        <f t="shared" si="23"/>
        <v>0</v>
      </c>
      <c r="BC115" s="13">
        <f t="shared" si="24"/>
        <v>7282</v>
      </c>
      <c r="BD115" s="57">
        <f t="shared" si="25"/>
        <v>0</v>
      </c>
      <c r="BE115" s="57">
        <f>IF((OR(AU115=Ceny!$A$3,AU115=Ceny!$A$4,AU115=Ceny!$A$5,AU115=Ceny!$A$6,AU115=Ceny!$A$7)),$C$5/1000,$C$6/1000)</f>
        <v>0</v>
      </c>
      <c r="BF115" s="15">
        <f t="shared" si="26"/>
        <v>0</v>
      </c>
      <c r="BG115" s="15">
        <f t="shared" si="27"/>
        <v>0</v>
      </c>
      <c r="BH115" s="15">
        <f t="shared" si="28"/>
        <v>0</v>
      </c>
      <c r="BI115" s="16">
        <f t="shared" si="29"/>
        <v>0</v>
      </c>
      <c r="BJ115" s="15">
        <f t="shared" si="30"/>
        <v>0</v>
      </c>
      <c r="BK115" s="16">
        <f t="shared" si="31"/>
        <v>0</v>
      </c>
      <c r="BL115" s="15">
        <f t="shared" si="32"/>
        <v>0</v>
      </c>
      <c r="BM115" s="11">
        <f>VLOOKUP(AU115,Ceny!$A$3:$E$9,2,FALSE)</f>
        <v>13.04</v>
      </c>
      <c r="BN115" s="15">
        <f>ROUND(BM115*AY115*AZ115/100,2)</f>
        <v>0</v>
      </c>
      <c r="BO115" s="11">
        <f>VLOOKUP(AU115,Ceny!$A$3:$E$9,4,FALSE)</f>
        <v>13.04</v>
      </c>
      <c r="BP115" s="15">
        <f>ROUND(BO115*AY115*BA115/100,2)</f>
        <v>156.47999999999999</v>
      </c>
      <c r="BQ115" s="11">
        <f>VLOOKUP(AU115,Ceny!$A$3:$E$9,3,FALSE)</f>
        <v>4.7559999999999998E-2</v>
      </c>
      <c r="BR115" s="15">
        <f t="shared" si="33"/>
        <v>0</v>
      </c>
      <c r="BS115" s="11">
        <f>VLOOKUP(AU115,Ceny!$A$3:$E$9,5,FALSE)</f>
        <v>4.7559999999999998E-2</v>
      </c>
      <c r="BT115" s="15">
        <f t="shared" si="34"/>
        <v>346.33</v>
      </c>
      <c r="BU115" s="15">
        <v>0</v>
      </c>
      <c r="BV115" s="58">
        <f t="shared" si="35"/>
        <v>0</v>
      </c>
      <c r="BW115" s="59">
        <f t="shared" si="36"/>
        <v>502.80999999999995</v>
      </c>
      <c r="BX115" s="59">
        <f t="shared" si="37"/>
        <v>115.65</v>
      </c>
      <c r="BY115" s="59">
        <f t="shared" si="38"/>
        <v>618.45999999999992</v>
      </c>
      <c r="CA115" s="60"/>
    </row>
    <row r="116" spans="1:79">
      <c r="A116" s="56">
        <f t="shared" si="39"/>
        <v>102</v>
      </c>
      <c r="B116" s="8" t="s">
        <v>63</v>
      </c>
      <c r="C116" s="8" t="s">
        <v>64</v>
      </c>
      <c r="D116" s="8" t="s">
        <v>65</v>
      </c>
      <c r="E116" s="8" t="s">
        <v>65</v>
      </c>
      <c r="F116" s="8" t="s">
        <v>66</v>
      </c>
      <c r="G116" s="8" t="s">
        <v>67</v>
      </c>
      <c r="H116" s="8"/>
      <c r="I116" s="8" t="s">
        <v>68</v>
      </c>
      <c r="J116" s="8" t="s">
        <v>233</v>
      </c>
      <c r="K116" s="8" t="s">
        <v>234</v>
      </c>
      <c r="L116" s="8" t="s">
        <v>65</v>
      </c>
      <c r="M116" s="8" t="s">
        <v>65</v>
      </c>
      <c r="N116" s="8" t="s">
        <v>235</v>
      </c>
      <c r="O116" s="8" t="s">
        <v>112</v>
      </c>
      <c r="P116" s="8"/>
      <c r="Q116" s="8" t="s">
        <v>733</v>
      </c>
      <c r="R116" s="8" t="s">
        <v>734</v>
      </c>
      <c r="S116" s="8">
        <v>0</v>
      </c>
      <c r="T116" s="13" t="s">
        <v>49</v>
      </c>
      <c r="U116" s="13" t="s">
        <v>35</v>
      </c>
      <c r="V116" s="8" t="s">
        <v>739</v>
      </c>
      <c r="W116" s="9">
        <v>45657</v>
      </c>
      <c r="X116" s="8" t="s">
        <v>740</v>
      </c>
      <c r="Y116" s="8" t="s">
        <v>828</v>
      </c>
      <c r="Z116" s="8" t="s">
        <v>234</v>
      </c>
      <c r="AA116" s="8" t="s">
        <v>65</v>
      </c>
      <c r="AB116" s="8" t="s">
        <v>65</v>
      </c>
      <c r="AC116" s="8" t="s">
        <v>235</v>
      </c>
      <c r="AD116" s="8" t="s">
        <v>112</v>
      </c>
      <c r="AE116" s="8"/>
      <c r="AF116" s="10" t="s">
        <v>1339</v>
      </c>
      <c r="AG116" s="8" t="s">
        <v>1340</v>
      </c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2"/>
      <c r="AT116" s="18">
        <v>7790</v>
      </c>
      <c r="AU116" s="8" t="str">
        <f>AU$30</f>
        <v>W-2.1</v>
      </c>
      <c r="AV116" s="8" t="s">
        <v>1138</v>
      </c>
      <c r="AW116" s="8"/>
      <c r="AX116" s="13">
        <v>8760</v>
      </c>
      <c r="AY116" s="13">
        <v>12</v>
      </c>
      <c r="AZ116" s="14">
        <v>0</v>
      </c>
      <c r="BA116" s="14">
        <v>100</v>
      </c>
      <c r="BB116" s="13">
        <f t="shared" si="23"/>
        <v>0</v>
      </c>
      <c r="BC116" s="13">
        <f t="shared" si="24"/>
        <v>7790</v>
      </c>
      <c r="BD116" s="57">
        <f t="shared" si="25"/>
        <v>0</v>
      </c>
      <c r="BE116" s="57">
        <f>IF((OR(AU116=Ceny!$A$3,AU116=Ceny!$A$4,AU116=Ceny!$A$5,AU116=Ceny!$A$6,AU116=Ceny!$A$7)),$C$5/1000,$C$6/1000)</f>
        <v>0</v>
      </c>
      <c r="BF116" s="15">
        <f t="shared" si="26"/>
        <v>0</v>
      </c>
      <c r="BG116" s="15">
        <f t="shared" si="27"/>
        <v>0</v>
      </c>
      <c r="BH116" s="15">
        <f t="shared" si="28"/>
        <v>0</v>
      </c>
      <c r="BI116" s="16">
        <f t="shared" si="29"/>
        <v>0</v>
      </c>
      <c r="BJ116" s="15">
        <f t="shared" si="30"/>
        <v>0</v>
      </c>
      <c r="BK116" s="16">
        <f t="shared" si="31"/>
        <v>0</v>
      </c>
      <c r="BL116" s="15">
        <f t="shared" si="32"/>
        <v>0</v>
      </c>
      <c r="BM116" s="11">
        <f>VLOOKUP(AU116,Ceny!$A$3:$E$9,2,FALSE)</f>
        <v>13.04</v>
      </c>
      <c r="BN116" s="15">
        <f>ROUND(BM116*AY116*AZ116/100,2)</f>
        <v>0</v>
      </c>
      <c r="BO116" s="11">
        <f>VLOOKUP(AU116,Ceny!$A$3:$E$9,4,FALSE)</f>
        <v>13.04</v>
      </c>
      <c r="BP116" s="15">
        <f>ROUND(BO116*AY116*BA116/100,2)</f>
        <v>156.47999999999999</v>
      </c>
      <c r="BQ116" s="11">
        <f>VLOOKUP(AU116,Ceny!$A$3:$E$9,3,FALSE)</f>
        <v>4.7559999999999998E-2</v>
      </c>
      <c r="BR116" s="15">
        <f t="shared" si="33"/>
        <v>0</v>
      </c>
      <c r="BS116" s="11">
        <f>VLOOKUP(AU116,Ceny!$A$3:$E$9,5,FALSE)</f>
        <v>4.7559999999999998E-2</v>
      </c>
      <c r="BT116" s="15">
        <f t="shared" si="34"/>
        <v>370.49</v>
      </c>
      <c r="BU116" s="15">
        <v>0</v>
      </c>
      <c r="BV116" s="58">
        <f t="shared" si="35"/>
        <v>0</v>
      </c>
      <c r="BW116" s="59">
        <f t="shared" si="36"/>
        <v>526.97</v>
      </c>
      <c r="BX116" s="59">
        <f t="shared" si="37"/>
        <v>121.2</v>
      </c>
      <c r="BY116" s="59">
        <f t="shared" si="38"/>
        <v>648.17000000000007</v>
      </c>
      <c r="CA116" s="60"/>
    </row>
    <row r="117" spans="1:79">
      <c r="A117" s="56">
        <f t="shared" si="39"/>
        <v>103</v>
      </c>
      <c r="B117" s="8" t="s">
        <v>63</v>
      </c>
      <c r="C117" s="8" t="s">
        <v>64</v>
      </c>
      <c r="D117" s="8" t="s">
        <v>65</v>
      </c>
      <c r="E117" s="8" t="s">
        <v>65</v>
      </c>
      <c r="F117" s="8" t="s">
        <v>66</v>
      </c>
      <c r="G117" s="8" t="s">
        <v>67</v>
      </c>
      <c r="H117" s="8"/>
      <c r="I117" s="8" t="s">
        <v>68</v>
      </c>
      <c r="J117" s="8" t="s">
        <v>236</v>
      </c>
      <c r="K117" s="8" t="s">
        <v>137</v>
      </c>
      <c r="L117" s="8" t="s">
        <v>65</v>
      </c>
      <c r="M117" s="8" t="s">
        <v>65</v>
      </c>
      <c r="N117" s="8" t="s">
        <v>138</v>
      </c>
      <c r="O117" s="8" t="s">
        <v>237</v>
      </c>
      <c r="P117" s="8"/>
      <c r="Q117" s="8" t="s">
        <v>733</v>
      </c>
      <c r="R117" s="8" t="s">
        <v>734</v>
      </c>
      <c r="S117" s="8">
        <v>0</v>
      </c>
      <c r="T117" s="13" t="s">
        <v>49</v>
      </c>
      <c r="U117" s="13" t="s">
        <v>35</v>
      </c>
      <c r="V117" s="8" t="s">
        <v>739</v>
      </c>
      <c r="W117" s="9">
        <v>45657</v>
      </c>
      <c r="X117" s="8" t="s">
        <v>740</v>
      </c>
      <c r="Y117" s="8" t="s">
        <v>236</v>
      </c>
      <c r="Z117" s="8" t="s">
        <v>137</v>
      </c>
      <c r="AA117" s="8" t="s">
        <v>65</v>
      </c>
      <c r="AB117" s="8" t="s">
        <v>65</v>
      </c>
      <c r="AC117" s="8" t="s">
        <v>138</v>
      </c>
      <c r="AD117" s="8" t="s">
        <v>237</v>
      </c>
      <c r="AE117" s="8"/>
      <c r="AF117" s="10" t="s">
        <v>1341</v>
      </c>
      <c r="AG117" s="8" t="s">
        <v>1342</v>
      </c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2"/>
      <c r="AT117" s="18">
        <v>1012</v>
      </c>
      <c r="AU117" s="8" t="s">
        <v>57</v>
      </c>
      <c r="AV117" s="8" t="s">
        <v>1138</v>
      </c>
      <c r="AW117" s="8"/>
      <c r="AX117" s="13">
        <v>8760</v>
      </c>
      <c r="AY117" s="13">
        <v>12</v>
      </c>
      <c r="AZ117" s="14">
        <v>0</v>
      </c>
      <c r="BA117" s="14">
        <v>100</v>
      </c>
      <c r="BB117" s="13">
        <f t="shared" si="23"/>
        <v>0</v>
      </c>
      <c r="BC117" s="13">
        <f t="shared" si="24"/>
        <v>1012</v>
      </c>
      <c r="BD117" s="57">
        <f t="shared" si="25"/>
        <v>0</v>
      </c>
      <c r="BE117" s="57">
        <f>IF((OR(AU117=Ceny!$A$3,AU117=Ceny!$A$4,AU117=Ceny!$A$5,AU117=Ceny!$A$6,AU117=Ceny!$A$7)),$C$5/1000,$C$6/1000)</f>
        <v>0</v>
      </c>
      <c r="BF117" s="15">
        <f t="shared" si="26"/>
        <v>0</v>
      </c>
      <c r="BG117" s="15">
        <f t="shared" si="27"/>
        <v>0</v>
      </c>
      <c r="BH117" s="15">
        <f t="shared" si="28"/>
        <v>0</v>
      </c>
      <c r="BI117" s="16">
        <f t="shared" si="29"/>
        <v>0</v>
      </c>
      <c r="BJ117" s="15">
        <f t="shared" si="30"/>
        <v>0</v>
      </c>
      <c r="BK117" s="16">
        <f t="shared" si="31"/>
        <v>0</v>
      </c>
      <c r="BL117" s="15">
        <f t="shared" si="32"/>
        <v>0</v>
      </c>
      <c r="BM117" s="11">
        <f>VLOOKUP(AU117,Ceny!$A$3:$E$9,2,FALSE)</f>
        <v>6.01</v>
      </c>
      <c r="BN117" s="15">
        <f>ROUND(BM117*AY117*AZ117/100,2)</f>
        <v>0</v>
      </c>
      <c r="BO117" s="11">
        <f>VLOOKUP(AU117,Ceny!$A$3:$E$9,4,FALSE)</f>
        <v>6.01</v>
      </c>
      <c r="BP117" s="15">
        <f>ROUND(BO117*AY117*BA117/100,2)</f>
        <v>72.12</v>
      </c>
      <c r="BQ117" s="11">
        <f>VLOOKUP(AU117,Ceny!$A$3:$E$9,3,FALSE)</f>
        <v>5.706E-2</v>
      </c>
      <c r="BR117" s="15">
        <f t="shared" si="33"/>
        <v>0</v>
      </c>
      <c r="BS117" s="11">
        <f>VLOOKUP(AU117,Ceny!$A$3:$E$9,5,FALSE)</f>
        <v>5.706E-2</v>
      </c>
      <c r="BT117" s="15">
        <f t="shared" si="34"/>
        <v>57.74</v>
      </c>
      <c r="BU117" s="15">
        <v>0</v>
      </c>
      <c r="BV117" s="58">
        <f t="shared" si="35"/>
        <v>0</v>
      </c>
      <c r="BW117" s="59">
        <f t="shared" si="36"/>
        <v>129.86000000000001</v>
      </c>
      <c r="BX117" s="59">
        <f t="shared" si="37"/>
        <v>29.87</v>
      </c>
      <c r="BY117" s="59">
        <f t="shared" si="38"/>
        <v>159.73000000000002</v>
      </c>
      <c r="CA117" s="60"/>
    </row>
    <row r="118" spans="1:79">
      <c r="A118" s="56">
        <f t="shared" si="39"/>
        <v>104</v>
      </c>
      <c r="B118" s="8" t="s">
        <v>63</v>
      </c>
      <c r="C118" s="8" t="s">
        <v>64</v>
      </c>
      <c r="D118" s="8" t="s">
        <v>65</v>
      </c>
      <c r="E118" s="8" t="s">
        <v>65</v>
      </c>
      <c r="F118" s="8" t="s">
        <v>66</v>
      </c>
      <c r="G118" s="8" t="s">
        <v>67</v>
      </c>
      <c r="H118" s="8"/>
      <c r="I118" s="8" t="s">
        <v>68</v>
      </c>
      <c r="J118" s="8" t="s">
        <v>238</v>
      </c>
      <c r="K118" s="8" t="s">
        <v>239</v>
      </c>
      <c r="L118" s="8" t="s">
        <v>65</v>
      </c>
      <c r="M118" s="8" t="s">
        <v>65</v>
      </c>
      <c r="N118" s="8" t="s">
        <v>240</v>
      </c>
      <c r="O118" s="8" t="s">
        <v>241</v>
      </c>
      <c r="P118" s="8"/>
      <c r="Q118" s="8" t="s">
        <v>733</v>
      </c>
      <c r="R118" s="8" t="s">
        <v>734</v>
      </c>
      <c r="S118" s="8">
        <v>0</v>
      </c>
      <c r="T118" s="13" t="s">
        <v>49</v>
      </c>
      <c r="U118" s="13" t="s">
        <v>35</v>
      </c>
      <c r="V118" s="8" t="s">
        <v>739</v>
      </c>
      <c r="W118" s="9">
        <v>45657</v>
      </c>
      <c r="X118" s="8" t="s">
        <v>740</v>
      </c>
      <c r="Y118" s="8" t="s">
        <v>829</v>
      </c>
      <c r="Z118" s="8" t="s">
        <v>239</v>
      </c>
      <c r="AA118" s="8" t="s">
        <v>65</v>
      </c>
      <c r="AB118" s="8" t="s">
        <v>65</v>
      </c>
      <c r="AC118" s="8" t="s">
        <v>240</v>
      </c>
      <c r="AD118" s="8" t="s">
        <v>241</v>
      </c>
      <c r="AE118" s="8"/>
      <c r="AF118" s="10" t="s">
        <v>1343</v>
      </c>
      <c r="AG118" s="8" t="s">
        <v>1344</v>
      </c>
      <c r="AH118" s="11">
        <v>42372</v>
      </c>
      <c r="AI118" s="11">
        <v>41066</v>
      </c>
      <c r="AJ118" s="11">
        <v>36337</v>
      </c>
      <c r="AK118" s="11">
        <v>26876</v>
      </c>
      <c r="AL118" s="11">
        <v>10541</v>
      </c>
      <c r="AM118" s="11">
        <v>7407</v>
      </c>
      <c r="AN118" s="11">
        <v>6163</v>
      </c>
      <c r="AO118" s="11">
        <v>1273</v>
      </c>
      <c r="AP118" s="11">
        <v>7257</v>
      </c>
      <c r="AQ118" s="11">
        <v>19531</v>
      </c>
      <c r="AR118" s="11">
        <v>35690</v>
      </c>
      <c r="AS118" s="12">
        <v>43844</v>
      </c>
      <c r="AT118" s="18">
        <f>AH118+AI118+AJ118+AK118+AL118+AM118+AN118+AO118+AP118+AQ118+AR118+AS118</f>
        <v>278357</v>
      </c>
      <c r="AU118" s="8" t="str">
        <f>AU$19</f>
        <v>W-5.1</v>
      </c>
      <c r="AV118" s="8" t="s">
        <v>1138</v>
      </c>
      <c r="AW118" s="8" t="s">
        <v>1345</v>
      </c>
      <c r="AX118" s="13">
        <v>8760</v>
      </c>
      <c r="AY118" s="13">
        <v>12</v>
      </c>
      <c r="AZ118" s="14">
        <v>0</v>
      </c>
      <c r="BA118" s="14">
        <v>100</v>
      </c>
      <c r="BB118" s="13">
        <f t="shared" si="23"/>
        <v>0</v>
      </c>
      <c r="BC118" s="13">
        <f t="shared" si="24"/>
        <v>278357</v>
      </c>
      <c r="BD118" s="57">
        <f t="shared" si="25"/>
        <v>0</v>
      </c>
      <c r="BE118" s="57">
        <f>IF((OR(AU118=Ceny!$A$3,AU118=Ceny!$A$4,AU118=Ceny!$A$5,AU118=Ceny!$A$6,AU118=Ceny!$A$7)),$C$5/1000,$C$6/1000)</f>
        <v>0</v>
      </c>
      <c r="BF118" s="15">
        <f t="shared" si="26"/>
        <v>0</v>
      </c>
      <c r="BG118" s="15">
        <f t="shared" si="27"/>
        <v>0</v>
      </c>
      <c r="BH118" s="15">
        <f t="shared" si="28"/>
        <v>0</v>
      </c>
      <c r="BI118" s="16">
        <f t="shared" si="29"/>
        <v>0</v>
      </c>
      <c r="BJ118" s="15">
        <f t="shared" si="30"/>
        <v>0</v>
      </c>
      <c r="BK118" s="16">
        <f t="shared" si="31"/>
        <v>0</v>
      </c>
      <c r="BL118" s="15">
        <f t="shared" si="32"/>
        <v>0</v>
      </c>
      <c r="BM118" s="11">
        <f>VLOOKUP(AU118,Ceny!$A$3:$E$9,2,FALSE)</f>
        <v>6.4200000000000004E-3</v>
      </c>
      <c r="BN118" s="15">
        <f>ROUND(BM118*AX118*AW118*AZ118/100,2)</f>
        <v>0</v>
      </c>
      <c r="BO118" s="11">
        <f>VLOOKUP(AU118,Ceny!$A$3:$E$9,4,FALSE)</f>
        <v>6.4200000000000004E-3</v>
      </c>
      <c r="BP118" s="15">
        <f>ROUND(BO118*AW118*AX118*BA118/100,2)</f>
        <v>8323.4</v>
      </c>
      <c r="BQ118" s="11">
        <f>VLOOKUP(AU118,Ceny!$A$3:$E$9,3,FALSE)</f>
        <v>2.3060000000000001E-2</v>
      </c>
      <c r="BR118" s="15">
        <f t="shared" si="33"/>
        <v>0</v>
      </c>
      <c r="BS118" s="11">
        <f>VLOOKUP(AU118,Ceny!$A$3:$E$9,5,FALSE)</f>
        <v>2.3060000000000001E-2</v>
      </c>
      <c r="BT118" s="15">
        <f t="shared" si="34"/>
        <v>6418.91</v>
      </c>
      <c r="BU118" s="15">
        <v>0</v>
      </c>
      <c r="BV118" s="58">
        <f t="shared" si="35"/>
        <v>0</v>
      </c>
      <c r="BW118" s="59">
        <f t="shared" si="36"/>
        <v>14742.31</v>
      </c>
      <c r="BX118" s="59">
        <f t="shared" si="37"/>
        <v>3390.73</v>
      </c>
      <c r="BY118" s="59">
        <f t="shared" si="38"/>
        <v>18133.04</v>
      </c>
      <c r="CA118" s="60"/>
    </row>
    <row r="119" spans="1:79">
      <c r="A119" s="56">
        <f t="shared" si="39"/>
        <v>105</v>
      </c>
      <c r="B119" s="8" t="s">
        <v>63</v>
      </c>
      <c r="C119" s="8" t="s">
        <v>64</v>
      </c>
      <c r="D119" s="8" t="s">
        <v>65</v>
      </c>
      <c r="E119" s="8" t="s">
        <v>65</v>
      </c>
      <c r="F119" s="8" t="s">
        <v>66</v>
      </c>
      <c r="G119" s="8" t="s">
        <v>67</v>
      </c>
      <c r="H119" s="8"/>
      <c r="I119" s="8" t="s">
        <v>68</v>
      </c>
      <c r="J119" s="8" t="s">
        <v>242</v>
      </c>
      <c r="K119" s="8" t="s">
        <v>243</v>
      </c>
      <c r="L119" s="8" t="s">
        <v>65</v>
      </c>
      <c r="M119" s="8" t="s">
        <v>65</v>
      </c>
      <c r="N119" s="8" t="s">
        <v>244</v>
      </c>
      <c r="O119" s="8" t="s">
        <v>127</v>
      </c>
      <c r="P119" s="8"/>
      <c r="Q119" s="8" t="s">
        <v>733</v>
      </c>
      <c r="R119" s="8" t="s">
        <v>734</v>
      </c>
      <c r="S119" s="8">
        <v>0</v>
      </c>
      <c r="T119" s="13" t="s">
        <v>49</v>
      </c>
      <c r="U119" s="13" t="s">
        <v>35</v>
      </c>
      <c r="V119" s="8" t="s">
        <v>739</v>
      </c>
      <c r="W119" s="9">
        <v>45657</v>
      </c>
      <c r="X119" s="8" t="s">
        <v>740</v>
      </c>
      <c r="Y119" s="8" t="s">
        <v>830</v>
      </c>
      <c r="Z119" s="8" t="s">
        <v>243</v>
      </c>
      <c r="AA119" s="8" t="s">
        <v>65</v>
      </c>
      <c r="AB119" s="8" t="s">
        <v>65</v>
      </c>
      <c r="AC119" s="8" t="s">
        <v>244</v>
      </c>
      <c r="AD119" s="8" t="s">
        <v>127</v>
      </c>
      <c r="AE119" s="8"/>
      <c r="AF119" s="10" t="s">
        <v>1346</v>
      </c>
      <c r="AG119" s="8" t="s">
        <v>1347</v>
      </c>
      <c r="AH119" s="11">
        <v>0</v>
      </c>
      <c r="AI119" s="11">
        <v>15275</v>
      </c>
      <c r="AJ119" s="11">
        <v>12599</v>
      </c>
      <c r="AK119" s="11">
        <v>10063</v>
      </c>
      <c r="AL119" s="11">
        <v>5599</v>
      </c>
      <c r="AM119" s="11">
        <v>1961</v>
      </c>
      <c r="AN119" s="11">
        <v>809</v>
      </c>
      <c r="AO119" s="11">
        <v>1863</v>
      </c>
      <c r="AP119" s="11">
        <v>1858</v>
      </c>
      <c r="AQ119" s="11">
        <v>5760</v>
      </c>
      <c r="AR119" s="11">
        <v>12081</v>
      </c>
      <c r="AS119" s="12">
        <v>14688</v>
      </c>
      <c r="AT119" s="18">
        <f>AH119+AI119+AJ119+AK119+AL119+AM119+AN119+AO119+AP119+AQ119+AR119+AS119</f>
        <v>82556</v>
      </c>
      <c r="AU119" s="8" t="str">
        <f>AU$19</f>
        <v>W-5.1</v>
      </c>
      <c r="AV119" s="8" t="s">
        <v>1138</v>
      </c>
      <c r="AW119" s="8" t="s">
        <v>1156</v>
      </c>
      <c r="AX119" s="13">
        <v>8760</v>
      </c>
      <c r="AY119" s="13">
        <v>12</v>
      </c>
      <c r="AZ119" s="14">
        <v>0</v>
      </c>
      <c r="BA119" s="14">
        <v>100</v>
      </c>
      <c r="BB119" s="13">
        <f t="shared" si="23"/>
        <v>0</v>
      </c>
      <c r="BC119" s="13">
        <f t="shared" si="24"/>
        <v>82556</v>
      </c>
      <c r="BD119" s="57">
        <f t="shared" si="25"/>
        <v>0</v>
      </c>
      <c r="BE119" s="57">
        <f>IF((OR(AU119=Ceny!$A$3,AU119=Ceny!$A$4,AU119=Ceny!$A$5,AU119=Ceny!$A$6,AU119=Ceny!$A$7)),$C$5/1000,$C$6/1000)</f>
        <v>0</v>
      </c>
      <c r="BF119" s="15">
        <f t="shared" si="26"/>
        <v>0</v>
      </c>
      <c r="BG119" s="15">
        <f t="shared" si="27"/>
        <v>0</v>
      </c>
      <c r="BH119" s="15">
        <f t="shared" si="28"/>
        <v>0</v>
      </c>
      <c r="BI119" s="16">
        <f t="shared" si="29"/>
        <v>0</v>
      </c>
      <c r="BJ119" s="15">
        <f t="shared" si="30"/>
        <v>0</v>
      </c>
      <c r="BK119" s="16">
        <f t="shared" si="31"/>
        <v>0</v>
      </c>
      <c r="BL119" s="15">
        <f t="shared" si="32"/>
        <v>0</v>
      </c>
      <c r="BM119" s="11">
        <f>VLOOKUP(AU119,Ceny!$A$3:$E$9,2,FALSE)</f>
        <v>6.4200000000000004E-3</v>
      </c>
      <c r="BN119" s="15">
        <f>ROUND(BM119*AX119*AW119*AZ119/100,2)</f>
        <v>0</v>
      </c>
      <c r="BO119" s="11">
        <f>VLOOKUP(AU119,Ceny!$A$3:$E$9,4,FALSE)</f>
        <v>6.4200000000000004E-3</v>
      </c>
      <c r="BP119" s="15">
        <f>ROUND(BO119*AW119*AX119*BA119/100,2)</f>
        <v>6242.55</v>
      </c>
      <c r="BQ119" s="11">
        <f>VLOOKUP(AU119,Ceny!$A$3:$E$9,3,FALSE)</f>
        <v>2.3060000000000001E-2</v>
      </c>
      <c r="BR119" s="15">
        <f t="shared" si="33"/>
        <v>0</v>
      </c>
      <c r="BS119" s="11">
        <f>VLOOKUP(AU119,Ceny!$A$3:$E$9,5,FALSE)</f>
        <v>2.3060000000000001E-2</v>
      </c>
      <c r="BT119" s="15">
        <f t="shared" si="34"/>
        <v>1903.74</v>
      </c>
      <c r="BU119" s="15">
        <v>0</v>
      </c>
      <c r="BV119" s="58">
        <f t="shared" si="35"/>
        <v>0</v>
      </c>
      <c r="BW119" s="59">
        <f t="shared" si="36"/>
        <v>8146.29</v>
      </c>
      <c r="BX119" s="59">
        <f t="shared" si="37"/>
        <v>1873.65</v>
      </c>
      <c r="BY119" s="59">
        <f t="shared" si="38"/>
        <v>10019.94</v>
      </c>
      <c r="CA119" s="60"/>
    </row>
    <row r="120" spans="1:79">
      <c r="A120" s="56">
        <f t="shared" si="39"/>
        <v>106</v>
      </c>
      <c r="B120" s="8" t="s">
        <v>63</v>
      </c>
      <c r="C120" s="8" t="s">
        <v>64</v>
      </c>
      <c r="D120" s="8" t="s">
        <v>65</v>
      </c>
      <c r="E120" s="8" t="s">
        <v>65</v>
      </c>
      <c r="F120" s="8" t="s">
        <v>66</v>
      </c>
      <c r="G120" s="8" t="s">
        <v>67</v>
      </c>
      <c r="H120" s="8"/>
      <c r="I120" s="8" t="s">
        <v>68</v>
      </c>
      <c r="J120" s="8" t="s">
        <v>245</v>
      </c>
      <c r="K120" s="8" t="s">
        <v>246</v>
      </c>
      <c r="L120" s="8" t="s">
        <v>65</v>
      </c>
      <c r="M120" s="8" t="s">
        <v>65</v>
      </c>
      <c r="N120" s="8" t="s">
        <v>247</v>
      </c>
      <c r="O120" s="8" t="s">
        <v>248</v>
      </c>
      <c r="P120" s="8"/>
      <c r="Q120" s="8" t="s">
        <v>733</v>
      </c>
      <c r="R120" s="8" t="s">
        <v>734</v>
      </c>
      <c r="S120" s="8">
        <v>0</v>
      </c>
      <c r="T120" s="13" t="s">
        <v>49</v>
      </c>
      <c r="U120" s="13" t="s">
        <v>35</v>
      </c>
      <c r="V120" s="8" t="s">
        <v>739</v>
      </c>
      <c r="W120" s="9">
        <v>45657</v>
      </c>
      <c r="X120" s="8" t="s">
        <v>740</v>
      </c>
      <c r="Y120" s="8" t="s">
        <v>245</v>
      </c>
      <c r="Z120" s="8" t="s">
        <v>831</v>
      </c>
      <c r="AA120" s="8" t="s">
        <v>65</v>
      </c>
      <c r="AB120" s="8" t="s">
        <v>65</v>
      </c>
      <c r="AC120" s="8" t="s">
        <v>247</v>
      </c>
      <c r="AD120" s="8" t="s">
        <v>248</v>
      </c>
      <c r="AE120" s="8"/>
      <c r="AF120" s="10" t="s">
        <v>1348</v>
      </c>
      <c r="AG120" s="8" t="s">
        <v>1349</v>
      </c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2"/>
      <c r="AT120" s="18">
        <v>10224</v>
      </c>
      <c r="AU120" s="8" t="str">
        <f>AU$30</f>
        <v>W-2.1</v>
      </c>
      <c r="AV120" s="8" t="s">
        <v>1138</v>
      </c>
      <c r="AW120" s="8"/>
      <c r="AX120" s="13">
        <v>8760</v>
      </c>
      <c r="AY120" s="13">
        <v>12</v>
      </c>
      <c r="AZ120" s="14">
        <v>0</v>
      </c>
      <c r="BA120" s="14">
        <v>100</v>
      </c>
      <c r="BB120" s="13">
        <f t="shared" si="23"/>
        <v>0</v>
      </c>
      <c r="BC120" s="13">
        <f t="shared" si="24"/>
        <v>10224</v>
      </c>
      <c r="BD120" s="57">
        <f t="shared" si="25"/>
        <v>0</v>
      </c>
      <c r="BE120" s="57">
        <f>IF((OR(AU120=Ceny!$A$3,AU120=Ceny!$A$4,AU120=Ceny!$A$5,AU120=Ceny!$A$6,AU120=Ceny!$A$7)),$C$5/1000,$C$6/1000)</f>
        <v>0</v>
      </c>
      <c r="BF120" s="15">
        <f t="shared" si="26"/>
        <v>0</v>
      </c>
      <c r="BG120" s="15">
        <f t="shared" si="27"/>
        <v>0</v>
      </c>
      <c r="BH120" s="15">
        <f t="shared" si="28"/>
        <v>0</v>
      </c>
      <c r="BI120" s="16">
        <f t="shared" si="29"/>
        <v>0</v>
      </c>
      <c r="BJ120" s="15">
        <f t="shared" si="30"/>
        <v>0</v>
      </c>
      <c r="BK120" s="16">
        <f t="shared" si="31"/>
        <v>0</v>
      </c>
      <c r="BL120" s="15">
        <f t="shared" si="32"/>
        <v>0</v>
      </c>
      <c r="BM120" s="11">
        <f>VLOOKUP(AU120,Ceny!$A$3:$E$9,2,FALSE)</f>
        <v>13.04</v>
      </c>
      <c r="BN120" s="15">
        <f t="shared" ref="BN120:BN145" si="42">ROUND(BM120*AY120*AZ120/100,2)</f>
        <v>0</v>
      </c>
      <c r="BO120" s="11">
        <f>VLOOKUP(AU120,Ceny!$A$3:$E$9,4,FALSE)</f>
        <v>13.04</v>
      </c>
      <c r="BP120" s="15">
        <f t="shared" ref="BP120:BP145" si="43">ROUND(BO120*AY120*BA120/100,2)</f>
        <v>156.47999999999999</v>
      </c>
      <c r="BQ120" s="11">
        <f>VLOOKUP(AU120,Ceny!$A$3:$E$9,3,FALSE)</f>
        <v>4.7559999999999998E-2</v>
      </c>
      <c r="BR120" s="15">
        <f t="shared" si="33"/>
        <v>0</v>
      </c>
      <c r="BS120" s="11">
        <f>VLOOKUP(AU120,Ceny!$A$3:$E$9,5,FALSE)</f>
        <v>4.7559999999999998E-2</v>
      </c>
      <c r="BT120" s="15">
        <f t="shared" si="34"/>
        <v>486.25</v>
      </c>
      <c r="BU120" s="15">
        <v>0</v>
      </c>
      <c r="BV120" s="58">
        <f t="shared" si="35"/>
        <v>0</v>
      </c>
      <c r="BW120" s="59">
        <f t="shared" si="36"/>
        <v>642.73</v>
      </c>
      <c r="BX120" s="59">
        <f t="shared" si="37"/>
        <v>147.83000000000001</v>
      </c>
      <c r="BY120" s="59">
        <f t="shared" si="38"/>
        <v>790.56000000000006</v>
      </c>
      <c r="CA120" s="60"/>
    </row>
    <row r="121" spans="1:79">
      <c r="A121" s="56">
        <f t="shared" si="39"/>
        <v>107</v>
      </c>
      <c r="B121" s="8" t="s">
        <v>63</v>
      </c>
      <c r="C121" s="8" t="s">
        <v>64</v>
      </c>
      <c r="D121" s="8" t="s">
        <v>65</v>
      </c>
      <c r="E121" s="8" t="s">
        <v>65</v>
      </c>
      <c r="F121" s="8" t="s">
        <v>66</v>
      </c>
      <c r="G121" s="8" t="s">
        <v>67</v>
      </c>
      <c r="H121" s="8"/>
      <c r="I121" s="8" t="s">
        <v>68</v>
      </c>
      <c r="J121" s="8" t="s">
        <v>249</v>
      </c>
      <c r="K121" s="8" t="s">
        <v>250</v>
      </c>
      <c r="L121" s="8" t="s">
        <v>65</v>
      </c>
      <c r="M121" s="8" t="s">
        <v>65</v>
      </c>
      <c r="N121" s="8" t="s">
        <v>251</v>
      </c>
      <c r="O121" s="8" t="s">
        <v>252</v>
      </c>
      <c r="P121" s="8"/>
      <c r="Q121" s="8" t="s">
        <v>733</v>
      </c>
      <c r="R121" s="8" t="s">
        <v>734</v>
      </c>
      <c r="S121" s="8">
        <v>0</v>
      </c>
      <c r="T121" s="13" t="s">
        <v>49</v>
      </c>
      <c r="U121" s="13" t="s">
        <v>35</v>
      </c>
      <c r="V121" s="8" t="s">
        <v>739</v>
      </c>
      <c r="W121" s="9">
        <v>45657</v>
      </c>
      <c r="X121" s="8" t="s">
        <v>740</v>
      </c>
      <c r="Y121" s="8" t="s">
        <v>249</v>
      </c>
      <c r="Z121" s="8" t="s">
        <v>250</v>
      </c>
      <c r="AA121" s="8" t="s">
        <v>65</v>
      </c>
      <c r="AB121" s="8" t="s">
        <v>65</v>
      </c>
      <c r="AC121" s="8" t="s">
        <v>251</v>
      </c>
      <c r="AD121" s="8" t="s">
        <v>252</v>
      </c>
      <c r="AE121" s="8"/>
      <c r="AF121" s="10" t="s">
        <v>1350</v>
      </c>
      <c r="AG121" s="8" t="s">
        <v>1351</v>
      </c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2"/>
      <c r="AT121" s="18">
        <v>98417</v>
      </c>
      <c r="AU121" s="8" t="s">
        <v>59</v>
      </c>
      <c r="AV121" s="8" t="s">
        <v>1138</v>
      </c>
      <c r="AW121" s="8"/>
      <c r="AX121" s="13">
        <v>8760</v>
      </c>
      <c r="AY121" s="13">
        <v>12</v>
      </c>
      <c r="AZ121" s="14">
        <v>0</v>
      </c>
      <c r="BA121" s="14">
        <v>100</v>
      </c>
      <c r="BB121" s="13">
        <f t="shared" si="23"/>
        <v>0</v>
      </c>
      <c r="BC121" s="13">
        <f t="shared" si="24"/>
        <v>98417</v>
      </c>
      <c r="BD121" s="57">
        <f t="shared" si="25"/>
        <v>0</v>
      </c>
      <c r="BE121" s="57">
        <f>IF((OR(AU121=Ceny!$A$3,AU121=Ceny!$A$4,AU121=Ceny!$A$5,AU121=Ceny!$A$6,AU121=Ceny!$A$7)),$C$5/1000,$C$6/1000)</f>
        <v>0</v>
      </c>
      <c r="BF121" s="15">
        <f t="shared" si="26"/>
        <v>0</v>
      </c>
      <c r="BG121" s="15">
        <f t="shared" si="27"/>
        <v>0</v>
      </c>
      <c r="BH121" s="15">
        <f t="shared" si="28"/>
        <v>0</v>
      </c>
      <c r="BI121" s="16">
        <f t="shared" si="29"/>
        <v>0</v>
      </c>
      <c r="BJ121" s="15">
        <f t="shared" si="30"/>
        <v>0</v>
      </c>
      <c r="BK121" s="16">
        <f t="shared" si="31"/>
        <v>0</v>
      </c>
      <c r="BL121" s="15">
        <f t="shared" si="32"/>
        <v>0</v>
      </c>
      <c r="BM121" s="11">
        <f>VLOOKUP(AU121,Ceny!$A$3:$E$9,2,FALSE)</f>
        <v>204.77</v>
      </c>
      <c r="BN121" s="15">
        <f t="shared" si="42"/>
        <v>0</v>
      </c>
      <c r="BO121" s="11">
        <f>VLOOKUP(AU121,Ceny!$A$3:$E$9,4,FALSE)</f>
        <v>204.77</v>
      </c>
      <c r="BP121" s="15">
        <f t="shared" si="43"/>
        <v>2457.2399999999998</v>
      </c>
      <c r="BQ121" s="11">
        <f>VLOOKUP(AU121,Ceny!$A$3:$E$9,3,FALSE)</f>
        <v>4.4069999999999998E-2</v>
      </c>
      <c r="BR121" s="15">
        <f t="shared" si="33"/>
        <v>0</v>
      </c>
      <c r="BS121" s="11">
        <f>VLOOKUP(AU121,Ceny!$A$3:$E$9,5,FALSE)</f>
        <v>4.4069999999999998E-2</v>
      </c>
      <c r="BT121" s="15">
        <f t="shared" si="34"/>
        <v>4337.24</v>
      </c>
      <c r="BU121" s="15">
        <v>0</v>
      </c>
      <c r="BV121" s="58">
        <f t="shared" si="35"/>
        <v>0</v>
      </c>
      <c r="BW121" s="59">
        <f t="shared" si="36"/>
        <v>6794.48</v>
      </c>
      <c r="BX121" s="59">
        <f t="shared" si="37"/>
        <v>1562.73</v>
      </c>
      <c r="BY121" s="59">
        <f t="shared" si="38"/>
        <v>8357.2099999999991</v>
      </c>
      <c r="CA121" s="60"/>
    </row>
    <row r="122" spans="1:79">
      <c r="A122" s="56">
        <f t="shared" si="39"/>
        <v>108</v>
      </c>
      <c r="B122" s="8" t="s">
        <v>63</v>
      </c>
      <c r="C122" s="8" t="s">
        <v>64</v>
      </c>
      <c r="D122" s="8" t="s">
        <v>65</v>
      </c>
      <c r="E122" s="8" t="s">
        <v>65</v>
      </c>
      <c r="F122" s="8" t="s">
        <v>66</v>
      </c>
      <c r="G122" s="8" t="s">
        <v>67</v>
      </c>
      <c r="H122" s="8"/>
      <c r="I122" s="8" t="s">
        <v>68</v>
      </c>
      <c r="J122" s="8" t="s">
        <v>253</v>
      </c>
      <c r="K122" s="8" t="s">
        <v>254</v>
      </c>
      <c r="L122" s="8" t="s">
        <v>65</v>
      </c>
      <c r="M122" s="8" t="s">
        <v>65</v>
      </c>
      <c r="N122" s="8" t="s">
        <v>255</v>
      </c>
      <c r="O122" s="8" t="s">
        <v>256</v>
      </c>
      <c r="P122" s="8"/>
      <c r="Q122" s="8" t="s">
        <v>733</v>
      </c>
      <c r="R122" s="8" t="s">
        <v>734</v>
      </c>
      <c r="S122" s="8">
        <v>0</v>
      </c>
      <c r="T122" s="13" t="s">
        <v>49</v>
      </c>
      <c r="U122" s="13" t="s">
        <v>35</v>
      </c>
      <c r="V122" s="8" t="s">
        <v>739</v>
      </c>
      <c r="W122" s="9">
        <v>45657</v>
      </c>
      <c r="X122" s="8" t="s">
        <v>740</v>
      </c>
      <c r="Y122" s="8" t="s">
        <v>832</v>
      </c>
      <c r="Z122" s="8" t="s">
        <v>254</v>
      </c>
      <c r="AA122" s="8" t="s">
        <v>65</v>
      </c>
      <c r="AB122" s="8" t="s">
        <v>65</v>
      </c>
      <c r="AC122" s="8" t="s">
        <v>255</v>
      </c>
      <c r="AD122" s="8" t="s">
        <v>256</v>
      </c>
      <c r="AE122" s="8"/>
      <c r="AF122" s="10" t="s">
        <v>1352</v>
      </c>
      <c r="AG122" s="8" t="s">
        <v>1353</v>
      </c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2"/>
      <c r="AT122" s="18">
        <v>7999</v>
      </c>
      <c r="AU122" s="8" t="str">
        <f>AU$30</f>
        <v>W-2.1</v>
      </c>
      <c r="AV122" s="8" t="s">
        <v>1138</v>
      </c>
      <c r="AW122" s="8"/>
      <c r="AX122" s="13">
        <v>8760</v>
      </c>
      <c r="AY122" s="13">
        <v>12</v>
      </c>
      <c r="AZ122" s="14">
        <v>0</v>
      </c>
      <c r="BA122" s="14">
        <v>100</v>
      </c>
      <c r="BB122" s="13">
        <f t="shared" si="23"/>
        <v>0</v>
      </c>
      <c r="BC122" s="13">
        <f t="shared" si="24"/>
        <v>7999</v>
      </c>
      <c r="BD122" s="57">
        <f t="shared" si="25"/>
        <v>0</v>
      </c>
      <c r="BE122" s="57">
        <f>IF((OR(AU122=Ceny!$A$3,AU122=Ceny!$A$4,AU122=Ceny!$A$5,AU122=Ceny!$A$6,AU122=Ceny!$A$7)),$C$5/1000,$C$6/1000)</f>
        <v>0</v>
      </c>
      <c r="BF122" s="15">
        <f t="shared" si="26"/>
        <v>0</v>
      </c>
      <c r="BG122" s="15">
        <f t="shared" si="27"/>
        <v>0</v>
      </c>
      <c r="BH122" s="15">
        <f t="shared" si="28"/>
        <v>0</v>
      </c>
      <c r="BI122" s="16">
        <f t="shared" si="29"/>
        <v>0</v>
      </c>
      <c r="BJ122" s="15">
        <f t="shared" si="30"/>
        <v>0</v>
      </c>
      <c r="BK122" s="16">
        <f t="shared" si="31"/>
        <v>0</v>
      </c>
      <c r="BL122" s="15">
        <f t="shared" si="32"/>
        <v>0</v>
      </c>
      <c r="BM122" s="11">
        <f>VLOOKUP(AU122,Ceny!$A$3:$E$9,2,FALSE)</f>
        <v>13.04</v>
      </c>
      <c r="BN122" s="15">
        <f t="shared" si="42"/>
        <v>0</v>
      </c>
      <c r="BO122" s="11">
        <f>VLOOKUP(AU122,Ceny!$A$3:$E$9,4,FALSE)</f>
        <v>13.04</v>
      </c>
      <c r="BP122" s="15">
        <f t="shared" si="43"/>
        <v>156.47999999999999</v>
      </c>
      <c r="BQ122" s="11">
        <f>VLOOKUP(AU122,Ceny!$A$3:$E$9,3,FALSE)</f>
        <v>4.7559999999999998E-2</v>
      </c>
      <c r="BR122" s="15">
        <f t="shared" si="33"/>
        <v>0</v>
      </c>
      <c r="BS122" s="11">
        <f>VLOOKUP(AU122,Ceny!$A$3:$E$9,5,FALSE)</f>
        <v>4.7559999999999998E-2</v>
      </c>
      <c r="BT122" s="15">
        <f t="shared" si="34"/>
        <v>380.43</v>
      </c>
      <c r="BU122" s="15">
        <v>0</v>
      </c>
      <c r="BV122" s="58">
        <f t="shared" si="35"/>
        <v>0</v>
      </c>
      <c r="BW122" s="59">
        <f t="shared" si="36"/>
        <v>536.91</v>
      </c>
      <c r="BX122" s="59">
        <f t="shared" si="37"/>
        <v>123.49</v>
      </c>
      <c r="BY122" s="59">
        <f t="shared" si="38"/>
        <v>660.4</v>
      </c>
      <c r="CA122" s="60"/>
    </row>
    <row r="123" spans="1:79">
      <c r="A123" s="56">
        <f t="shared" si="39"/>
        <v>109</v>
      </c>
      <c r="B123" s="8" t="s">
        <v>63</v>
      </c>
      <c r="C123" s="8" t="s">
        <v>64</v>
      </c>
      <c r="D123" s="8" t="s">
        <v>65</v>
      </c>
      <c r="E123" s="8" t="s">
        <v>65</v>
      </c>
      <c r="F123" s="8" t="s">
        <v>66</v>
      </c>
      <c r="G123" s="8" t="s">
        <v>67</v>
      </c>
      <c r="H123" s="8"/>
      <c r="I123" s="8" t="s">
        <v>68</v>
      </c>
      <c r="J123" s="8" t="s">
        <v>257</v>
      </c>
      <c r="K123" s="8" t="s">
        <v>258</v>
      </c>
      <c r="L123" s="8" t="s">
        <v>65</v>
      </c>
      <c r="M123" s="8" t="s">
        <v>65</v>
      </c>
      <c r="N123" s="8" t="s">
        <v>259</v>
      </c>
      <c r="O123" s="8" t="s">
        <v>260</v>
      </c>
      <c r="P123" s="8"/>
      <c r="Q123" s="8" t="s">
        <v>733</v>
      </c>
      <c r="R123" s="8" t="s">
        <v>734</v>
      </c>
      <c r="S123" s="8">
        <v>0</v>
      </c>
      <c r="T123" s="13" t="s">
        <v>49</v>
      </c>
      <c r="U123" s="13" t="s">
        <v>35</v>
      </c>
      <c r="V123" s="8" t="s">
        <v>739</v>
      </c>
      <c r="W123" s="9">
        <v>45657</v>
      </c>
      <c r="X123" s="8" t="s">
        <v>740</v>
      </c>
      <c r="Y123" s="8" t="s">
        <v>257</v>
      </c>
      <c r="Z123" s="8" t="s">
        <v>258</v>
      </c>
      <c r="AA123" s="8" t="s">
        <v>65</v>
      </c>
      <c r="AB123" s="8" t="s">
        <v>65</v>
      </c>
      <c r="AC123" s="8" t="s">
        <v>259</v>
      </c>
      <c r="AD123" s="8" t="s">
        <v>260</v>
      </c>
      <c r="AE123" s="8"/>
      <c r="AF123" s="10" t="s">
        <v>1354</v>
      </c>
      <c r="AG123" s="8" t="s">
        <v>1355</v>
      </c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2"/>
      <c r="AT123" s="18">
        <v>132358</v>
      </c>
      <c r="AU123" s="8" t="str">
        <f>AU$17</f>
        <v>W-4</v>
      </c>
      <c r="AV123" s="8" t="s">
        <v>1138</v>
      </c>
      <c r="AW123" s="8"/>
      <c r="AX123" s="13">
        <v>8760</v>
      </c>
      <c r="AY123" s="13">
        <v>12</v>
      </c>
      <c r="AZ123" s="14">
        <v>0</v>
      </c>
      <c r="BA123" s="14">
        <v>100</v>
      </c>
      <c r="BB123" s="13">
        <f t="shared" si="23"/>
        <v>0</v>
      </c>
      <c r="BC123" s="13">
        <f t="shared" si="24"/>
        <v>132358</v>
      </c>
      <c r="BD123" s="57">
        <f t="shared" si="25"/>
        <v>0</v>
      </c>
      <c r="BE123" s="57">
        <f>IF((OR(AU123=Ceny!$A$3,AU123=Ceny!$A$4,AU123=Ceny!$A$5,AU123=Ceny!$A$6,AU123=Ceny!$A$7)),$C$5/1000,$C$6/1000)</f>
        <v>0</v>
      </c>
      <c r="BF123" s="15">
        <f t="shared" si="26"/>
        <v>0</v>
      </c>
      <c r="BG123" s="15">
        <f t="shared" si="27"/>
        <v>0</v>
      </c>
      <c r="BH123" s="15">
        <f t="shared" si="28"/>
        <v>0</v>
      </c>
      <c r="BI123" s="16">
        <f t="shared" si="29"/>
        <v>0</v>
      </c>
      <c r="BJ123" s="15">
        <f t="shared" si="30"/>
        <v>0</v>
      </c>
      <c r="BK123" s="16">
        <f t="shared" si="31"/>
        <v>0</v>
      </c>
      <c r="BL123" s="15">
        <f t="shared" si="32"/>
        <v>0</v>
      </c>
      <c r="BM123" s="11">
        <f>VLOOKUP(AU123,Ceny!$A$3:$E$9,2,FALSE)</f>
        <v>204.77</v>
      </c>
      <c r="BN123" s="15">
        <f t="shared" si="42"/>
        <v>0</v>
      </c>
      <c r="BO123" s="11">
        <f>VLOOKUP(AU123,Ceny!$A$3:$E$9,4,FALSE)</f>
        <v>204.77</v>
      </c>
      <c r="BP123" s="15">
        <f t="shared" si="43"/>
        <v>2457.2399999999998</v>
      </c>
      <c r="BQ123" s="11">
        <f>VLOOKUP(AU123,Ceny!$A$3:$E$9,3,FALSE)</f>
        <v>4.4069999999999998E-2</v>
      </c>
      <c r="BR123" s="15">
        <f t="shared" si="33"/>
        <v>0</v>
      </c>
      <c r="BS123" s="11">
        <f>VLOOKUP(AU123,Ceny!$A$3:$E$9,5,FALSE)</f>
        <v>4.4069999999999998E-2</v>
      </c>
      <c r="BT123" s="15">
        <f t="shared" si="34"/>
        <v>5833.02</v>
      </c>
      <c r="BU123" s="15">
        <v>0</v>
      </c>
      <c r="BV123" s="58">
        <f t="shared" si="35"/>
        <v>0</v>
      </c>
      <c r="BW123" s="59">
        <f t="shared" si="36"/>
        <v>8290.26</v>
      </c>
      <c r="BX123" s="59">
        <f t="shared" si="37"/>
        <v>1906.76</v>
      </c>
      <c r="BY123" s="59">
        <f t="shared" si="38"/>
        <v>10197.02</v>
      </c>
      <c r="CA123" s="60"/>
    </row>
    <row r="124" spans="1:79">
      <c r="A124" s="56">
        <f t="shared" si="39"/>
        <v>110</v>
      </c>
      <c r="B124" s="8" t="s">
        <v>63</v>
      </c>
      <c r="C124" s="8" t="s">
        <v>64</v>
      </c>
      <c r="D124" s="8" t="s">
        <v>65</v>
      </c>
      <c r="E124" s="8" t="s">
        <v>65</v>
      </c>
      <c r="F124" s="8" t="s">
        <v>66</v>
      </c>
      <c r="G124" s="8" t="s">
        <v>67</v>
      </c>
      <c r="H124" s="8"/>
      <c r="I124" s="8" t="s">
        <v>68</v>
      </c>
      <c r="J124" s="8" t="s">
        <v>261</v>
      </c>
      <c r="K124" s="8" t="s">
        <v>262</v>
      </c>
      <c r="L124" s="8" t="s">
        <v>65</v>
      </c>
      <c r="M124" s="8" t="s">
        <v>65</v>
      </c>
      <c r="N124" s="8" t="s">
        <v>263</v>
      </c>
      <c r="O124" s="8" t="s">
        <v>100</v>
      </c>
      <c r="P124" s="8"/>
      <c r="Q124" s="8" t="s">
        <v>733</v>
      </c>
      <c r="R124" s="8" t="s">
        <v>734</v>
      </c>
      <c r="S124" s="8">
        <v>0</v>
      </c>
      <c r="T124" s="13" t="s">
        <v>49</v>
      </c>
      <c r="U124" s="13" t="s">
        <v>35</v>
      </c>
      <c r="V124" s="8" t="s">
        <v>739</v>
      </c>
      <c r="W124" s="9">
        <v>45657</v>
      </c>
      <c r="X124" s="8" t="s">
        <v>740</v>
      </c>
      <c r="Y124" s="8" t="s">
        <v>833</v>
      </c>
      <c r="Z124" s="8" t="s">
        <v>262</v>
      </c>
      <c r="AA124" s="8" t="s">
        <v>65</v>
      </c>
      <c r="AB124" s="8" t="s">
        <v>65</v>
      </c>
      <c r="AC124" s="8" t="s">
        <v>263</v>
      </c>
      <c r="AD124" s="8" t="s">
        <v>100</v>
      </c>
      <c r="AE124" s="8"/>
      <c r="AF124" s="10" t="s">
        <v>1356</v>
      </c>
      <c r="AG124" s="8" t="s">
        <v>1357</v>
      </c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2"/>
      <c r="AT124" s="18">
        <v>171128</v>
      </c>
      <c r="AU124" s="8" t="str">
        <f>AU$17</f>
        <v>W-4</v>
      </c>
      <c r="AV124" s="8" t="s">
        <v>1138</v>
      </c>
      <c r="AW124" s="8"/>
      <c r="AX124" s="13">
        <v>8760</v>
      </c>
      <c r="AY124" s="13">
        <v>12</v>
      </c>
      <c r="AZ124" s="14">
        <v>0</v>
      </c>
      <c r="BA124" s="14">
        <v>100</v>
      </c>
      <c r="BB124" s="13">
        <f t="shared" si="23"/>
        <v>0</v>
      </c>
      <c r="BC124" s="13">
        <f t="shared" si="24"/>
        <v>171128</v>
      </c>
      <c r="BD124" s="57">
        <f t="shared" si="25"/>
        <v>0</v>
      </c>
      <c r="BE124" s="57">
        <f>IF((OR(AU124=Ceny!$A$3,AU124=Ceny!$A$4,AU124=Ceny!$A$5,AU124=Ceny!$A$6,AU124=Ceny!$A$7)),$C$5/1000,$C$6/1000)</f>
        <v>0</v>
      </c>
      <c r="BF124" s="15">
        <f t="shared" si="26"/>
        <v>0</v>
      </c>
      <c r="BG124" s="15">
        <f t="shared" si="27"/>
        <v>0</v>
      </c>
      <c r="BH124" s="15">
        <f t="shared" si="28"/>
        <v>0</v>
      </c>
      <c r="BI124" s="16">
        <f t="shared" si="29"/>
        <v>0</v>
      </c>
      <c r="BJ124" s="15">
        <f t="shared" si="30"/>
        <v>0</v>
      </c>
      <c r="BK124" s="16">
        <f t="shared" si="31"/>
        <v>0</v>
      </c>
      <c r="BL124" s="15">
        <f t="shared" si="32"/>
        <v>0</v>
      </c>
      <c r="BM124" s="11">
        <f>VLOOKUP(AU124,Ceny!$A$3:$E$9,2,FALSE)</f>
        <v>204.77</v>
      </c>
      <c r="BN124" s="15">
        <f t="shared" si="42"/>
        <v>0</v>
      </c>
      <c r="BO124" s="11">
        <f>VLOOKUP(AU124,Ceny!$A$3:$E$9,4,FALSE)</f>
        <v>204.77</v>
      </c>
      <c r="BP124" s="15">
        <f t="shared" si="43"/>
        <v>2457.2399999999998</v>
      </c>
      <c r="BQ124" s="11">
        <f>VLOOKUP(AU124,Ceny!$A$3:$E$9,3,FALSE)</f>
        <v>4.4069999999999998E-2</v>
      </c>
      <c r="BR124" s="15">
        <f t="shared" si="33"/>
        <v>0</v>
      </c>
      <c r="BS124" s="11">
        <f>VLOOKUP(AU124,Ceny!$A$3:$E$9,5,FALSE)</f>
        <v>4.4069999999999998E-2</v>
      </c>
      <c r="BT124" s="15">
        <f t="shared" si="34"/>
        <v>7541.61</v>
      </c>
      <c r="BU124" s="15">
        <v>0</v>
      </c>
      <c r="BV124" s="58">
        <f t="shared" si="35"/>
        <v>0</v>
      </c>
      <c r="BW124" s="59">
        <f t="shared" si="36"/>
        <v>9998.8499999999985</v>
      </c>
      <c r="BX124" s="59">
        <f t="shared" si="37"/>
        <v>2299.7399999999998</v>
      </c>
      <c r="BY124" s="59">
        <f t="shared" si="38"/>
        <v>12298.589999999998</v>
      </c>
      <c r="CA124" s="60"/>
    </row>
    <row r="125" spans="1:79">
      <c r="A125" s="56">
        <f t="shared" si="39"/>
        <v>111</v>
      </c>
      <c r="B125" s="8" t="s">
        <v>63</v>
      </c>
      <c r="C125" s="8" t="s">
        <v>64</v>
      </c>
      <c r="D125" s="8" t="s">
        <v>65</v>
      </c>
      <c r="E125" s="8" t="s">
        <v>65</v>
      </c>
      <c r="F125" s="8" t="s">
        <v>66</v>
      </c>
      <c r="G125" s="8" t="s">
        <v>67</v>
      </c>
      <c r="H125" s="8"/>
      <c r="I125" s="8" t="s">
        <v>68</v>
      </c>
      <c r="J125" s="8" t="s">
        <v>264</v>
      </c>
      <c r="K125" s="8" t="s">
        <v>265</v>
      </c>
      <c r="L125" s="8" t="s">
        <v>65</v>
      </c>
      <c r="M125" s="8" t="s">
        <v>65</v>
      </c>
      <c r="N125" s="8" t="s">
        <v>266</v>
      </c>
      <c r="O125" s="8" t="s">
        <v>112</v>
      </c>
      <c r="P125" s="8"/>
      <c r="Q125" s="8" t="s">
        <v>733</v>
      </c>
      <c r="R125" s="8" t="s">
        <v>734</v>
      </c>
      <c r="S125" s="8">
        <v>0</v>
      </c>
      <c r="T125" s="13" t="s">
        <v>49</v>
      </c>
      <c r="U125" s="13" t="s">
        <v>35</v>
      </c>
      <c r="V125" s="8" t="s">
        <v>739</v>
      </c>
      <c r="W125" s="9">
        <v>45657</v>
      </c>
      <c r="X125" s="8" t="s">
        <v>740</v>
      </c>
      <c r="Y125" s="8" t="s">
        <v>834</v>
      </c>
      <c r="Z125" s="8" t="s">
        <v>265</v>
      </c>
      <c r="AA125" s="8" t="s">
        <v>65</v>
      </c>
      <c r="AB125" s="8" t="s">
        <v>65</v>
      </c>
      <c r="AC125" s="8" t="s">
        <v>266</v>
      </c>
      <c r="AD125" s="8" t="s">
        <v>112</v>
      </c>
      <c r="AE125" s="8"/>
      <c r="AF125" s="10" t="s">
        <v>1358</v>
      </c>
      <c r="AG125" s="8" t="s">
        <v>1359</v>
      </c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2"/>
      <c r="AT125" s="18">
        <v>9448</v>
      </c>
      <c r="AU125" s="8" t="str">
        <f>AU$30</f>
        <v>W-2.1</v>
      </c>
      <c r="AV125" s="8" t="s">
        <v>1138</v>
      </c>
      <c r="AW125" s="8"/>
      <c r="AX125" s="13">
        <v>8760</v>
      </c>
      <c r="AY125" s="13">
        <v>12</v>
      </c>
      <c r="AZ125" s="14">
        <v>0</v>
      </c>
      <c r="BA125" s="14">
        <v>100</v>
      </c>
      <c r="BB125" s="13">
        <f t="shared" si="23"/>
        <v>0</v>
      </c>
      <c r="BC125" s="13">
        <f t="shared" si="24"/>
        <v>9448</v>
      </c>
      <c r="BD125" s="57">
        <f t="shared" si="25"/>
        <v>0</v>
      </c>
      <c r="BE125" s="57">
        <f>IF((OR(AU125=Ceny!$A$3,AU125=Ceny!$A$4,AU125=Ceny!$A$5,AU125=Ceny!$A$6,AU125=Ceny!$A$7)),$C$5/1000,$C$6/1000)</f>
        <v>0</v>
      </c>
      <c r="BF125" s="15">
        <f t="shared" si="26"/>
        <v>0</v>
      </c>
      <c r="BG125" s="15">
        <f t="shared" si="27"/>
        <v>0</v>
      </c>
      <c r="BH125" s="15">
        <f t="shared" si="28"/>
        <v>0</v>
      </c>
      <c r="BI125" s="16">
        <f t="shared" si="29"/>
        <v>0</v>
      </c>
      <c r="BJ125" s="15">
        <f t="shared" si="30"/>
        <v>0</v>
      </c>
      <c r="BK125" s="16">
        <f t="shared" si="31"/>
        <v>0</v>
      </c>
      <c r="BL125" s="15">
        <f t="shared" si="32"/>
        <v>0</v>
      </c>
      <c r="BM125" s="11">
        <f>VLOOKUP(AU125,Ceny!$A$3:$E$9,2,FALSE)</f>
        <v>13.04</v>
      </c>
      <c r="BN125" s="15">
        <f t="shared" si="42"/>
        <v>0</v>
      </c>
      <c r="BO125" s="11">
        <f>VLOOKUP(AU125,Ceny!$A$3:$E$9,4,FALSE)</f>
        <v>13.04</v>
      </c>
      <c r="BP125" s="15">
        <f t="shared" si="43"/>
        <v>156.47999999999999</v>
      </c>
      <c r="BQ125" s="11">
        <f>VLOOKUP(AU125,Ceny!$A$3:$E$9,3,FALSE)</f>
        <v>4.7559999999999998E-2</v>
      </c>
      <c r="BR125" s="15">
        <f t="shared" si="33"/>
        <v>0</v>
      </c>
      <c r="BS125" s="11">
        <f>VLOOKUP(AU125,Ceny!$A$3:$E$9,5,FALSE)</f>
        <v>4.7559999999999998E-2</v>
      </c>
      <c r="BT125" s="15">
        <f t="shared" si="34"/>
        <v>449.35</v>
      </c>
      <c r="BU125" s="15">
        <v>0</v>
      </c>
      <c r="BV125" s="58">
        <f t="shared" si="35"/>
        <v>0</v>
      </c>
      <c r="BW125" s="59">
        <f t="shared" si="36"/>
        <v>605.83000000000004</v>
      </c>
      <c r="BX125" s="59">
        <f t="shared" si="37"/>
        <v>139.34</v>
      </c>
      <c r="BY125" s="59">
        <f t="shared" si="38"/>
        <v>745.17000000000007</v>
      </c>
      <c r="CA125" s="60"/>
    </row>
    <row r="126" spans="1:79">
      <c r="A126" s="56">
        <f t="shared" si="39"/>
        <v>112</v>
      </c>
      <c r="B126" s="8" t="s">
        <v>63</v>
      </c>
      <c r="C126" s="8" t="s">
        <v>64</v>
      </c>
      <c r="D126" s="8" t="s">
        <v>65</v>
      </c>
      <c r="E126" s="8" t="s">
        <v>65</v>
      </c>
      <c r="F126" s="8" t="s">
        <v>66</v>
      </c>
      <c r="G126" s="8" t="s">
        <v>67</v>
      </c>
      <c r="H126" s="8"/>
      <c r="I126" s="8" t="s">
        <v>68</v>
      </c>
      <c r="J126" s="8" t="s">
        <v>264</v>
      </c>
      <c r="K126" s="8" t="s">
        <v>265</v>
      </c>
      <c r="L126" s="8" t="s">
        <v>65</v>
      </c>
      <c r="M126" s="8" t="s">
        <v>65</v>
      </c>
      <c r="N126" s="8" t="s">
        <v>266</v>
      </c>
      <c r="O126" s="8" t="s">
        <v>112</v>
      </c>
      <c r="P126" s="8"/>
      <c r="Q126" s="8" t="s">
        <v>733</v>
      </c>
      <c r="R126" s="8" t="s">
        <v>734</v>
      </c>
      <c r="S126" s="8">
        <v>0</v>
      </c>
      <c r="T126" s="13" t="s">
        <v>49</v>
      </c>
      <c r="U126" s="13" t="s">
        <v>35</v>
      </c>
      <c r="V126" s="8" t="s">
        <v>739</v>
      </c>
      <c r="W126" s="9">
        <v>45657</v>
      </c>
      <c r="X126" s="8" t="s">
        <v>740</v>
      </c>
      <c r="Y126" s="8" t="s">
        <v>834</v>
      </c>
      <c r="Z126" s="8" t="s">
        <v>265</v>
      </c>
      <c r="AA126" s="8" t="s">
        <v>65</v>
      </c>
      <c r="AB126" s="8" t="s">
        <v>65</v>
      </c>
      <c r="AC126" s="8" t="s">
        <v>266</v>
      </c>
      <c r="AD126" s="8" t="s">
        <v>112</v>
      </c>
      <c r="AE126" s="8" t="s">
        <v>92</v>
      </c>
      <c r="AF126" s="10" t="s">
        <v>1360</v>
      </c>
      <c r="AG126" s="8" t="s">
        <v>1361</v>
      </c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2"/>
      <c r="AT126" s="18">
        <v>166914</v>
      </c>
      <c r="AU126" s="8" t="str">
        <f>AU$17</f>
        <v>W-4</v>
      </c>
      <c r="AV126" s="8" t="s">
        <v>1138</v>
      </c>
      <c r="AW126" s="8"/>
      <c r="AX126" s="13">
        <v>8760</v>
      </c>
      <c r="AY126" s="13">
        <v>12</v>
      </c>
      <c r="AZ126" s="14">
        <v>0</v>
      </c>
      <c r="BA126" s="14">
        <v>100</v>
      </c>
      <c r="BB126" s="13">
        <f t="shared" si="23"/>
        <v>0</v>
      </c>
      <c r="BC126" s="13">
        <f t="shared" si="24"/>
        <v>166914</v>
      </c>
      <c r="BD126" s="57">
        <f t="shared" si="25"/>
        <v>0</v>
      </c>
      <c r="BE126" s="57">
        <f>IF((OR(AU126=Ceny!$A$3,AU126=Ceny!$A$4,AU126=Ceny!$A$5,AU126=Ceny!$A$6,AU126=Ceny!$A$7)),$C$5/1000,$C$6/1000)</f>
        <v>0</v>
      </c>
      <c r="BF126" s="15">
        <f t="shared" si="26"/>
        <v>0</v>
      </c>
      <c r="BG126" s="15">
        <f t="shared" si="27"/>
        <v>0</v>
      </c>
      <c r="BH126" s="15">
        <f t="shared" si="28"/>
        <v>0</v>
      </c>
      <c r="BI126" s="16">
        <f t="shared" si="29"/>
        <v>0</v>
      </c>
      <c r="BJ126" s="15">
        <f t="shared" si="30"/>
        <v>0</v>
      </c>
      <c r="BK126" s="16">
        <f t="shared" si="31"/>
        <v>0</v>
      </c>
      <c r="BL126" s="15">
        <f t="shared" si="32"/>
        <v>0</v>
      </c>
      <c r="BM126" s="11">
        <f>VLOOKUP(AU126,Ceny!$A$3:$E$9,2,FALSE)</f>
        <v>204.77</v>
      </c>
      <c r="BN126" s="15">
        <f t="shared" si="42"/>
        <v>0</v>
      </c>
      <c r="BO126" s="11">
        <f>VLOOKUP(AU126,Ceny!$A$3:$E$9,4,FALSE)</f>
        <v>204.77</v>
      </c>
      <c r="BP126" s="15">
        <f t="shared" si="43"/>
        <v>2457.2399999999998</v>
      </c>
      <c r="BQ126" s="11">
        <f>VLOOKUP(AU126,Ceny!$A$3:$E$9,3,FALSE)</f>
        <v>4.4069999999999998E-2</v>
      </c>
      <c r="BR126" s="15">
        <f t="shared" si="33"/>
        <v>0</v>
      </c>
      <c r="BS126" s="11">
        <f>VLOOKUP(AU126,Ceny!$A$3:$E$9,5,FALSE)</f>
        <v>4.4069999999999998E-2</v>
      </c>
      <c r="BT126" s="15">
        <f t="shared" si="34"/>
        <v>7355.9</v>
      </c>
      <c r="BU126" s="15">
        <v>0</v>
      </c>
      <c r="BV126" s="58">
        <f t="shared" si="35"/>
        <v>0</v>
      </c>
      <c r="BW126" s="59">
        <f t="shared" si="36"/>
        <v>9813.14</v>
      </c>
      <c r="BX126" s="59">
        <f t="shared" si="37"/>
        <v>2257.02</v>
      </c>
      <c r="BY126" s="59">
        <f t="shared" si="38"/>
        <v>12070.16</v>
      </c>
      <c r="CA126" s="60"/>
    </row>
    <row r="127" spans="1:79">
      <c r="A127" s="56">
        <f t="shared" si="39"/>
        <v>113</v>
      </c>
      <c r="B127" s="8" t="s">
        <v>63</v>
      </c>
      <c r="C127" s="8" t="s">
        <v>64</v>
      </c>
      <c r="D127" s="8" t="s">
        <v>65</v>
      </c>
      <c r="E127" s="8" t="s">
        <v>65</v>
      </c>
      <c r="F127" s="8" t="s">
        <v>66</v>
      </c>
      <c r="G127" s="8" t="s">
        <v>67</v>
      </c>
      <c r="H127" s="8"/>
      <c r="I127" s="8" t="s">
        <v>68</v>
      </c>
      <c r="J127" s="8" t="s">
        <v>267</v>
      </c>
      <c r="K127" s="8" t="s">
        <v>268</v>
      </c>
      <c r="L127" s="8" t="s">
        <v>65</v>
      </c>
      <c r="M127" s="8" t="s">
        <v>65</v>
      </c>
      <c r="N127" s="8" t="s">
        <v>269</v>
      </c>
      <c r="O127" s="8" t="s">
        <v>270</v>
      </c>
      <c r="P127" s="8"/>
      <c r="Q127" s="8" t="s">
        <v>733</v>
      </c>
      <c r="R127" s="8" t="s">
        <v>734</v>
      </c>
      <c r="S127" s="8">
        <v>0</v>
      </c>
      <c r="T127" s="13" t="s">
        <v>49</v>
      </c>
      <c r="U127" s="13" t="s">
        <v>35</v>
      </c>
      <c r="V127" s="8" t="s">
        <v>739</v>
      </c>
      <c r="W127" s="9">
        <v>45657</v>
      </c>
      <c r="X127" s="8" t="s">
        <v>740</v>
      </c>
      <c r="Y127" s="8" t="s">
        <v>835</v>
      </c>
      <c r="Z127" s="8" t="s">
        <v>268</v>
      </c>
      <c r="AA127" s="8" t="s">
        <v>65</v>
      </c>
      <c r="AB127" s="8" t="s">
        <v>65</v>
      </c>
      <c r="AC127" s="8" t="s">
        <v>269</v>
      </c>
      <c r="AD127" s="8" t="s">
        <v>270</v>
      </c>
      <c r="AE127" s="8"/>
      <c r="AF127" s="10" t="s">
        <v>1362</v>
      </c>
      <c r="AG127" s="8" t="s">
        <v>1363</v>
      </c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2"/>
      <c r="AT127" s="18">
        <v>7864</v>
      </c>
      <c r="AU127" s="8" t="str">
        <f>AU$30</f>
        <v>W-2.1</v>
      </c>
      <c r="AV127" s="8" t="s">
        <v>1138</v>
      </c>
      <c r="AW127" s="8"/>
      <c r="AX127" s="13">
        <v>8760</v>
      </c>
      <c r="AY127" s="13">
        <v>12</v>
      </c>
      <c r="AZ127" s="14">
        <v>0</v>
      </c>
      <c r="BA127" s="14">
        <v>100</v>
      </c>
      <c r="BB127" s="13">
        <f t="shared" si="23"/>
        <v>0</v>
      </c>
      <c r="BC127" s="13">
        <f t="shared" si="24"/>
        <v>7864</v>
      </c>
      <c r="BD127" s="57">
        <f t="shared" si="25"/>
        <v>0</v>
      </c>
      <c r="BE127" s="57">
        <f>IF((OR(AU127=Ceny!$A$3,AU127=Ceny!$A$4,AU127=Ceny!$A$5,AU127=Ceny!$A$6,AU127=Ceny!$A$7)),$C$5/1000,$C$6/1000)</f>
        <v>0</v>
      </c>
      <c r="BF127" s="15">
        <f t="shared" si="26"/>
        <v>0</v>
      </c>
      <c r="BG127" s="15">
        <f t="shared" si="27"/>
        <v>0</v>
      </c>
      <c r="BH127" s="15">
        <f t="shared" si="28"/>
        <v>0</v>
      </c>
      <c r="BI127" s="16">
        <f t="shared" si="29"/>
        <v>0</v>
      </c>
      <c r="BJ127" s="15">
        <f t="shared" si="30"/>
        <v>0</v>
      </c>
      <c r="BK127" s="16">
        <f t="shared" si="31"/>
        <v>0</v>
      </c>
      <c r="BL127" s="15">
        <f t="shared" si="32"/>
        <v>0</v>
      </c>
      <c r="BM127" s="11">
        <f>VLOOKUP(AU127,Ceny!$A$3:$E$9,2,FALSE)</f>
        <v>13.04</v>
      </c>
      <c r="BN127" s="15">
        <f t="shared" si="42"/>
        <v>0</v>
      </c>
      <c r="BO127" s="11">
        <f>VLOOKUP(AU127,Ceny!$A$3:$E$9,4,FALSE)</f>
        <v>13.04</v>
      </c>
      <c r="BP127" s="15">
        <f t="shared" si="43"/>
        <v>156.47999999999999</v>
      </c>
      <c r="BQ127" s="11">
        <f>VLOOKUP(AU127,Ceny!$A$3:$E$9,3,FALSE)</f>
        <v>4.7559999999999998E-2</v>
      </c>
      <c r="BR127" s="15">
        <f t="shared" si="33"/>
        <v>0</v>
      </c>
      <c r="BS127" s="11">
        <f>VLOOKUP(AU127,Ceny!$A$3:$E$9,5,FALSE)</f>
        <v>4.7559999999999998E-2</v>
      </c>
      <c r="BT127" s="15">
        <f t="shared" si="34"/>
        <v>374.01</v>
      </c>
      <c r="BU127" s="15">
        <v>0</v>
      </c>
      <c r="BV127" s="58">
        <f t="shared" si="35"/>
        <v>0</v>
      </c>
      <c r="BW127" s="59">
        <f t="shared" si="36"/>
        <v>530.49</v>
      </c>
      <c r="BX127" s="59">
        <f t="shared" si="37"/>
        <v>122.01</v>
      </c>
      <c r="BY127" s="59">
        <f t="shared" si="38"/>
        <v>652.5</v>
      </c>
      <c r="CA127" s="60"/>
    </row>
    <row r="128" spans="1:79">
      <c r="A128" s="56">
        <f t="shared" si="39"/>
        <v>114</v>
      </c>
      <c r="B128" s="8" t="s">
        <v>63</v>
      </c>
      <c r="C128" s="8" t="s">
        <v>64</v>
      </c>
      <c r="D128" s="8" t="s">
        <v>65</v>
      </c>
      <c r="E128" s="8" t="s">
        <v>65</v>
      </c>
      <c r="F128" s="8" t="s">
        <v>66</v>
      </c>
      <c r="G128" s="8" t="s">
        <v>67</v>
      </c>
      <c r="H128" s="8"/>
      <c r="I128" s="8" t="s">
        <v>68</v>
      </c>
      <c r="J128" s="8" t="s">
        <v>271</v>
      </c>
      <c r="K128" s="8" t="s">
        <v>272</v>
      </c>
      <c r="L128" s="8" t="s">
        <v>65</v>
      </c>
      <c r="M128" s="8" t="s">
        <v>65</v>
      </c>
      <c r="N128" s="8" t="s">
        <v>273</v>
      </c>
      <c r="O128" s="8" t="s">
        <v>274</v>
      </c>
      <c r="P128" s="8"/>
      <c r="Q128" s="8" t="s">
        <v>733</v>
      </c>
      <c r="R128" s="8" t="s">
        <v>734</v>
      </c>
      <c r="S128" s="8">
        <v>0</v>
      </c>
      <c r="T128" s="13" t="s">
        <v>49</v>
      </c>
      <c r="U128" s="13" t="s">
        <v>35</v>
      </c>
      <c r="V128" s="8" t="s">
        <v>739</v>
      </c>
      <c r="W128" s="9">
        <v>45657</v>
      </c>
      <c r="X128" s="8" t="s">
        <v>740</v>
      </c>
      <c r="Y128" s="8" t="s">
        <v>271</v>
      </c>
      <c r="Z128" s="8" t="s">
        <v>272</v>
      </c>
      <c r="AA128" s="8" t="s">
        <v>65</v>
      </c>
      <c r="AB128" s="8" t="s">
        <v>65</v>
      </c>
      <c r="AC128" s="8" t="s">
        <v>273</v>
      </c>
      <c r="AD128" s="8" t="s">
        <v>274</v>
      </c>
      <c r="AE128" s="8"/>
      <c r="AF128" s="10" t="s">
        <v>1364</v>
      </c>
      <c r="AG128" s="8" t="s">
        <v>1365</v>
      </c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2"/>
      <c r="AT128" s="18">
        <v>91160</v>
      </c>
      <c r="AU128" s="8" t="str">
        <f>AU$22</f>
        <v>W-3.6</v>
      </c>
      <c r="AV128" s="8" t="s">
        <v>1138</v>
      </c>
      <c r="AW128" s="8"/>
      <c r="AX128" s="13">
        <v>8760</v>
      </c>
      <c r="AY128" s="13">
        <v>12</v>
      </c>
      <c r="AZ128" s="14">
        <v>0</v>
      </c>
      <c r="BA128" s="14">
        <v>100</v>
      </c>
      <c r="BB128" s="13">
        <f t="shared" si="23"/>
        <v>0</v>
      </c>
      <c r="BC128" s="13">
        <f t="shared" si="24"/>
        <v>91160</v>
      </c>
      <c r="BD128" s="57">
        <f t="shared" si="25"/>
        <v>0</v>
      </c>
      <c r="BE128" s="57">
        <f>IF((OR(AU128=Ceny!$A$3,AU128=Ceny!$A$4,AU128=Ceny!$A$5,AU128=Ceny!$A$6,AU128=Ceny!$A$7)),$C$5/1000,$C$6/1000)</f>
        <v>0</v>
      </c>
      <c r="BF128" s="15">
        <f t="shared" si="26"/>
        <v>0</v>
      </c>
      <c r="BG128" s="15">
        <f t="shared" si="27"/>
        <v>0</v>
      </c>
      <c r="BH128" s="15">
        <f t="shared" si="28"/>
        <v>0</v>
      </c>
      <c r="BI128" s="16">
        <f t="shared" si="29"/>
        <v>0</v>
      </c>
      <c r="BJ128" s="15">
        <f t="shared" si="30"/>
        <v>0</v>
      </c>
      <c r="BK128" s="16">
        <f t="shared" si="31"/>
        <v>0</v>
      </c>
      <c r="BL128" s="15">
        <f t="shared" si="32"/>
        <v>0</v>
      </c>
      <c r="BM128" s="11">
        <f>VLOOKUP(AU128,Ceny!$A$3:$E$9,2,FALSE)</f>
        <v>42.41</v>
      </c>
      <c r="BN128" s="15">
        <f t="shared" si="42"/>
        <v>0</v>
      </c>
      <c r="BO128" s="11">
        <f>VLOOKUP(AU128,Ceny!$A$3:$E$9,4,FALSE)</f>
        <v>42.41</v>
      </c>
      <c r="BP128" s="15">
        <f t="shared" si="43"/>
        <v>508.92</v>
      </c>
      <c r="BQ128" s="11">
        <f>VLOOKUP(AU128,Ceny!$A$3:$E$9,3,FALSE)</f>
        <v>4.4200000000000003E-2</v>
      </c>
      <c r="BR128" s="15">
        <f t="shared" si="33"/>
        <v>0</v>
      </c>
      <c r="BS128" s="11">
        <f>VLOOKUP(AU128,Ceny!$A$3:$E$9,5,FALSE)</f>
        <v>4.4200000000000003E-2</v>
      </c>
      <c r="BT128" s="15">
        <f t="shared" si="34"/>
        <v>4029.27</v>
      </c>
      <c r="BU128" s="15">
        <v>0</v>
      </c>
      <c r="BV128" s="58">
        <f t="shared" si="35"/>
        <v>0</v>
      </c>
      <c r="BW128" s="59">
        <f t="shared" si="36"/>
        <v>4538.1899999999996</v>
      </c>
      <c r="BX128" s="59">
        <f t="shared" si="37"/>
        <v>1043.78</v>
      </c>
      <c r="BY128" s="59">
        <f t="shared" si="38"/>
        <v>5581.9699999999993</v>
      </c>
      <c r="CA128" s="60"/>
    </row>
    <row r="129" spans="1:79">
      <c r="A129" s="56">
        <f t="shared" si="39"/>
        <v>115</v>
      </c>
      <c r="B129" s="8" t="s">
        <v>63</v>
      </c>
      <c r="C129" s="8" t="s">
        <v>64</v>
      </c>
      <c r="D129" s="8" t="s">
        <v>65</v>
      </c>
      <c r="E129" s="8" t="s">
        <v>65</v>
      </c>
      <c r="F129" s="8" t="s">
        <v>66</v>
      </c>
      <c r="G129" s="8" t="s">
        <v>67</v>
      </c>
      <c r="H129" s="8"/>
      <c r="I129" s="8" t="s">
        <v>68</v>
      </c>
      <c r="J129" s="8" t="s">
        <v>275</v>
      </c>
      <c r="K129" s="8" t="s">
        <v>276</v>
      </c>
      <c r="L129" s="8" t="s">
        <v>65</v>
      </c>
      <c r="M129" s="8" t="s">
        <v>65</v>
      </c>
      <c r="N129" s="8" t="s">
        <v>277</v>
      </c>
      <c r="O129" s="8" t="s">
        <v>278</v>
      </c>
      <c r="P129" s="8"/>
      <c r="Q129" s="8" t="s">
        <v>733</v>
      </c>
      <c r="R129" s="8" t="s">
        <v>734</v>
      </c>
      <c r="S129" s="8">
        <v>0</v>
      </c>
      <c r="T129" s="13" t="s">
        <v>49</v>
      </c>
      <c r="U129" s="13" t="s">
        <v>35</v>
      </c>
      <c r="V129" s="8" t="s">
        <v>739</v>
      </c>
      <c r="W129" s="9">
        <v>45657</v>
      </c>
      <c r="X129" s="8" t="s">
        <v>740</v>
      </c>
      <c r="Y129" s="8" t="s">
        <v>836</v>
      </c>
      <c r="Z129" s="8" t="s">
        <v>276</v>
      </c>
      <c r="AA129" s="8" t="s">
        <v>65</v>
      </c>
      <c r="AB129" s="8" t="s">
        <v>65</v>
      </c>
      <c r="AC129" s="8" t="s">
        <v>277</v>
      </c>
      <c r="AD129" s="8" t="s">
        <v>278</v>
      </c>
      <c r="AE129" s="8"/>
      <c r="AF129" s="10" t="s">
        <v>1366</v>
      </c>
      <c r="AG129" s="8" t="s">
        <v>1367</v>
      </c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2"/>
      <c r="AT129" s="18">
        <v>6203</v>
      </c>
      <c r="AU129" s="8" t="str">
        <f>AU$30</f>
        <v>W-2.1</v>
      </c>
      <c r="AV129" s="8" t="s">
        <v>1138</v>
      </c>
      <c r="AW129" s="8"/>
      <c r="AX129" s="13">
        <v>8760</v>
      </c>
      <c r="AY129" s="13">
        <v>12</v>
      </c>
      <c r="AZ129" s="14">
        <v>0</v>
      </c>
      <c r="BA129" s="14">
        <v>100</v>
      </c>
      <c r="BB129" s="13">
        <f t="shared" si="23"/>
        <v>0</v>
      </c>
      <c r="BC129" s="13">
        <f t="shared" si="24"/>
        <v>6203</v>
      </c>
      <c r="BD129" s="57">
        <f t="shared" si="25"/>
        <v>0</v>
      </c>
      <c r="BE129" s="57">
        <f>IF((OR(AU129=Ceny!$A$3,AU129=Ceny!$A$4,AU129=Ceny!$A$5,AU129=Ceny!$A$6,AU129=Ceny!$A$7)),$C$5/1000,$C$6/1000)</f>
        <v>0</v>
      </c>
      <c r="BF129" s="15">
        <f t="shared" si="26"/>
        <v>0</v>
      </c>
      <c r="BG129" s="15">
        <f t="shared" si="27"/>
        <v>0</v>
      </c>
      <c r="BH129" s="15">
        <f t="shared" si="28"/>
        <v>0</v>
      </c>
      <c r="BI129" s="16">
        <f t="shared" si="29"/>
        <v>0</v>
      </c>
      <c r="BJ129" s="15">
        <f t="shared" si="30"/>
        <v>0</v>
      </c>
      <c r="BK129" s="16">
        <f t="shared" si="31"/>
        <v>0</v>
      </c>
      <c r="BL129" s="15">
        <f t="shared" si="32"/>
        <v>0</v>
      </c>
      <c r="BM129" s="11">
        <f>VLOOKUP(AU129,Ceny!$A$3:$E$9,2,FALSE)</f>
        <v>13.04</v>
      </c>
      <c r="BN129" s="15">
        <f t="shared" si="42"/>
        <v>0</v>
      </c>
      <c r="BO129" s="11">
        <f>VLOOKUP(AU129,Ceny!$A$3:$E$9,4,FALSE)</f>
        <v>13.04</v>
      </c>
      <c r="BP129" s="15">
        <f t="shared" si="43"/>
        <v>156.47999999999999</v>
      </c>
      <c r="BQ129" s="11">
        <f>VLOOKUP(AU129,Ceny!$A$3:$E$9,3,FALSE)</f>
        <v>4.7559999999999998E-2</v>
      </c>
      <c r="BR129" s="15">
        <f t="shared" si="33"/>
        <v>0</v>
      </c>
      <c r="BS129" s="11">
        <f>VLOOKUP(AU129,Ceny!$A$3:$E$9,5,FALSE)</f>
        <v>4.7559999999999998E-2</v>
      </c>
      <c r="BT129" s="15">
        <f t="shared" si="34"/>
        <v>295.01</v>
      </c>
      <c r="BU129" s="15">
        <v>0</v>
      </c>
      <c r="BV129" s="58">
        <f t="shared" si="35"/>
        <v>0</v>
      </c>
      <c r="BW129" s="59">
        <f t="shared" si="36"/>
        <v>451.49</v>
      </c>
      <c r="BX129" s="59">
        <f t="shared" si="37"/>
        <v>103.84</v>
      </c>
      <c r="BY129" s="59">
        <f t="shared" si="38"/>
        <v>555.33000000000004</v>
      </c>
      <c r="CA129" s="60"/>
    </row>
    <row r="130" spans="1:79">
      <c r="A130" s="56">
        <f t="shared" si="39"/>
        <v>116</v>
      </c>
      <c r="B130" s="8" t="s">
        <v>63</v>
      </c>
      <c r="C130" s="8" t="s">
        <v>64</v>
      </c>
      <c r="D130" s="8" t="s">
        <v>65</v>
      </c>
      <c r="E130" s="8" t="s">
        <v>65</v>
      </c>
      <c r="F130" s="8" t="s">
        <v>66</v>
      </c>
      <c r="G130" s="8" t="s">
        <v>67</v>
      </c>
      <c r="H130" s="8"/>
      <c r="I130" s="8" t="s">
        <v>68</v>
      </c>
      <c r="J130" s="8" t="s">
        <v>279</v>
      </c>
      <c r="K130" s="8" t="s">
        <v>280</v>
      </c>
      <c r="L130" s="8" t="s">
        <v>65</v>
      </c>
      <c r="M130" s="8" t="s">
        <v>65</v>
      </c>
      <c r="N130" s="8" t="s">
        <v>281</v>
      </c>
      <c r="O130" s="8" t="s">
        <v>282</v>
      </c>
      <c r="P130" s="8"/>
      <c r="Q130" s="8" t="s">
        <v>733</v>
      </c>
      <c r="R130" s="8" t="s">
        <v>734</v>
      </c>
      <c r="S130" s="8">
        <v>0</v>
      </c>
      <c r="T130" s="13" t="s">
        <v>49</v>
      </c>
      <c r="U130" s="13" t="s">
        <v>35</v>
      </c>
      <c r="V130" s="8" t="s">
        <v>739</v>
      </c>
      <c r="W130" s="9">
        <v>45657</v>
      </c>
      <c r="X130" s="8" t="s">
        <v>740</v>
      </c>
      <c r="Y130" s="8" t="s">
        <v>279</v>
      </c>
      <c r="Z130" s="8" t="s">
        <v>280</v>
      </c>
      <c r="AA130" s="8" t="s">
        <v>65</v>
      </c>
      <c r="AB130" s="8" t="s">
        <v>65</v>
      </c>
      <c r="AC130" s="8" t="s">
        <v>281</v>
      </c>
      <c r="AD130" s="8" t="s">
        <v>282</v>
      </c>
      <c r="AE130" s="8"/>
      <c r="AF130" s="10" t="s">
        <v>1368</v>
      </c>
      <c r="AG130" s="8" t="s">
        <v>1369</v>
      </c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2"/>
      <c r="AT130" s="18">
        <v>81934</v>
      </c>
      <c r="AU130" s="8" t="str">
        <f>AU$22</f>
        <v>W-3.6</v>
      </c>
      <c r="AV130" s="8" t="s">
        <v>1138</v>
      </c>
      <c r="AW130" s="8"/>
      <c r="AX130" s="13">
        <v>8760</v>
      </c>
      <c r="AY130" s="13">
        <v>12</v>
      </c>
      <c r="AZ130" s="14">
        <v>0</v>
      </c>
      <c r="BA130" s="14">
        <v>100</v>
      </c>
      <c r="BB130" s="13">
        <f t="shared" si="23"/>
        <v>0</v>
      </c>
      <c r="BC130" s="13">
        <f t="shared" si="24"/>
        <v>81934</v>
      </c>
      <c r="BD130" s="57">
        <f t="shared" si="25"/>
        <v>0</v>
      </c>
      <c r="BE130" s="57">
        <f>IF((OR(AU130=Ceny!$A$3,AU130=Ceny!$A$4,AU130=Ceny!$A$5,AU130=Ceny!$A$6,AU130=Ceny!$A$7)),$C$5/1000,$C$6/1000)</f>
        <v>0</v>
      </c>
      <c r="BF130" s="15">
        <f t="shared" si="26"/>
        <v>0</v>
      </c>
      <c r="BG130" s="15">
        <f t="shared" si="27"/>
        <v>0</v>
      </c>
      <c r="BH130" s="15">
        <f t="shared" si="28"/>
        <v>0</v>
      </c>
      <c r="BI130" s="16">
        <f t="shared" si="29"/>
        <v>0</v>
      </c>
      <c r="BJ130" s="15">
        <f t="shared" si="30"/>
        <v>0</v>
      </c>
      <c r="BK130" s="16">
        <f t="shared" si="31"/>
        <v>0</v>
      </c>
      <c r="BL130" s="15">
        <f t="shared" si="32"/>
        <v>0</v>
      </c>
      <c r="BM130" s="11">
        <f>VLOOKUP(AU130,Ceny!$A$3:$E$9,2,FALSE)</f>
        <v>42.41</v>
      </c>
      <c r="BN130" s="15">
        <f t="shared" si="42"/>
        <v>0</v>
      </c>
      <c r="BO130" s="11">
        <f>VLOOKUP(AU130,Ceny!$A$3:$E$9,4,FALSE)</f>
        <v>42.41</v>
      </c>
      <c r="BP130" s="15">
        <f t="shared" si="43"/>
        <v>508.92</v>
      </c>
      <c r="BQ130" s="11">
        <f>VLOOKUP(AU130,Ceny!$A$3:$E$9,3,FALSE)</f>
        <v>4.4200000000000003E-2</v>
      </c>
      <c r="BR130" s="15">
        <f t="shared" si="33"/>
        <v>0</v>
      </c>
      <c r="BS130" s="11">
        <f>VLOOKUP(AU130,Ceny!$A$3:$E$9,5,FALSE)</f>
        <v>4.4200000000000003E-2</v>
      </c>
      <c r="BT130" s="15">
        <f t="shared" si="34"/>
        <v>3621.48</v>
      </c>
      <c r="BU130" s="15">
        <v>0</v>
      </c>
      <c r="BV130" s="58">
        <f t="shared" si="35"/>
        <v>0</v>
      </c>
      <c r="BW130" s="59">
        <f t="shared" si="36"/>
        <v>4130.3999999999996</v>
      </c>
      <c r="BX130" s="59">
        <f t="shared" si="37"/>
        <v>949.99</v>
      </c>
      <c r="BY130" s="59">
        <f t="shared" si="38"/>
        <v>5080.3899999999994</v>
      </c>
      <c r="CA130" s="60"/>
    </row>
    <row r="131" spans="1:79">
      <c r="A131" s="56">
        <f t="shared" si="39"/>
        <v>117</v>
      </c>
      <c r="B131" s="8" t="s">
        <v>63</v>
      </c>
      <c r="C131" s="8" t="s">
        <v>64</v>
      </c>
      <c r="D131" s="8" t="s">
        <v>65</v>
      </c>
      <c r="E131" s="8" t="s">
        <v>65</v>
      </c>
      <c r="F131" s="8" t="s">
        <v>66</v>
      </c>
      <c r="G131" s="8" t="s">
        <v>67</v>
      </c>
      <c r="H131" s="8"/>
      <c r="I131" s="8" t="s">
        <v>68</v>
      </c>
      <c r="J131" s="8" t="s">
        <v>283</v>
      </c>
      <c r="K131" s="8" t="s">
        <v>284</v>
      </c>
      <c r="L131" s="8" t="s">
        <v>65</v>
      </c>
      <c r="M131" s="8" t="s">
        <v>65</v>
      </c>
      <c r="N131" s="8" t="s">
        <v>285</v>
      </c>
      <c r="O131" s="8" t="s">
        <v>286</v>
      </c>
      <c r="P131" s="8"/>
      <c r="Q131" s="8" t="s">
        <v>733</v>
      </c>
      <c r="R131" s="8" t="s">
        <v>734</v>
      </c>
      <c r="S131" s="8">
        <v>0</v>
      </c>
      <c r="T131" s="13" t="s">
        <v>49</v>
      </c>
      <c r="U131" s="13" t="s">
        <v>35</v>
      </c>
      <c r="V131" s="8" t="s">
        <v>739</v>
      </c>
      <c r="W131" s="9">
        <v>45657</v>
      </c>
      <c r="X131" s="8" t="s">
        <v>740</v>
      </c>
      <c r="Y131" s="8" t="s">
        <v>837</v>
      </c>
      <c r="Z131" s="8" t="s">
        <v>284</v>
      </c>
      <c r="AA131" s="8" t="s">
        <v>65</v>
      </c>
      <c r="AB131" s="8" t="s">
        <v>65</v>
      </c>
      <c r="AC131" s="8" t="s">
        <v>285</v>
      </c>
      <c r="AD131" s="8" t="s">
        <v>286</v>
      </c>
      <c r="AE131" s="8"/>
      <c r="AF131" s="10" t="s">
        <v>1370</v>
      </c>
      <c r="AG131" s="8" t="s">
        <v>1371</v>
      </c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2"/>
      <c r="AT131" s="18">
        <v>6088</v>
      </c>
      <c r="AU131" s="8" t="str">
        <f t="shared" ref="AU131:AU140" si="44">AU$30</f>
        <v>W-2.1</v>
      </c>
      <c r="AV131" s="8" t="s">
        <v>1138</v>
      </c>
      <c r="AW131" s="8"/>
      <c r="AX131" s="13">
        <v>8760</v>
      </c>
      <c r="AY131" s="13">
        <v>12</v>
      </c>
      <c r="AZ131" s="14">
        <v>0</v>
      </c>
      <c r="BA131" s="14">
        <v>100</v>
      </c>
      <c r="BB131" s="13">
        <f t="shared" si="23"/>
        <v>0</v>
      </c>
      <c r="BC131" s="13">
        <f t="shared" si="24"/>
        <v>6088</v>
      </c>
      <c r="BD131" s="57">
        <f t="shared" si="25"/>
        <v>0</v>
      </c>
      <c r="BE131" s="57">
        <f>IF((OR(AU131=Ceny!$A$3,AU131=Ceny!$A$4,AU131=Ceny!$A$5,AU131=Ceny!$A$6,AU131=Ceny!$A$7)),$C$5/1000,$C$6/1000)</f>
        <v>0</v>
      </c>
      <c r="BF131" s="15">
        <f t="shared" si="26"/>
        <v>0</v>
      </c>
      <c r="BG131" s="15">
        <f t="shared" si="27"/>
        <v>0</v>
      </c>
      <c r="BH131" s="15">
        <f t="shared" si="28"/>
        <v>0</v>
      </c>
      <c r="BI131" s="16">
        <f t="shared" si="29"/>
        <v>0</v>
      </c>
      <c r="BJ131" s="15">
        <f t="shared" si="30"/>
        <v>0</v>
      </c>
      <c r="BK131" s="16">
        <f t="shared" si="31"/>
        <v>0</v>
      </c>
      <c r="BL131" s="15">
        <f t="shared" si="32"/>
        <v>0</v>
      </c>
      <c r="BM131" s="11">
        <f>VLOOKUP(AU131,Ceny!$A$3:$E$9,2,FALSE)</f>
        <v>13.04</v>
      </c>
      <c r="BN131" s="15">
        <f t="shared" si="42"/>
        <v>0</v>
      </c>
      <c r="BO131" s="11">
        <f>VLOOKUP(AU131,Ceny!$A$3:$E$9,4,FALSE)</f>
        <v>13.04</v>
      </c>
      <c r="BP131" s="15">
        <f t="shared" si="43"/>
        <v>156.47999999999999</v>
      </c>
      <c r="BQ131" s="11">
        <f>VLOOKUP(AU131,Ceny!$A$3:$E$9,3,FALSE)</f>
        <v>4.7559999999999998E-2</v>
      </c>
      <c r="BR131" s="15">
        <f t="shared" si="33"/>
        <v>0</v>
      </c>
      <c r="BS131" s="11">
        <f>VLOOKUP(AU131,Ceny!$A$3:$E$9,5,FALSE)</f>
        <v>4.7559999999999998E-2</v>
      </c>
      <c r="BT131" s="15">
        <f t="shared" si="34"/>
        <v>289.55</v>
      </c>
      <c r="BU131" s="15">
        <v>0</v>
      </c>
      <c r="BV131" s="58">
        <f t="shared" si="35"/>
        <v>0</v>
      </c>
      <c r="BW131" s="59">
        <f t="shared" si="36"/>
        <v>446.03</v>
      </c>
      <c r="BX131" s="59">
        <f t="shared" si="37"/>
        <v>102.59</v>
      </c>
      <c r="BY131" s="59">
        <f t="shared" si="38"/>
        <v>548.62</v>
      </c>
      <c r="CA131" s="60"/>
    </row>
    <row r="132" spans="1:79">
      <c r="A132" s="56">
        <f t="shared" si="39"/>
        <v>118</v>
      </c>
      <c r="B132" s="8" t="s">
        <v>63</v>
      </c>
      <c r="C132" s="8" t="s">
        <v>64</v>
      </c>
      <c r="D132" s="8" t="s">
        <v>65</v>
      </c>
      <c r="E132" s="8" t="s">
        <v>65</v>
      </c>
      <c r="F132" s="8" t="s">
        <v>66</v>
      </c>
      <c r="G132" s="8" t="s">
        <v>67</v>
      </c>
      <c r="H132" s="8"/>
      <c r="I132" s="8" t="s">
        <v>68</v>
      </c>
      <c r="J132" s="8" t="s">
        <v>287</v>
      </c>
      <c r="K132" s="8" t="s">
        <v>288</v>
      </c>
      <c r="L132" s="8" t="s">
        <v>65</v>
      </c>
      <c r="M132" s="8" t="s">
        <v>65</v>
      </c>
      <c r="N132" s="8" t="s">
        <v>289</v>
      </c>
      <c r="O132" s="8" t="s">
        <v>290</v>
      </c>
      <c r="P132" s="8"/>
      <c r="Q132" s="8" t="s">
        <v>733</v>
      </c>
      <c r="R132" s="8" t="s">
        <v>734</v>
      </c>
      <c r="S132" s="8">
        <v>0</v>
      </c>
      <c r="T132" s="13" t="s">
        <v>49</v>
      </c>
      <c r="U132" s="13" t="s">
        <v>35</v>
      </c>
      <c r="V132" s="8" t="s">
        <v>739</v>
      </c>
      <c r="W132" s="9">
        <v>45657</v>
      </c>
      <c r="X132" s="8" t="s">
        <v>740</v>
      </c>
      <c r="Y132" s="8" t="s">
        <v>287</v>
      </c>
      <c r="Z132" s="8" t="s">
        <v>288</v>
      </c>
      <c r="AA132" s="8" t="s">
        <v>65</v>
      </c>
      <c r="AB132" s="8" t="s">
        <v>65</v>
      </c>
      <c r="AC132" s="8" t="s">
        <v>289</v>
      </c>
      <c r="AD132" s="8" t="s">
        <v>290</v>
      </c>
      <c r="AE132" s="8"/>
      <c r="AF132" s="10" t="s">
        <v>1372</v>
      </c>
      <c r="AG132" s="8" t="s">
        <v>1373</v>
      </c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2"/>
      <c r="AT132" s="18">
        <v>11824</v>
      </c>
      <c r="AU132" s="8" t="str">
        <f t="shared" si="44"/>
        <v>W-2.1</v>
      </c>
      <c r="AV132" s="8" t="s">
        <v>1138</v>
      </c>
      <c r="AW132" s="8"/>
      <c r="AX132" s="13">
        <v>8760</v>
      </c>
      <c r="AY132" s="13">
        <v>12</v>
      </c>
      <c r="AZ132" s="14">
        <v>0</v>
      </c>
      <c r="BA132" s="14">
        <v>100</v>
      </c>
      <c r="BB132" s="13">
        <f t="shared" si="23"/>
        <v>0</v>
      </c>
      <c r="BC132" s="13">
        <f t="shared" si="24"/>
        <v>11824</v>
      </c>
      <c r="BD132" s="57">
        <f t="shared" si="25"/>
        <v>0</v>
      </c>
      <c r="BE132" s="57">
        <f>IF((OR(AU132=Ceny!$A$3,AU132=Ceny!$A$4,AU132=Ceny!$A$5,AU132=Ceny!$A$6,AU132=Ceny!$A$7)),$C$5/1000,$C$6/1000)</f>
        <v>0</v>
      </c>
      <c r="BF132" s="15">
        <f t="shared" si="26"/>
        <v>0</v>
      </c>
      <c r="BG132" s="15">
        <f t="shared" si="27"/>
        <v>0</v>
      </c>
      <c r="BH132" s="15">
        <f t="shared" si="28"/>
        <v>0</v>
      </c>
      <c r="BI132" s="16">
        <f t="shared" si="29"/>
        <v>0</v>
      </c>
      <c r="BJ132" s="15">
        <f t="shared" si="30"/>
        <v>0</v>
      </c>
      <c r="BK132" s="16">
        <f t="shared" si="31"/>
        <v>0</v>
      </c>
      <c r="BL132" s="15">
        <f t="shared" si="32"/>
        <v>0</v>
      </c>
      <c r="BM132" s="11">
        <f>VLOOKUP(AU132,Ceny!$A$3:$E$9,2,FALSE)</f>
        <v>13.04</v>
      </c>
      <c r="BN132" s="15">
        <f t="shared" si="42"/>
        <v>0</v>
      </c>
      <c r="BO132" s="11">
        <f>VLOOKUP(AU132,Ceny!$A$3:$E$9,4,FALSE)</f>
        <v>13.04</v>
      </c>
      <c r="BP132" s="15">
        <f t="shared" si="43"/>
        <v>156.47999999999999</v>
      </c>
      <c r="BQ132" s="11">
        <f>VLOOKUP(AU132,Ceny!$A$3:$E$9,3,FALSE)</f>
        <v>4.7559999999999998E-2</v>
      </c>
      <c r="BR132" s="15">
        <f t="shared" si="33"/>
        <v>0</v>
      </c>
      <c r="BS132" s="11">
        <f>VLOOKUP(AU132,Ceny!$A$3:$E$9,5,FALSE)</f>
        <v>4.7559999999999998E-2</v>
      </c>
      <c r="BT132" s="15">
        <f t="shared" si="34"/>
        <v>562.35</v>
      </c>
      <c r="BU132" s="15">
        <v>0</v>
      </c>
      <c r="BV132" s="58">
        <f t="shared" si="35"/>
        <v>0</v>
      </c>
      <c r="BW132" s="59">
        <f t="shared" si="36"/>
        <v>718.83</v>
      </c>
      <c r="BX132" s="59">
        <f t="shared" si="37"/>
        <v>165.33</v>
      </c>
      <c r="BY132" s="59">
        <f t="shared" si="38"/>
        <v>884.16000000000008</v>
      </c>
      <c r="CA132" s="60"/>
    </row>
    <row r="133" spans="1:79">
      <c r="A133" s="56">
        <f t="shared" si="39"/>
        <v>119</v>
      </c>
      <c r="B133" s="8" t="s">
        <v>63</v>
      </c>
      <c r="C133" s="8" t="s">
        <v>64</v>
      </c>
      <c r="D133" s="8" t="s">
        <v>65</v>
      </c>
      <c r="E133" s="8" t="s">
        <v>65</v>
      </c>
      <c r="F133" s="8" t="s">
        <v>66</v>
      </c>
      <c r="G133" s="8" t="s">
        <v>67</v>
      </c>
      <c r="H133" s="8"/>
      <c r="I133" s="8" t="s">
        <v>68</v>
      </c>
      <c r="J133" s="8" t="s">
        <v>291</v>
      </c>
      <c r="K133" s="8" t="s">
        <v>292</v>
      </c>
      <c r="L133" s="8" t="s">
        <v>65</v>
      </c>
      <c r="M133" s="8" t="s">
        <v>65</v>
      </c>
      <c r="N133" s="8" t="s">
        <v>293</v>
      </c>
      <c r="O133" s="8" t="s">
        <v>92</v>
      </c>
      <c r="P133" s="8"/>
      <c r="Q133" s="8" t="s">
        <v>733</v>
      </c>
      <c r="R133" s="8" t="s">
        <v>734</v>
      </c>
      <c r="S133" s="8">
        <v>0</v>
      </c>
      <c r="T133" s="13" t="s">
        <v>49</v>
      </c>
      <c r="U133" s="13" t="s">
        <v>35</v>
      </c>
      <c r="V133" s="8" t="s">
        <v>739</v>
      </c>
      <c r="W133" s="9">
        <v>45657</v>
      </c>
      <c r="X133" s="8" t="s">
        <v>740</v>
      </c>
      <c r="Y133" s="8" t="s">
        <v>291</v>
      </c>
      <c r="Z133" s="8" t="s">
        <v>292</v>
      </c>
      <c r="AA133" s="8" t="s">
        <v>65</v>
      </c>
      <c r="AB133" s="8" t="s">
        <v>65</v>
      </c>
      <c r="AC133" s="8" t="s">
        <v>293</v>
      </c>
      <c r="AD133" s="8" t="s">
        <v>92</v>
      </c>
      <c r="AE133" s="8"/>
      <c r="AF133" s="10" t="s">
        <v>1374</v>
      </c>
      <c r="AG133" s="8" t="s">
        <v>1375</v>
      </c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2"/>
      <c r="AT133" s="18">
        <v>11421</v>
      </c>
      <c r="AU133" s="8" t="str">
        <f t="shared" si="44"/>
        <v>W-2.1</v>
      </c>
      <c r="AV133" s="8" t="s">
        <v>1138</v>
      </c>
      <c r="AW133" s="8"/>
      <c r="AX133" s="13">
        <v>8760</v>
      </c>
      <c r="AY133" s="13">
        <v>12</v>
      </c>
      <c r="AZ133" s="14">
        <v>0</v>
      </c>
      <c r="BA133" s="14">
        <v>100</v>
      </c>
      <c r="BB133" s="13">
        <f t="shared" si="23"/>
        <v>0</v>
      </c>
      <c r="BC133" s="13">
        <f t="shared" si="24"/>
        <v>11421</v>
      </c>
      <c r="BD133" s="57">
        <f t="shared" si="25"/>
        <v>0</v>
      </c>
      <c r="BE133" s="57">
        <f>IF((OR(AU133=Ceny!$A$3,AU133=Ceny!$A$4,AU133=Ceny!$A$5,AU133=Ceny!$A$6,AU133=Ceny!$A$7)),$C$5/1000,$C$6/1000)</f>
        <v>0</v>
      </c>
      <c r="BF133" s="15">
        <f t="shared" si="26"/>
        <v>0</v>
      </c>
      <c r="BG133" s="15">
        <f t="shared" si="27"/>
        <v>0</v>
      </c>
      <c r="BH133" s="15">
        <f t="shared" si="28"/>
        <v>0</v>
      </c>
      <c r="BI133" s="16">
        <f t="shared" si="29"/>
        <v>0</v>
      </c>
      <c r="BJ133" s="15">
        <f t="shared" si="30"/>
        <v>0</v>
      </c>
      <c r="BK133" s="16">
        <f t="shared" si="31"/>
        <v>0</v>
      </c>
      <c r="BL133" s="15">
        <f t="shared" si="32"/>
        <v>0</v>
      </c>
      <c r="BM133" s="11">
        <f>VLOOKUP(AU133,Ceny!$A$3:$E$9,2,FALSE)</f>
        <v>13.04</v>
      </c>
      <c r="BN133" s="15">
        <f t="shared" si="42"/>
        <v>0</v>
      </c>
      <c r="BO133" s="11">
        <f>VLOOKUP(AU133,Ceny!$A$3:$E$9,4,FALSE)</f>
        <v>13.04</v>
      </c>
      <c r="BP133" s="15">
        <f t="shared" si="43"/>
        <v>156.47999999999999</v>
      </c>
      <c r="BQ133" s="11">
        <f>VLOOKUP(AU133,Ceny!$A$3:$E$9,3,FALSE)</f>
        <v>4.7559999999999998E-2</v>
      </c>
      <c r="BR133" s="15">
        <f t="shared" si="33"/>
        <v>0</v>
      </c>
      <c r="BS133" s="11">
        <f>VLOOKUP(AU133,Ceny!$A$3:$E$9,5,FALSE)</f>
        <v>4.7559999999999998E-2</v>
      </c>
      <c r="BT133" s="15">
        <f t="shared" si="34"/>
        <v>543.17999999999995</v>
      </c>
      <c r="BU133" s="15">
        <v>0</v>
      </c>
      <c r="BV133" s="58">
        <f t="shared" si="35"/>
        <v>0</v>
      </c>
      <c r="BW133" s="59">
        <f t="shared" si="36"/>
        <v>699.66</v>
      </c>
      <c r="BX133" s="59">
        <f t="shared" si="37"/>
        <v>160.91999999999999</v>
      </c>
      <c r="BY133" s="59">
        <f t="shared" si="38"/>
        <v>860.57999999999993</v>
      </c>
      <c r="CA133" s="60"/>
    </row>
    <row r="134" spans="1:79">
      <c r="A134" s="56">
        <f t="shared" si="39"/>
        <v>120</v>
      </c>
      <c r="B134" s="8" t="s">
        <v>63</v>
      </c>
      <c r="C134" s="8" t="s">
        <v>64</v>
      </c>
      <c r="D134" s="8" t="s">
        <v>65</v>
      </c>
      <c r="E134" s="8" t="s">
        <v>65</v>
      </c>
      <c r="F134" s="8" t="s">
        <v>66</v>
      </c>
      <c r="G134" s="8" t="s">
        <v>67</v>
      </c>
      <c r="H134" s="8"/>
      <c r="I134" s="8" t="s">
        <v>68</v>
      </c>
      <c r="J134" s="8" t="s">
        <v>294</v>
      </c>
      <c r="K134" s="8" t="s">
        <v>295</v>
      </c>
      <c r="L134" s="8" t="s">
        <v>65</v>
      </c>
      <c r="M134" s="8" t="s">
        <v>65</v>
      </c>
      <c r="N134" s="8" t="s">
        <v>87</v>
      </c>
      <c r="O134" s="8" t="s">
        <v>296</v>
      </c>
      <c r="P134" s="8"/>
      <c r="Q134" s="8" t="s">
        <v>733</v>
      </c>
      <c r="R134" s="8" t="s">
        <v>734</v>
      </c>
      <c r="S134" s="8">
        <v>0</v>
      </c>
      <c r="T134" s="13" t="s">
        <v>49</v>
      </c>
      <c r="U134" s="13" t="s">
        <v>35</v>
      </c>
      <c r="V134" s="8" t="s">
        <v>739</v>
      </c>
      <c r="W134" s="9">
        <v>45657</v>
      </c>
      <c r="X134" s="8" t="s">
        <v>740</v>
      </c>
      <c r="Y134" s="8" t="s">
        <v>294</v>
      </c>
      <c r="Z134" s="8" t="s">
        <v>295</v>
      </c>
      <c r="AA134" s="8" t="s">
        <v>65</v>
      </c>
      <c r="AB134" s="8" t="s">
        <v>65</v>
      </c>
      <c r="AC134" s="8" t="s">
        <v>87</v>
      </c>
      <c r="AD134" s="8" t="s">
        <v>296</v>
      </c>
      <c r="AE134" s="8"/>
      <c r="AF134" s="10" t="s">
        <v>1376</v>
      </c>
      <c r="AG134" s="8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2"/>
      <c r="AT134" s="18">
        <v>4560</v>
      </c>
      <c r="AU134" s="8" t="str">
        <f t="shared" si="44"/>
        <v>W-2.1</v>
      </c>
      <c r="AV134" s="8" t="s">
        <v>1138</v>
      </c>
      <c r="AW134" s="8"/>
      <c r="AX134" s="13">
        <v>8760</v>
      </c>
      <c r="AY134" s="13">
        <v>12</v>
      </c>
      <c r="AZ134" s="14">
        <v>0</v>
      </c>
      <c r="BA134" s="14">
        <v>100</v>
      </c>
      <c r="BB134" s="13">
        <f t="shared" si="23"/>
        <v>0</v>
      </c>
      <c r="BC134" s="13">
        <f t="shared" si="24"/>
        <v>4560</v>
      </c>
      <c r="BD134" s="57">
        <f t="shared" si="25"/>
        <v>0</v>
      </c>
      <c r="BE134" s="57">
        <f>IF((OR(AU134=Ceny!$A$3,AU134=Ceny!$A$4,AU134=Ceny!$A$5,AU134=Ceny!$A$6,AU134=Ceny!$A$7)),$C$5/1000,$C$6/1000)</f>
        <v>0</v>
      </c>
      <c r="BF134" s="15">
        <f t="shared" si="26"/>
        <v>0</v>
      </c>
      <c r="BG134" s="15">
        <f t="shared" si="27"/>
        <v>0</v>
      </c>
      <c r="BH134" s="15">
        <f t="shared" si="28"/>
        <v>0</v>
      </c>
      <c r="BI134" s="16">
        <f t="shared" si="29"/>
        <v>0</v>
      </c>
      <c r="BJ134" s="15">
        <f t="shared" si="30"/>
        <v>0</v>
      </c>
      <c r="BK134" s="16">
        <f t="shared" si="31"/>
        <v>0</v>
      </c>
      <c r="BL134" s="15">
        <f t="shared" si="32"/>
        <v>0</v>
      </c>
      <c r="BM134" s="11">
        <f>VLOOKUP(AU134,Ceny!$A$3:$E$9,2,FALSE)</f>
        <v>13.04</v>
      </c>
      <c r="BN134" s="15">
        <f t="shared" si="42"/>
        <v>0</v>
      </c>
      <c r="BO134" s="11">
        <f>VLOOKUP(AU134,Ceny!$A$3:$E$9,4,FALSE)</f>
        <v>13.04</v>
      </c>
      <c r="BP134" s="15">
        <f t="shared" si="43"/>
        <v>156.47999999999999</v>
      </c>
      <c r="BQ134" s="11">
        <f>VLOOKUP(AU134,Ceny!$A$3:$E$9,3,FALSE)</f>
        <v>4.7559999999999998E-2</v>
      </c>
      <c r="BR134" s="15">
        <f t="shared" si="33"/>
        <v>0</v>
      </c>
      <c r="BS134" s="11">
        <f>VLOOKUP(AU134,Ceny!$A$3:$E$9,5,FALSE)</f>
        <v>4.7559999999999998E-2</v>
      </c>
      <c r="BT134" s="15">
        <f t="shared" si="34"/>
        <v>216.87</v>
      </c>
      <c r="BU134" s="15">
        <v>0</v>
      </c>
      <c r="BV134" s="58">
        <f t="shared" si="35"/>
        <v>0</v>
      </c>
      <c r="BW134" s="59">
        <f t="shared" si="36"/>
        <v>373.35</v>
      </c>
      <c r="BX134" s="59">
        <f t="shared" si="37"/>
        <v>85.87</v>
      </c>
      <c r="BY134" s="59">
        <f t="shared" si="38"/>
        <v>459.22</v>
      </c>
      <c r="CA134" s="60"/>
    </row>
    <row r="135" spans="1:79">
      <c r="A135" s="56">
        <f t="shared" si="39"/>
        <v>121</v>
      </c>
      <c r="B135" s="8" t="s">
        <v>63</v>
      </c>
      <c r="C135" s="8" t="s">
        <v>64</v>
      </c>
      <c r="D135" s="8" t="s">
        <v>65</v>
      </c>
      <c r="E135" s="8" t="s">
        <v>65</v>
      </c>
      <c r="F135" s="8" t="s">
        <v>66</v>
      </c>
      <c r="G135" s="8" t="s">
        <v>67</v>
      </c>
      <c r="H135" s="8"/>
      <c r="I135" s="8" t="s">
        <v>68</v>
      </c>
      <c r="J135" s="8" t="s">
        <v>297</v>
      </c>
      <c r="K135" s="8" t="s">
        <v>298</v>
      </c>
      <c r="L135" s="8" t="s">
        <v>65</v>
      </c>
      <c r="M135" s="8" t="s">
        <v>65</v>
      </c>
      <c r="N135" s="8" t="s">
        <v>87</v>
      </c>
      <c r="O135" s="8" t="s">
        <v>299</v>
      </c>
      <c r="P135" s="8"/>
      <c r="Q135" s="8" t="s">
        <v>733</v>
      </c>
      <c r="R135" s="8" t="s">
        <v>734</v>
      </c>
      <c r="S135" s="8">
        <v>0</v>
      </c>
      <c r="T135" s="13" t="s">
        <v>49</v>
      </c>
      <c r="U135" s="13" t="s">
        <v>35</v>
      </c>
      <c r="V135" s="8" t="s">
        <v>739</v>
      </c>
      <c r="W135" s="9">
        <v>45657</v>
      </c>
      <c r="X135" s="8" t="s">
        <v>740</v>
      </c>
      <c r="Y135" s="8" t="s">
        <v>838</v>
      </c>
      <c r="Z135" s="8" t="s">
        <v>298</v>
      </c>
      <c r="AA135" s="8" t="s">
        <v>65</v>
      </c>
      <c r="AB135" s="8" t="s">
        <v>65</v>
      </c>
      <c r="AC135" s="8" t="s">
        <v>87</v>
      </c>
      <c r="AD135" s="8" t="s">
        <v>299</v>
      </c>
      <c r="AE135" s="8"/>
      <c r="AF135" s="10" t="s">
        <v>1377</v>
      </c>
      <c r="AG135" s="8" t="s">
        <v>1378</v>
      </c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2"/>
      <c r="AT135" s="18">
        <v>6635</v>
      </c>
      <c r="AU135" s="8" t="str">
        <f t="shared" si="44"/>
        <v>W-2.1</v>
      </c>
      <c r="AV135" s="8" t="s">
        <v>1138</v>
      </c>
      <c r="AW135" s="8"/>
      <c r="AX135" s="13">
        <v>8760</v>
      </c>
      <c r="AY135" s="13">
        <v>12</v>
      </c>
      <c r="AZ135" s="14">
        <v>0</v>
      </c>
      <c r="BA135" s="14">
        <v>100</v>
      </c>
      <c r="BB135" s="13">
        <f t="shared" si="23"/>
        <v>0</v>
      </c>
      <c r="BC135" s="13">
        <f t="shared" si="24"/>
        <v>6635</v>
      </c>
      <c r="BD135" s="57">
        <f t="shared" si="25"/>
        <v>0</v>
      </c>
      <c r="BE135" s="57">
        <f>IF((OR(AU135=Ceny!$A$3,AU135=Ceny!$A$4,AU135=Ceny!$A$5,AU135=Ceny!$A$6,AU135=Ceny!$A$7)),$C$5/1000,$C$6/1000)</f>
        <v>0</v>
      </c>
      <c r="BF135" s="15">
        <f t="shared" si="26"/>
        <v>0</v>
      </c>
      <c r="BG135" s="15">
        <f t="shared" si="27"/>
        <v>0</v>
      </c>
      <c r="BH135" s="15">
        <f t="shared" si="28"/>
        <v>0</v>
      </c>
      <c r="BI135" s="16">
        <f t="shared" si="29"/>
        <v>0</v>
      </c>
      <c r="BJ135" s="15">
        <f t="shared" si="30"/>
        <v>0</v>
      </c>
      <c r="BK135" s="16">
        <f t="shared" si="31"/>
        <v>0</v>
      </c>
      <c r="BL135" s="15">
        <f t="shared" si="32"/>
        <v>0</v>
      </c>
      <c r="BM135" s="11">
        <f>VLOOKUP(AU135,Ceny!$A$3:$E$9,2,FALSE)</f>
        <v>13.04</v>
      </c>
      <c r="BN135" s="15">
        <f t="shared" si="42"/>
        <v>0</v>
      </c>
      <c r="BO135" s="11">
        <f>VLOOKUP(AU135,Ceny!$A$3:$E$9,4,FALSE)</f>
        <v>13.04</v>
      </c>
      <c r="BP135" s="15">
        <f t="shared" si="43"/>
        <v>156.47999999999999</v>
      </c>
      <c r="BQ135" s="11">
        <f>VLOOKUP(AU135,Ceny!$A$3:$E$9,3,FALSE)</f>
        <v>4.7559999999999998E-2</v>
      </c>
      <c r="BR135" s="15">
        <f t="shared" si="33"/>
        <v>0</v>
      </c>
      <c r="BS135" s="11">
        <f>VLOOKUP(AU135,Ceny!$A$3:$E$9,5,FALSE)</f>
        <v>4.7559999999999998E-2</v>
      </c>
      <c r="BT135" s="15">
        <f t="shared" si="34"/>
        <v>315.56</v>
      </c>
      <c r="BU135" s="15">
        <v>0</v>
      </c>
      <c r="BV135" s="58">
        <f t="shared" si="35"/>
        <v>0</v>
      </c>
      <c r="BW135" s="59">
        <f t="shared" si="36"/>
        <v>472.03999999999996</v>
      </c>
      <c r="BX135" s="59">
        <f t="shared" si="37"/>
        <v>108.57</v>
      </c>
      <c r="BY135" s="59">
        <f t="shared" si="38"/>
        <v>580.6099999999999</v>
      </c>
      <c r="CA135" s="60"/>
    </row>
    <row r="136" spans="1:79">
      <c r="A136" s="56">
        <f t="shared" si="39"/>
        <v>122</v>
      </c>
      <c r="B136" s="8" t="s">
        <v>63</v>
      </c>
      <c r="C136" s="8" t="s">
        <v>178</v>
      </c>
      <c r="D136" s="8" t="s">
        <v>65</v>
      </c>
      <c r="E136" s="8" t="s">
        <v>65</v>
      </c>
      <c r="F136" s="8" t="s">
        <v>66</v>
      </c>
      <c r="G136" s="8" t="s">
        <v>67</v>
      </c>
      <c r="H136" s="8"/>
      <c r="I136" s="8" t="s">
        <v>68</v>
      </c>
      <c r="J136" s="8" t="s">
        <v>300</v>
      </c>
      <c r="K136" s="8" t="s">
        <v>301</v>
      </c>
      <c r="L136" s="8" t="s">
        <v>65</v>
      </c>
      <c r="M136" s="8" t="s">
        <v>65</v>
      </c>
      <c r="N136" s="8" t="s">
        <v>302</v>
      </c>
      <c r="O136" s="8" t="s">
        <v>225</v>
      </c>
      <c r="P136" s="8"/>
      <c r="Q136" s="8" t="s">
        <v>733</v>
      </c>
      <c r="R136" s="8" t="s">
        <v>734</v>
      </c>
      <c r="S136" s="8">
        <v>0</v>
      </c>
      <c r="T136" s="13" t="s">
        <v>49</v>
      </c>
      <c r="U136" s="13" t="s">
        <v>35</v>
      </c>
      <c r="V136" s="8" t="s">
        <v>739</v>
      </c>
      <c r="W136" s="9">
        <v>45657</v>
      </c>
      <c r="X136" s="8" t="s">
        <v>740</v>
      </c>
      <c r="Y136" s="8" t="s">
        <v>839</v>
      </c>
      <c r="Z136" s="8" t="s">
        <v>301</v>
      </c>
      <c r="AA136" s="8" t="s">
        <v>65</v>
      </c>
      <c r="AB136" s="8" t="s">
        <v>65</v>
      </c>
      <c r="AC136" s="8" t="s">
        <v>302</v>
      </c>
      <c r="AD136" s="8" t="s">
        <v>225</v>
      </c>
      <c r="AE136" s="8"/>
      <c r="AF136" s="10" t="s">
        <v>1379</v>
      </c>
      <c r="AG136" s="8" t="s">
        <v>1380</v>
      </c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2"/>
      <c r="AT136" s="18">
        <v>4393</v>
      </c>
      <c r="AU136" s="8" t="str">
        <f t="shared" si="44"/>
        <v>W-2.1</v>
      </c>
      <c r="AV136" s="8" t="s">
        <v>1138</v>
      </c>
      <c r="AW136" s="8"/>
      <c r="AX136" s="13">
        <v>8760</v>
      </c>
      <c r="AY136" s="13">
        <v>12</v>
      </c>
      <c r="AZ136" s="14">
        <v>0</v>
      </c>
      <c r="BA136" s="14">
        <v>100</v>
      </c>
      <c r="BB136" s="13">
        <f t="shared" si="23"/>
        <v>0</v>
      </c>
      <c r="BC136" s="13">
        <f t="shared" si="24"/>
        <v>4393</v>
      </c>
      <c r="BD136" s="57">
        <f t="shared" si="25"/>
        <v>0</v>
      </c>
      <c r="BE136" s="57">
        <f>IF((OR(AU136=Ceny!$A$3,AU136=Ceny!$A$4,AU136=Ceny!$A$5,AU136=Ceny!$A$6,AU136=Ceny!$A$7)),$C$5/1000,$C$6/1000)</f>
        <v>0</v>
      </c>
      <c r="BF136" s="15">
        <f t="shared" si="26"/>
        <v>0</v>
      </c>
      <c r="BG136" s="15">
        <f t="shared" si="27"/>
        <v>0</v>
      </c>
      <c r="BH136" s="15">
        <f t="shared" si="28"/>
        <v>0</v>
      </c>
      <c r="BI136" s="16">
        <f t="shared" si="29"/>
        <v>0</v>
      </c>
      <c r="BJ136" s="15">
        <f t="shared" si="30"/>
        <v>0</v>
      </c>
      <c r="BK136" s="16">
        <f t="shared" si="31"/>
        <v>0</v>
      </c>
      <c r="BL136" s="15">
        <f t="shared" si="32"/>
        <v>0</v>
      </c>
      <c r="BM136" s="11">
        <f>VLOOKUP(AU136,Ceny!$A$3:$E$9,2,FALSE)</f>
        <v>13.04</v>
      </c>
      <c r="BN136" s="15">
        <f t="shared" si="42"/>
        <v>0</v>
      </c>
      <c r="BO136" s="11">
        <f>VLOOKUP(AU136,Ceny!$A$3:$E$9,4,FALSE)</f>
        <v>13.04</v>
      </c>
      <c r="BP136" s="15">
        <f t="shared" si="43"/>
        <v>156.47999999999999</v>
      </c>
      <c r="BQ136" s="11">
        <f>VLOOKUP(AU136,Ceny!$A$3:$E$9,3,FALSE)</f>
        <v>4.7559999999999998E-2</v>
      </c>
      <c r="BR136" s="15">
        <f t="shared" si="33"/>
        <v>0</v>
      </c>
      <c r="BS136" s="11">
        <f>VLOOKUP(AU136,Ceny!$A$3:$E$9,5,FALSE)</f>
        <v>4.7559999999999998E-2</v>
      </c>
      <c r="BT136" s="15">
        <f t="shared" si="34"/>
        <v>208.93</v>
      </c>
      <c r="BU136" s="15">
        <v>0</v>
      </c>
      <c r="BV136" s="58">
        <f t="shared" si="35"/>
        <v>0</v>
      </c>
      <c r="BW136" s="59">
        <f t="shared" si="36"/>
        <v>365.40999999999997</v>
      </c>
      <c r="BX136" s="59">
        <f t="shared" si="37"/>
        <v>84.04</v>
      </c>
      <c r="BY136" s="59">
        <f t="shared" si="38"/>
        <v>449.45</v>
      </c>
      <c r="CA136" s="60"/>
    </row>
    <row r="137" spans="1:79">
      <c r="A137" s="56">
        <f t="shared" si="39"/>
        <v>123</v>
      </c>
      <c r="B137" s="8" t="s">
        <v>63</v>
      </c>
      <c r="C137" s="8" t="s">
        <v>64</v>
      </c>
      <c r="D137" s="8" t="s">
        <v>65</v>
      </c>
      <c r="E137" s="8" t="s">
        <v>65</v>
      </c>
      <c r="F137" s="8" t="s">
        <v>66</v>
      </c>
      <c r="G137" s="8" t="s">
        <v>67</v>
      </c>
      <c r="H137" s="8"/>
      <c r="I137" s="8" t="s">
        <v>68</v>
      </c>
      <c r="J137" s="8" t="s">
        <v>303</v>
      </c>
      <c r="K137" s="8" t="s">
        <v>304</v>
      </c>
      <c r="L137" s="8" t="s">
        <v>65</v>
      </c>
      <c r="M137" s="8" t="s">
        <v>65</v>
      </c>
      <c r="N137" s="8" t="s">
        <v>305</v>
      </c>
      <c r="O137" s="8" t="s">
        <v>306</v>
      </c>
      <c r="P137" s="8"/>
      <c r="Q137" s="8" t="s">
        <v>733</v>
      </c>
      <c r="R137" s="8" t="s">
        <v>734</v>
      </c>
      <c r="S137" s="8">
        <v>0</v>
      </c>
      <c r="T137" s="13" t="s">
        <v>49</v>
      </c>
      <c r="U137" s="13" t="s">
        <v>35</v>
      </c>
      <c r="V137" s="8" t="s">
        <v>739</v>
      </c>
      <c r="W137" s="9">
        <v>45657</v>
      </c>
      <c r="X137" s="8" t="s">
        <v>740</v>
      </c>
      <c r="Y137" s="8" t="s">
        <v>840</v>
      </c>
      <c r="Z137" s="8" t="s">
        <v>304</v>
      </c>
      <c r="AA137" s="8" t="s">
        <v>65</v>
      </c>
      <c r="AB137" s="8" t="s">
        <v>65</v>
      </c>
      <c r="AC137" s="8" t="s">
        <v>305</v>
      </c>
      <c r="AD137" s="8" t="s">
        <v>306</v>
      </c>
      <c r="AE137" s="8"/>
      <c r="AF137" s="10" t="s">
        <v>1381</v>
      </c>
      <c r="AG137" s="8" t="s">
        <v>1382</v>
      </c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2"/>
      <c r="AT137" s="18">
        <v>7274</v>
      </c>
      <c r="AU137" s="8" t="str">
        <f t="shared" si="44"/>
        <v>W-2.1</v>
      </c>
      <c r="AV137" s="8" t="s">
        <v>1138</v>
      </c>
      <c r="AW137" s="8"/>
      <c r="AX137" s="13">
        <v>8760</v>
      </c>
      <c r="AY137" s="13">
        <v>12</v>
      </c>
      <c r="AZ137" s="14">
        <v>0</v>
      </c>
      <c r="BA137" s="14">
        <v>100</v>
      </c>
      <c r="BB137" s="13">
        <f t="shared" si="23"/>
        <v>0</v>
      </c>
      <c r="BC137" s="13">
        <f t="shared" si="24"/>
        <v>7274</v>
      </c>
      <c r="BD137" s="57">
        <f t="shared" si="25"/>
        <v>0</v>
      </c>
      <c r="BE137" s="57">
        <f>IF((OR(AU137=Ceny!$A$3,AU137=Ceny!$A$4,AU137=Ceny!$A$5,AU137=Ceny!$A$6,AU137=Ceny!$A$7)),$C$5/1000,$C$6/1000)</f>
        <v>0</v>
      </c>
      <c r="BF137" s="15">
        <f t="shared" si="26"/>
        <v>0</v>
      </c>
      <c r="BG137" s="15">
        <f t="shared" si="27"/>
        <v>0</v>
      </c>
      <c r="BH137" s="15">
        <f t="shared" si="28"/>
        <v>0</v>
      </c>
      <c r="BI137" s="16">
        <f t="shared" si="29"/>
        <v>0</v>
      </c>
      <c r="BJ137" s="15">
        <f t="shared" si="30"/>
        <v>0</v>
      </c>
      <c r="BK137" s="16">
        <f t="shared" si="31"/>
        <v>0</v>
      </c>
      <c r="BL137" s="15">
        <f t="shared" si="32"/>
        <v>0</v>
      </c>
      <c r="BM137" s="11">
        <f>VLOOKUP(AU137,Ceny!$A$3:$E$9,2,FALSE)</f>
        <v>13.04</v>
      </c>
      <c r="BN137" s="15">
        <f t="shared" si="42"/>
        <v>0</v>
      </c>
      <c r="BO137" s="11">
        <f>VLOOKUP(AU137,Ceny!$A$3:$E$9,4,FALSE)</f>
        <v>13.04</v>
      </c>
      <c r="BP137" s="15">
        <f t="shared" si="43"/>
        <v>156.47999999999999</v>
      </c>
      <c r="BQ137" s="11">
        <f>VLOOKUP(AU137,Ceny!$A$3:$E$9,3,FALSE)</f>
        <v>4.7559999999999998E-2</v>
      </c>
      <c r="BR137" s="15">
        <f t="shared" si="33"/>
        <v>0</v>
      </c>
      <c r="BS137" s="11">
        <f>VLOOKUP(AU137,Ceny!$A$3:$E$9,5,FALSE)</f>
        <v>4.7559999999999998E-2</v>
      </c>
      <c r="BT137" s="15">
        <f t="shared" si="34"/>
        <v>345.95</v>
      </c>
      <c r="BU137" s="15">
        <v>0</v>
      </c>
      <c r="BV137" s="58">
        <f t="shared" si="35"/>
        <v>0</v>
      </c>
      <c r="BW137" s="59">
        <f t="shared" si="36"/>
        <v>502.42999999999995</v>
      </c>
      <c r="BX137" s="59">
        <f t="shared" si="37"/>
        <v>115.56</v>
      </c>
      <c r="BY137" s="59">
        <f t="shared" si="38"/>
        <v>617.99</v>
      </c>
      <c r="CA137" s="60"/>
    </row>
    <row r="138" spans="1:79">
      <c r="A138" s="56">
        <f t="shared" si="39"/>
        <v>124</v>
      </c>
      <c r="B138" s="8" t="s">
        <v>63</v>
      </c>
      <c r="C138" s="8" t="s">
        <v>64</v>
      </c>
      <c r="D138" s="8" t="s">
        <v>65</v>
      </c>
      <c r="E138" s="8" t="s">
        <v>65</v>
      </c>
      <c r="F138" s="8" t="s">
        <v>66</v>
      </c>
      <c r="G138" s="8" t="s">
        <v>67</v>
      </c>
      <c r="H138" s="8"/>
      <c r="I138" s="8" t="s">
        <v>68</v>
      </c>
      <c r="J138" s="8" t="s">
        <v>307</v>
      </c>
      <c r="K138" s="8" t="s">
        <v>308</v>
      </c>
      <c r="L138" s="8" t="s">
        <v>65</v>
      </c>
      <c r="M138" s="8" t="s">
        <v>65</v>
      </c>
      <c r="N138" s="8" t="s">
        <v>309</v>
      </c>
      <c r="O138" s="8" t="s">
        <v>310</v>
      </c>
      <c r="P138" s="8"/>
      <c r="Q138" s="8" t="s">
        <v>733</v>
      </c>
      <c r="R138" s="8" t="s">
        <v>734</v>
      </c>
      <c r="S138" s="8">
        <v>0</v>
      </c>
      <c r="T138" s="13" t="s">
        <v>49</v>
      </c>
      <c r="U138" s="13" t="s">
        <v>35</v>
      </c>
      <c r="V138" s="8" t="s">
        <v>739</v>
      </c>
      <c r="W138" s="9">
        <v>45657</v>
      </c>
      <c r="X138" s="8" t="s">
        <v>740</v>
      </c>
      <c r="Y138" s="8" t="s">
        <v>307</v>
      </c>
      <c r="Z138" s="8" t="s">
        <v>308</v>
      </c>
      <c r="AA138" s="8" t="s">
        <v>65</v>
      </c>
      <c r="AB138" s="8" t="s">
        <v>841</v>
      </c>
      <c r="AC138" s="8" t="s">
        <v>309</v>
      </c>
      <c r="AD138" s="8" t="s">
        <v>310</v>
      </c>
      <c r="AE138" s="8"/>
      <c r="AF138" s="10" t="s">
        <v>1383</v>
      </c>
      <c r="AG138" s="8" t="s">
        <v>1384</v>
      </c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2"/>
      <c r="AT138" s="18">
        <v>6979</v>
      </c>
      <c r="AU138" s="8" t="str">
        <f t="shared" si="44"/>
        <v>W-2.1</v>
      </c>
      <c r="AV138" s="8" t="s">
        <v>1138</v>
      </c>
      <c r="AW138" s="8"/>
      <c r="AX138" s="13">
        <v>8760</v>
      </c>
      <c r="AY138" s="13">
        <v>12</v>
      </c>
      <c r="AZ138" s="14">
        <v>0</v>
      </c>
      <c r="BA138" s="14">
        <v>100</v>
      </c>
      <c r="BB138" s="13">
        <f t="shared" si="23"/>
        <v>0</v>
      </c>
      <c r="BC138" s="13">
        <f t="shared" si="24"/>
        <v>6979</v>
      </c>
      <c r="BD138" s="57">
        <f t="shared" si="25"/>
        <v>0</v>
      </c>
      <c r="BE138" s="57">
        <f>IF((OR(AU138=Ceny!$A$3,AU138=Ceny!$A$4,AU138=Ceny!$A$5,AU138=Ceny!$A$6,AU138=Ceny!$A$7)),$C$5/1000,$C$6/1000)</f>
        <v>0</v>
      </c>
      <c r="BF138" s="15">
        <f t="shared" si="26"/>
        <v>0</v>
      </c>
      <c r="BG138" s="15">
        <f t="shared" si="27"/>
        <v>0</v>
      </c>
      <c r="BH138" s="15">
        <f t="shared" si="28"/>
        <v>0</v>
      </c>
      <c r="BI138" s="16">
        <f t="shared" si="29"/>
        <v>0</v>
      </c>
      <c r="BJ138" s="15">
        <f t="shared" si="30"/>
        <v>0</v>
      </c>
      <c r="BK138" s="16">
        <f t="shared" si="31"/>
        <v>0</v>
      </c>
      <c r="BL138" s="15">
        <f t="shared" si="32"/>
        <v>0</v>
      </c>
      <c r="BM138" s="11">
        <f>VLOOKUP(AU138,Ceny!$A$3:$E$9,2,FALSE)</f>
        <v>13.04</v>
      </c>
      <c r="BN138" s="15">
        <f t="shared" si="42"/>
        <v>0</v>
      </c>
      <c r="BO138" s="11">
        <f>VLOOKUP(AU138,Ceny!$A$3:$E$9,4,FALSE)</f>
        <v>13.04</v>
      </c>
      <c r="BP138" s="15">
        <f t="shared" si="43"/>
        <v>156.47999999999999</v>
      </c>
      <c r="BQ138" s="11">
        <f>VLOOKUP(AU138,Ceny!$A$3:$E$9,3,FALSE)</f>
        <v>4.7559999999999998E-2</v>
      </c>
      <c r="BR138" s="15">
        <f t="shared" si="33"/>
        <v>0</v>
      </c>
      <c r="BS138" s="11">
        <f>VLOOKUP(AU138,Ceny!$A$3:$E$9,5,FALSE)</f>
        <v>4.7559999999999998E-2</v>
      </c>
      <c r="BT138" s="15">
        <f t="shared" si="34"/>
        <v>331.92</v>
      </c>
      <c r="BU138" s="15">
        <v>0</v>
      </c>
      <c r="BV138" s="58">
        <f t="shared" si="35"/>
        <v>0</v>
      </c>
      <c r="BW138" s="59">
        <f t="shared" si="36"/>
        <v>488.4</v>
      </c>
      <c r="BX138" s="59">
        <f t="shared" si="37"/>
        <v>112.33</v>
      </c>
      <c r="BY138" s="59">
        <f t="shared" si="38"/>
        <v>600.73</v>
      </c>
      <c r="CA138" s="60"/>
    </row>
    <row r="139" spans="1:79">
      <c r="A139" s="56">
        <f t="shared" si="39"/>
        <v>125</v>
      </c>
      <c r="B139" s="8" t="s">
        <v>63</v>
      </c>
      <c r="C139" s="8" t="s">
        <v>64</v>
      </c>
      <c r="D139" s="8" t="s">
        <v>65</v>
      </c>
      <c r="E139" s="8" t="s">
        <v>65</v>
      </c>
      <c r="F139" s="8" t="s">
        <v>66</v>
      </c>
      <c r="G139" s="8" t="s">
        <v>67</v>
      </c>
      <c r="H139" s="8"/>
      <c r="I139" s="8" t="s">
        <v>68</v>
      </c>
      <c r="J139" s="8" t="s">
        <v>311</v>
      </c>
      <c r="K139" s="8" t="s">
        <v>312</v>
      </c>
      <c r="L139" s="8" t="s">
        <v>65</v>
      </c>
      <c r="M139" s="8" t="s">
        <v>65</v>
      </c>
      <c r="N139" s="8" t="s">
        <v>313</v>
      </c>
      <c r="O139" s="8" t="s">
        <v>314</v>
      </c>
      <c r="P139" s="8"/>
      <c r="Q139" s="8" t="s">
        <v>733</v>
      </c>
      <c r="R139" s="8" t="s">
        <v>734</v>
      </c>
      <c r="S139" s="8">
        <v>0</v>
      </c>
      <c r="T139" s="13" t="s">
        <v>49</v>
      </c>
      <c r="U139" s="13" t="s">
        <v>35</v>
      </c>
      <c r="V139" s="8" t="s">
        <v>739</v>
      </c>
      <c r="W139" s="9">
        <v>45657</v>
      </c>
      <c r="X139" s="8" t="s">
        <v>740</v>
      </c>
      <c r="Y139" s="8" t="s">
        <v>842</v>
      </c>
      <c r="Z139" s="8" t="s">
        <v>312</v>
      </c>
      <c r="AA139" s="8" t="s">
        <v>65</v>
      </c>
      <c r="AB139" s="8" t="s">
        <v>65</v>
      </c>
      <c r="AC139" s="8" t="s">
        <v>313</v>
      </c>
      <c r="AD139" s="8" t="s">
        <v>314</v>
      </c>
      <c r="AE139" s="8"/>
      <c r="AF139" s="10" t="s">
        <v>1385</v>
      </c>
      <c r="AG139" s="8" t="s">
        <v>1386</v>
      </c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2"/>
      <c r="AT139" s="18">
        <v>9766</v>
      </c>
      <c r="AU139" s="8" t="str">
        <f t="shared" si="44"/>
        <v>W-2.1</v>
      </c>
      <c r="AV139" s="8" t="s">
        <v>1138</v>
      </c>
      <c r="AW139" s="8"/>
      <c r="AX139" s="13">
        <v>8760</v>
      </c>
      <c r="AY139" s="13">
        <v>12</v>
      </c>
      <c r="AZ139" s="14">
        <v>0</v>
      </c>
      <c r="BA139" s="14">
        <v>100</v>
      </c>
      <c r="BB139" s="13">
        <f t="shared" si="23"/>
        <v>0</v>
      </c>
      <c r="BC139" s="13">
        <f t="shared" si="24"/>
        <v>9766</v>
      </c>
      <c r="BD139" s="57">
        <f t="shared" si="25"/>
        <v>0</v>
      </c>
      <c r="BE139" s="57">
        <f>IF((OR(AU139=Ceny!$A$3,AU139=Ceny!$A$4,AU139=Ceny!$A$5,AU139=Ceny!$A$6,AU139=Ceny!$A$7)),$C$5/1000,$C$6/1000)</f>
        <v>0</v>
      </c>
      <c r="BF139" s="15">
        <f t="shared" si="26"/>
        <v>0</v>
      </c>
      <c r="BG139" s="15">
        <f t="shared" si="27"/>
        <v>0</v>
      </c>
      <c r="BH139" s="15">
        <f t="shared" si="28"/>
        <v>0</v>
      </c>
      <c r="BI139" s="16">
        <f t="shared" si="29"/>
        <v>0</v>
      </c>
      <c r="BJ139" s="15">
        <f t="shared" si="30"/>
        <v>0</v>
      </c>
      <c r="BK139" s="16">
        <f t="shared" si="31"/>
        <v>0</v>
      </c>
      <c r="BL139" s="15">
        <f t="shared" si="32"/>
        <v>0</v>
      </c>
      <c r="BM139" s="11">
        <f>VLOOKUP(AU139,Ceny!$A$3:$E$9,2,FALSE)</f>
        <v>13.04</v>
      </c>
      <c r="BN139" s="15">
        <f t="shared" si="42"/>
        <v>0</v>
      </c>
      <c r="BO139" s="11">
        <f>VLOOKUP(AU139,Ceny!$A$3:$E$9,4,FALSE)</f>
        <v>13.04</v>
      </c>
      <c r="BP139" s="15">
        <f t="shared" si="43"/>
        <v>156.47999999999999</v>
      </c>
      <c r="BQ139" s="11">
        <f>VLOOKUP(AU139,Ceny!$A$3:$E$9,3,FALSE)</f>
        <v>4.7559999999999998E-2</v>
      </c>
      <c r="BR139" s="15">
        <f t="shared" si="33"/>
        <v>0</v>
      </c>
      <c r="BS139" s="11">
        <f>VLOOKUP(AU139,Ceny!$A$3:$E$9,5,FALSE)</f>
        <v>4.7559999999999998E-2</v>
      </c>
      <c r="BT139" s="15">
        <f t="shared" si="34"/>
        <v>464.47</v>
      </c>
      <c r="BU139" s="15">
        <v>0</v>
      </c>
      <c r="BV139" s="58">
        <f t="shared" si="35"/>
        <v>0</v>
      </c>
      <c r="BW139" s="59">
        <f t="shared" si="36"/>
        <v>620.95000000000005</v>
      </c>
      <c r="BX139" s="59">
        <f t="shared" si="37"/>
        <v>142.82</v>
      </c>
      <c r="BY139" s="59">
        <f t="shared" si="38"/>
        <v>763.77</v>
      </c>
      <c r="CA139" s="60"/>
    </row>
    <row r="140" spans="1:79">
      <c r="A140" s="56">
        <f t="shared" si="39"/>
        <v>126</v>
      </c>
      <c r="B140" s="8" t="s">
        <v>63</v>
      </c>
      <c r="C140" s="8" t="s">
        <v>64</v>
      </c>
      <c r="D140" s="8" t="s">
        <v>65</v>
      </c>
      <c r="E140" s="8" t="s">
        <v>65</v>
      </c>
      <c r="F140" s="8" t="s">
        <v>66</v>
      </c>
      <c r="G140" s="8" t="s">
        <v>67</v>
      </c>
      <c r="H140" s="8"/>
      <c r="I140" s="8" t="s">
        <v>68</v>
      </c>
      <c r="J140" s="8" t="s">
        <v>315</v>
      </c>
      <c r="K140" s="8" t="s">
        <v>316</v>
      </c>
      <c r="L140" s="8" t="s">
        <v>65</v>
      </c>
      <c r="M140" s="8" t="s">
        <v>65</v>
      </c>
      <c r="N140" s="8" t="s">
        <v>317</v>
      </c>
      <c r="O140" s="8" t="s">
        <v>72</v>
      </c>
      <c r="P140" s="8"/>
      <c r="Q140" s="8" t="s">
        <v>733</v>
      </c>
      <c r="R140" s="8" t="s">
        <v>734</v>
      </c>
      <c r="S140" s="8">
        <v>0</v>
      </c>
      <c r="T140" s="13" t="s">
        <v>49</v>
      </c>
      <c r="U140" s="13" t="s">
        <v>35</v>
      </c>
      <c r="V140" s="8" t="s">
        <v>739</v>
      </c>
      <c r="W140" s="9">
        <v>45657</v>
      </c>
      <c r="X140" s="8" t="s">
        <v>740</v>
      </c>
      <c r="Y140" s="8" t="s">
        <v>315</v>
      </c>
      <c r="Z140" s="8" t="s">
        <v>316</v>
      </c>
      <c r="AA140" s="8" t="s">
        <v>65</v>
      </c>
      <c r="AB140" s="8" t="s">
        <v>65</v>
      </c>
      <c r="AC140" s="8" t="s">
        <v>843</v>
      </c>
      <c r="AD140" s="8" t="s">
        <v>72</v>
      </c>
      <c r="AE140" s="8"/>
      <c r="AF140" s="10" t="s">
        <v>1387</v>
      </c>
      <c r="AG140" s="8" t="s">
        <v>1388</v>
      </c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2"/>
      <c r="AT140" s="18">
        <v>17433</v>
      </c>
      <c r="AU140" s="8" t="str">
        <f t="shared" si="44"/>
        <v>W-2.1</v>
      </c>
      <c r="AV140" s="8" t="s">
        <v>1138</v>
      </c>
      <c r="AW140" s="8"/>
      <c r="AX140" s="13">
        <v>8760</v>
      </c>
      <c r="AY140" s="13">
        <v>12</v>
      </c>
      <c r="AZ140" s="14">
        <v>0</v>
      </c>
      <c r="BA140" s="14">
        <v>100</v>
      </c>
      <c r="BB140" s="13">
        <f t="shared" si="23"/>
        <v>0</v>
      </c>
      <c r="BC140" s="13">
        <f t="shared" si="24"/>
        <v>17433</v>
      </c>
      <c r="BD140" s="57">
        <f t="shared" si="25"/>
        <v>0</v>
      </c>
      <c r="BE140" s="57">
        <f>IF((OR(AU140=Ceny!$A$3,AU140=Ceny!$A$4,AU140=Ceny!$A$5,AU140=Ceny!$A$6,AU140=Ceny!$A$7)),$C$5/1000,$C$6/1000)</f>
        <v>0</v>
      </c>
      <c r="BF140" s="15">
        <f t="shared" si="26"/>
        <v>0</v>
      </c>
      <c r="BG140" s="15">
        <f t="shared" si="27"/>
        <v>0</v>
      </c>
      <c r="BH140" s="15">
        <f t="shared" si="28"/>
        <v>0</v>
      </c>
      <c r="BI140" s="16">
        <f t="shared" si="29"/>
        <v>0</v>
      </c>
      <c r="BJ140" s="15">
        <f t="shared" si="30"/>
        <v>0</v>
      </c>
      <c r="BK140" s="16">
        <f t="shared" si="31"/>
        <v>0</v>
      </c>
      <c r="BL140" s="15">
        <f t="shared" si="32"/>
        <v>0</v>
      </c>
      <c r="BM140" s="11">
        <f>VLOOKUP(AU140,Ceny!$A$3:$E$9,2,FALSE)</f>
        <v>13.04</v>
      </c>
      <c r="BN140" s="15">
        <f t="shared" si="42"/>
        <v>0</v>
      </c>
      <c r="BO140" s="11">
        <f>VLOOKUP(AU140,Ceny!$A$3:$E$9,4,FALSE)</f>
        <v>13.04</v>
      </c>
      <c r="BP140" s="15">
        <f t="shared" si="43"/>
        <v>156.47999999999999</v>
      </c>
      <c r="BQ140" s="11">
        <f>VLOOKUP(AU140,Ceny!$A$3:$E$9,3,FALSE)</f>
        <v>4.7559999999999998E-2</v>
      </c>
      <c r="BR140" s="15">
        <f t="shared" si="33"/>
        <v>0</v>
      </c>
      <c r="BS140" s="11">
        <f>VLOOKUP(AU140,Ceny!$A$3:$E$9,5,FALSE)</f>
        <v>4.7559999999999998E-2</v>
      </c>
      <c r="BT140" s="15">
        <f t="shared" si="34"/>
        <v>829.11</v>
      </c>
      <c r="BU140" s="15">
        <v>0</v>
      </c>
      <c r="BV140" s="58">
        <f t="shared" si="35"/>
        <v>0</v>
      </c>
      <c r="BW140" s="59">
        <f t="shared" si="36"/>
        <v>985.59</v>
      </c>
      <c r="BX140" s="59">
        <f t="shared" si="37"/>
        <v>226.69</v>
      </c>
      <c r="BY140" s="59">
        <f t="shared" si="38"/>
        <v>1212.28</v>
      </c>
      <c r="CA140" s="60"/>
    </row>
    <row r="141" spans="1:79">
      <c r="A141" s="56">
        <f t="shared" si="39"/>
        <v>127</v>
      </c>
      <c r="B141" s="8" t="s">
        <v>63</v>
      </c>
      <c r="C141" s="8" t="s">
        <v>64</v>
      </c>
      <c r="D141" s="8" t="s">
        <v>65</v>
      </c>
      <c r="E141" s="8" t="s">
        <v>65</v>
      </c>
      <c r="F141" s="8" t="s">
        <v>66</v>
      </c>
      <c r="G141" s="8" t="s">
        <v>67</v>
      </c>
      <c r="H141" s="8"/>
      <c r="I141" s="8" t="s">
        <v>68</v>
      </c>
      <c r="J141" s="8" t="s">
        <v>319</v>
      </c>
      <c r="K141" s="8" t="s">
        <v>320</v>
      </c>
      <c r="L141" s="8" t="s">
        <v>65</v>
      </c>
      <c r="M141" s="8" t="s">
        <v>65</v>
      </c>
      <c r="N141" s="8" t="s">
        <v>321</v>
      </c>
      <c r="O141" s="8" t="s">
        <v>322</v>
      </c>
      <c r="P141" s="8"/>
      <c r="Q141" s="8" t="s">
        <v>733</v>
      </c>
      <c r="R141" s="8" t="s">
        <v>734</v>
      </c>
      <c r="S141" s="8">
        <v>0</v>
      </c>
      <c r="T141" s="13" t="s">
        <v>49</v>
      </c>
      <c r="U141" s="13" t="s">
        <v>35</v>
      </c>
      <c r="V141" s="8" t="s">
        <v>739</v>
      </c>
      <c r="W141" s="9">
        <v>45657</v>
      </c>
      <c r="X141" s="8" t="s">
        <v>740</v>
      </c>
      <c r="Y141" s="8" t="s">
        <v>319</v>
      </c>
      <c r="Z141" s="8" t="s">
        <v>320</v>
      </c>
      <c r="AA141" s="8" t="s">
        <v>65</v>
      </c>
      <c r="AB141" s="8" t="s">
        <v>65</v>
      </c>
      <c r="AC141" s="8" t="s">
        <v>321</v>
      </c>
      <c r="AD141" s="8" t="s">
        <v>322</v>
      </c>
      <c r="AE141" s="8"/>
      <c r="AF141" s="10" t="s">
        <v>1389</v>
      </c>
      <c r="AG141" s="8" t="s">
        <v>1390</v>
      </c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2"/>
      <c r="AT141" s="18">
        <v>6453</v>
      </c>
      <c r="AU141" s="8" t="str">
        <f>AU$30</f>
        <v>W-2.1</v>
      </c>
      <c r="AV141" s="8" t="s">
        <v>1138</v>
      </c>
      <c r="AW141" s="8"/>
      <c r="AX141" s="13">
        <v>8760</v>
      </c>
      <c r="AY141" s="13">
        <v>12</v>
      </c>
      <c r="AZ141" s="14">
        <v>0</v>
      </c>
      <c r="BA141" s="14">
        <v>100</v>
      </c>
      <c r="BB141" s="13">
        <f t="shared" ref="BB141:BB204" si="45">AT141*AZ141/100</f>
        <v>0</v>
      </c>
      <c r="BC141" s="13">
        <f t="shared" ref="BC141:BC204" si="46">AT141*BA141/100</f>
        <v>6453</v>
      </c>
      <c r="BD141" s="57">
        <f t="shared" ref="BD141:BD204" si="47">C$4/1000</f>
        <v>0</v>
      </c>
      <c r="BE141" s="57">
        <f>IF((OR(AU141=Ceny!$A$3,AU141=Ceny!$A$4,AU141=Ceny!$A$5,AU141=Ceny!$A$6,AU141=Ceny!$A$7)),$C$5/1000,$C$6/1000)</f>
        <v>0</v>
      </c>
      <c r="BF141" s="15">
        <f t="shared" ref="BF141:BF204" si="48">ROUND(BB141*BD141,2)</f>
        <v>0</v>
      </c>
      <c r="BG141" s="15">
        <f t="shared" ref="BG141:BG204" si="49">ROUND(BC141*BE141,2)</f>
        <v>0</v>
      </c>
      <c r="BH141" s="15">
        <f t="shared" ref="BH141:BH204" si="50">SUM(BF141:BG141)</f>
        <v>0</v>
      </c>
      <c r="BI141" s="16">
        <f t="shared" ref="BI141:BI204" si="51">HLOOKUP(AU141,$E$3:$K$5,2,FALSE)</f>
        <v>0</v>
      </c>
      <c r="BJ141" s="15">
        <f t="shared" ref="BJ141:BJ204" si="52">ROUND(BI141*AY141*AZ141/100,2)</f>
        <v>0</v>
      </c>
      <c r="BK141" s="16">
        <f t="shared" ref="BK141:BK204" si="53">HLOOKUP(AU141,$E$3:$K$5,3,FALSE)</f>
        <v>0</v>
      </c>
      <c r="BL141" s="15">
        <f t="shared" ref="BL141:BL204" si="54">ROUND(BK141*AY141*BA141/100,2)</f>
        <v>0</v>
      </c>
      <c r="BM141" s="11">
        <f>VLOOKUP(AU141,Ceny!$A$3:$E$9,2,FALSE)</f>
        <v>13.04</v>
      </c>
      <c r="BN141" s="15">
        <f t="shared" si="42"/>
        <v>0</v>
      </c>
      <c r="BO141" s="11">
        <f>VLOOKUP(AU141,Ceny!$A$3:$E$9,4,FALSE)</f>
        <v>13.04</v>
      </c>
      <c r="BP141" s="15">
        <f t="shared" si="43"/>
        <v>156.47999999999999</v>
      </c>
      <c r="BQ141" s="11">
        <f>VLOOKUP(AU141,Ceny!$A$3:$E$9,3,FALSE)</f>
        <v>4.7559999999999998E-2</v>
      </c>
      <c r="BR141" s="15">
        <f t="shared" ref="BR141:BR204" si="55">ROUND(BQ141*AT141*AZ141/100,2)</f>
        <v>0</v>
      </c>
      <c r="BS141" s="11">
        <f>VLOOKUP(AU141,Ceny!$A$3:$E$9,5,FALSE)</f>
        <v>4.7559999999999998E-2</v>
      </c>
      <c r="BT141" s="15">
        <f t="shared" ref="BT141:BT204" si="56">ROUND(BS141*AT141*BA141/100,2)</f>
        <v>306.89999999999998</v>
      </c>
      <c r="BU141" s="15">
        <v>0</v>
      </c>
      <c r="BV141" s="58">
        <f t="shared" ref="BV141:BV204" si="57">ROUND(BU141*AT141,2)</f>
        <v>0</v>
      </c>
      <c r="BW141" s="59">
        <f t="shared" ref="BW141:BW204" si="58">BH141+BJ141+BL141+BN141+BR141+BT141+BP141+BV141</f>
        <v>463.38</v>
      </c>
      <c r="BX141" s="59">
        <f t="shared" ref="BX141:BX204" si="59">ROUND(BW141*0.23,2)</f>
        <v>106.58</v>
      </c>
      <c r="BY141" s="59">
        <f t="shared" ref="BY141:BY204" si="60">BX141+BW141</f>
        <v>569.96</v>
      </c>
      <c r="CA141" s="60"/>
    </row>
    <row r="142" spans="1:79">
      <c r="A142" s="56">
        <f t="shared" si="39"/>
        <v>128</v>
      </c>
      <c r="B142" s="8" t="s">
        <v>63</v>
      </c>
      <c r="C142" s="8" t="s">
        <v>64</v>
      </c>
      <c r="D142" s="8" t="s">
        <v>65</v>
      </c>
      <c r="E142" s="8" t="s">
        <v>65</v>
      </c>
      <c r="F142" s="8" t="s">
        <v>66</v>
      </c>
      <c r="G142" s="8" t="s">
        <v>67</v>
      </c>
      <c r="H142" s="8"/>
      <c r="I142" s="8" t="s">
        <v>68</v>
      </c>
      <c r="J142" s="8" t="s">
        <v>323</v>
      </c>
      <c r="K142" s="8" t="s">
        <v>324</v>
      </c>
      <c r="L142" s="8" t="s">
        <v>65</v>
      </c>
      <c r="M142" s="8" t="s">
        <v>65</v>
      </c>
      <c r="N142" s="8" t="s">
        <v>325</v>
      </c>
      <c r="O142" s="8" t="s">
        <v>326</v>
      </c>
      <c r="P142" s="8"/>
      <c r="Q142" s="8" t="s">
        <v>733</v>
      </c>
      <c r="R142" s="8" t="s">
        <v>734</v>
      </c>
      <c r="S142" s="8">
        <v>0</v>
      </c>
      <c r="T142" s="13" t="s">
        <v>49</v>
      </c>
      <c r="U142" s="13" t="s">
        <v>35</v>
      </c>
      <c r="V142" s="8" t="s">
        <v>739</v>
      </c>
      <c r="W142" s="9">
        <v>45657</v>
      </c>
      <c r="X142" s="8" t="s">
        <v>740</v>
      </c>
      <c r="Y142" s="8" t="s">
        <v>844</v>
      </c>
      <c r="Z142" s="8" t="s">
        <v>324</v>
      </c>
      <c r="AA142" s="8" t="s">
        <v>65</v>
      </c>
      <c r="AB142" s="8" t="s">
        <v>65</v>
      </c>
      <c r="AC142" s="8" t="s">
        <v>325</v>
      </c>
      <c r="AD142" s="8" t="s">
        <v>200</v>
      </c>
      <c r="AE142" s="8"/>
      <c r="AF142" s="10" t="s">
        <v>1391</v>
      </c>
      <c r="AG142" s="8" t="s">
        <v>1392</v>
      </c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2"/>
      <c r="AT142" s="18">
        <v>6383</v>
      </c>
      <c r="AU142" s="8" t="str">
        <f>AU$30</f>
        <v>W-2.1</v>
      </c>
      <c r="AV142" s="8" t="s">
        <v>1138</v>
      </c>
      <c r="AW142" s="8"/>
      <c r="AX142" s="13">
        <v>8760</v>
      </c>
      <c r="AY142" s="13">
        <v>12</v>
      </c>
      <c r="AZ142" s="14">
        <v>0</v>
      </c>
      <c r="BA142" s="14">
        <v>100</v>
      </c>
      <c r="BB142" s="13">
        <f t="shared" si="45"/>
        <v>0</v>
      </c>
      <c r="BC142" s="13">
        <f t="shared" si="46"/>
        <v>6383</v>
      </c>
      <c r="BD142" s="57">
        <f t="shared" si="47"/>
        <v>0</v>
      </c>
      <c r="BE142" s="57">
        <f>IF((OR(AU142=Ceny!$A$3,AU142=Ceny!$A$4,AU142=Ceny!$A$5,AU142=Ceny!$A$6,AU142=Ceny!$A$7)),$C$5/1000,$C$6/1000)</f>
        <v>0</v>
      </c>
      <c r="BF142" s="15">
        <f t="shared" si="48"/>
        <v>0</v>
      </c>
      <c r="BG142" s="15">
        <f t="shared" si="49"/>
        <v>0</v>
      </c>
      <c r="BH142" s="15">
        <f t="shared" si="50"/>
        <v>0</v>
      </c>
      <c r="BI142" s="16">
        <f t="shared" si="51"/>
        <v>0</v>
      </c>
      <c r="BJ142" s="15">
        <f t="shared" si="52"/>
        <v>0</v>
      </c>
      <c r="BK142" s="16">
        <f t="shared" si="53"/>
        <v>0</v>
      </c>
      <c r="BL142" s="15">
        <f t="shared" si="54"/>
        <v>0</v>
      </c>
      <c r="BM142" s="11">
        <f>VLOOKUP(AU142,Ceny!$A$3:$E$9,2,FALSE)</f>
        <v>13.04</v>
      </c>
      <c r="BN142" s="15">
        <f t="shared" si="42"/>
        <v>0</v>
      </c>
      <c r="BO142" s="11">
        <f>VLOOKUP(AU142,Ceny!$A$3:$E$9,4,FALSE)</f>
        <v>13.04</v>
      </c>
      <c r="BP142" s="15">
        <f t="shared" si="43"/>
        <v>156.47999999999999</v>
      </c>
      <c r="BQ142" s="11">
        <f>VLOOKUP(AU142,Ceny!$A$3:$E$9,3,FALSE)</f>
        <v>4.7559999999999998E-2</v>
      </c>
      <c r="BR142" s="15">
        <f t="shared" si="55"/>
        <v>0</v>
      </c>
      <c r="BS142" s="11">
        <f>VLOOKUP(AU142,Ceny!$A$3:$E$9,5,FALSE)</f>
        <v>4.7559999999999998E-2</v>
      </c>
      <c r="BT142" s="15">
        <f t="shared" si="56"/>
        <v>303.58</v>
      </c>
      <c r="BU142" s="15">
        <v>0</v>
      </c>
      <c r="BV142" s="58">
        <f t="shared" si="57"/>
        <v>0</v>
      </c>
      <c r="BW142" s="59">
        <f t="shared" si="58"/>
        <v>460.05999999999995</v>
      </c>
      <c r="BX142" s="59">
        <f t="shared" si="59"/>
        <v>105.81</v>
      </c>
      <c r="BY142" s="59">
        <f t="shared" si="60"/>
        <v>565.86999999999989</v>
      </c>
      <c r="CA142" s="60"/>
    </row>
    <row r="143" spans="1:79">
      <c r="A143" s="56">
        <f t="shared" si="39"/>
        <v>129</v>
      </c>
      <c r="B143" s="8" t="s">
        <v>63</v>
      </c>
      <c r="C143" s="8" t="s">
        <v>64</v>
      </c>
      <c r="D143" s="8" t="s">
        <v>65</v>
      </c>
      <c r="E143" s="8" t="s">
        <v>65</v>
      </c>
      <c r="F143" s="8" t="s">
        <v>66</v>
      </c>
      <c r="G143" s="8" t="s">
        <v>67</v>
      </c>
      <c r="H143" s="8"/>
      <c r="I143" s="8" t="s">
        <v>68</v>
      </c>
      <c r="J143" s="8" t="s">
        <v>323</v>
      </c>
      <c r="K143" s="8" t="s">
        <v>324</v>
      </c>
      <c r="L143" s="8" t="s">
        <v>65</v>
      </c>
      <c r="M143" s="8" t="s">
        <v>65</v>
      </c>
      <c r="N143" s="8" t="s">
        <v>325</v>
      </c>
      <c r="O143" s="8" t="s">
        <v>326</v>
      </c>
      <c r="P143" s="8"/>
      <c r="Q143" s="8" t="s">
        <v>733</v>
      </c>
      <c r="R143" s="8" t="s">
        <v>734</v>
      </c>
      <c r="S143" s="8">
        <v>0</v>
      </c>
      <c r="T143" s="13" t="s">
        <v>49</v>
      </c>
      <c r="U143" s="13" t="s">
        <v>35</v>
      </c>
      <c r="V143" s="8" t="s">
        <v>739</v>
      </c>
      <c r="W143" s="9">
        <v>45657</v>
      </c>
      <c r="X143" s="8" t="s">
        <v>740</v>
      </c>
      <c r="Y143" s="8" t="s">
        <v>845</v>
      </c>
      <c r="Z143" s="8" t="s">
        <v>324</v>
      </c>
      <c r="AA143" s="8" t="s">
        <v>65</v>
      </c>
      <c r="AB143" s="8" t="s">
        <v>65</v>
      </c>
      <c r="AC143" s="8" t="s">
        <v>325</v>
      </c>
      <c r="AD143" s="8" t="s">
        <v>421</v>
      </c>
      <c r="AE143" s="8"/>
      <c r="AF143" s="10" t="s">
        <v>1393</v>
      </c>
      <c r="AG143" s="8" t="s">
        <v>1394</v>
      </c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2"/>
      <c r="AT143" s="18">
        <v>3887</v>
      </c>
      <c r="AU143" s="8" t="str">
        <f>AU$30</f>
        <v>W-2.1</v>
      </c>
      <c r="AV143" s="8" t="s">
        <v>1138</v>
      </c>
      <c r="AW143" s="8"/>
      <c r="AX143" s="13">
        <v>8760</v>
      </c>
      <c r="AY143" s="13">
        <v>12</v>
      </c>
      <c r="AZ143" s="14">
        <v>0</v>
      </c>
      <c r="BA143" s="14">
        <v>100</v>
      </c>
      <c r="BB143" s="13">
        <f t="shared" si="45"/>
        <v>0</v>
      </c>
      <c r="BC143" s="13">
        <f t="shared" si="46"/>
        <v>3887</v>
      </c>
      <c r="BD143" s="57">
        <f t="shared" si="47"/>
        <v>0</v>
      </c>
      <c r="BE143" s="57">
        <f>IF((OR(AU143=Ceny!$A$3,AU143=Ceny!$A$4,AU143=Ceny!$A$5,AU143=Ceny!$A$6,AU143=Ceny!$A$7)),$C$5/1000,$C$6/1000)</f>
        <v>0</v>
      </c>
      <c r="BF143" s="15">
        <f t="shared" si="48"/>
        <v>0</v>
      </c>
      <c r="BG143" s="15">
        <f t="shared" si="49"/>
        <v>0</v>
      </c>
      <c r="BH143" s="15">
        <f t="shared" si="50"/>
        <v>0</v>
      </c>
      <c r="BI143" s="16">
        <f t="shared" si="51"/>
        <v>0</v>
      </c>
      <c r="BJ143" s="15">
        <f t="shared" si="52"/>
        <v>0</v>
      </c>
      <c r="BK143" s="16">
        <f t="shared" si="53"/>
        <v>0</v>
      </c>
      <c r="BL143" s="15">
        <f t="shared" si="54"/>
        <v>0</v>
      </c>
      <c r="BM143" s="11">
        <f>VLOOKUP(AU143,Ceny!$A$3:$E$9,2,FALSE)</f>
        <v>13.04</v>
      </c>
      <c r="BN143" s="15">
        <f t="shared" si="42"/>
        <v>0</v>
      </c>
      <c r="BO143" s="11">
        <f>VLOOKUP(AU143,Ceny!$A$3:$E$9,4,FALSE)</f>
        <v>13.04</v>
      </c>
      <c r="BP143" s="15">
        <f t="shared" si="43"/>
        <v>156.47999999999999</v>
      </c>
      <c r="BQ143" s="11">
        <f>VLOOKUP(AU143,Ceny!$A$3:$E$9,3,FALSE)</f>
        <v>4.7559999999999998E-2</v>
      </c>
      <c r="BR143" s="15">
        <f t="shared" si="55"/>
        <v>0</v>
      </c>
      <c r="BS143" s="11">
        <f>VLOOKUP(AU143,Ceny!$A$3:$E$9,5,FALSE)</f>
        <v>4.7559999999999998E-2</v>
      </c>
      <c r="BT143" s="15">
        <f t="shared" si="56"/>
        <v>184.87</v>
      </c>
      <c r="BU143" s="15">
        <v>0</v>
      </c>
      <c r="BV143" s="58">
        <f t="shared" si="57"/>
        <v>0</v>
      </c>
      <c r="BW143" s="59">
        <f t="shared" si="58"/>
        <v>341.35</v>
      </c>
      <c r="BX143" s="59">
        <f t="shared" si="59"/>
        <v>78.510000000000005</v>
      </c>
      <c r="BY143" s="59">
        <f t="shared" si="60"/>
        <v>419.86</v>
      </c>
      <c r="CA143" s="60"/>
    </row>
    <row r="144" spans="1:79">
      <c r="A144" s="56">
        <f t="shared" ref="A144:A207" si="61">A143+1</f>
        <v>130</v>
      </c>
      <c r="B144" s="8" t="s">
        <v>63</v>
      </c>
      <c r="C144" s="8" t="s">
        <v>64</v>
      </c>
      <c r="D144" s="8" t="s">
        <v>65</v>
      </c>
      <c r="E144" s="8" t="s">
        <v>65</v>
      </c>
      <c r="F144" s="8" t="s">
        <v>66</v>
      </c>
      <c r="G144" s="8" t="s">
        <v>67</v>
      </c>
      <c r="H144" s="8"/>
      <c r="I144" s="8" t="s">
        <v>68</v>
      </c>
      <c r="J144" s="8" t="s">
        <v>327</v>
      </c>
      <c r="K144" s="8" t="s">
        <v>328</v>
      </c>
      <c r="L144" s="8" t="s">
        <v>65</v>
      </c>
      <c r="M144" s="8" t="s">
        <v>65</v>
      </c>
      <c r="N144" s="8" t="s">
        <v>329</v>
      </c>
      <c r="O144" s="8" t="s">
        <v>88</v>
      </c>
      <c r="P144" s="8"/>
      <c r="Q144" s="8" t="s">
        <v>733</v>
      </c>
      <c r="R144" s="8" t="s">
        <v>734</v>
      </c>
      <c r="S144" s="8">
        <v>0</v>
      </c>
      <c r="T144" s="13" t="s">
        <v>49</v>
      </c>
      <c r="U144" s="13" t="s">
        <v>35</v>
      </c>
      <c r="V144" s="8" t="s">
        <v>739</v>
      </c>
      <c r="W144" s="9">
        <v>45657</v>
      </c>
      <c r="X144" s="8" t="s">
        <v>740</v>
      </c>
      <c r="Y144" s="8" t="s">
        <v>327</v>
      </c>
      <c r="Z144" s="8" t="s">
        <v>328</v>
      </c>
      <c r="AA144" s="8" t="s">
        <v>65</v>
      </c>
      <c r="AB144" s="8" t="s">
        <v>65</v>
      </c>
      <c r="AC144" s="8" t="s">
        <v>329</v>
      </c>
      <c r="AD144" s="8" t="s">
        <v>88</v>
      </c>
      <c r="AE144" s="8"/>
      <c r="AF144" s="10" t="s">
        <v>1395</v>
      </c>
      <c r="AG144" s="8" t="s">
        <v>1396</v>
      </c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2"/>
      <c r="AT144" s="18">
        <v>6951</v>
      </c>
      <c r="AU144" s="8" t="str">
        <f>AU$30</f>
        <v>W-2.1</v>
      </c>
      <c r="AV144" s="8" t="s">
        <v>1138</v>
      </c>
      <c r="AW144" s="8"/>
      <c r="AX144" s="13">
        <v>8760</v>
      </c>
      <c r="AY144" s="13">
        <v>12</v>
      </c>
      <c r="AZ144" s="14">
        <v>0</v>
      </c>
      <c r="BA144" s="14">
        <v>100</v>
      </c>
      <c r="BB144" s="13">
        <f t="shared" si="45"/>
        <v>0</v>
      </c>
      <c r="BC144" s="13">
        <f t="shared" si="46"/>
        <v>6951</v>
      </c>
      <c r="BD144" s="57">
        <f t="shared" si="47"/>
        <v>0</v>
      </c>
      <c r="BE144" s="57">
        <f>IF((OR(AU144=Ceny!$A$3,AU144=Ceny!$A$4,AU144=Ceny!$A$5,AU144=Ceny!$A$6,AU144=Ceny!$A$7)),$C$5/1000,$C$6/1000)</f>
        <v>0</v>
      </c>
      <c r="BF144" s="15">
        <f t="shared" si="48"/>
        <v>0</v>
      </c>
      <c r="BG144" s="15">
        <f t="shared" si="49"/>
        <v>0</v>
      </c>
      <c r="BH144" s="15">
        <f t="shared" si="50"/>
        <v>0</v>
      </c>
      <c r="BI144" s="16">
        <f t="shared" si="51"/>
        <v>0</v>
      </c>
      <c r="BJ144" s="15">
        <f t="shared" si="52"/>
        <v>0</v>
      </c>
      <c r="BK144" s="16">
        <f t="shared" si="53"/>
        <v>0</v>
      </c>
      <c r="BL144" s="15">
        <f t="shared" si="54"/>
        <v>0</v>
      </c>
      <c r="BM144" s="11">
        <f>VLOOKUP(AU144,Ceny!$A$3:$E$9,2,FALSE)</f>
        <v>13.04</v>
      </c>
      <c r="BN144" s="15">
        <f t="shared" si="42"/>
        <v>0</v>
      </c>
      <c r="BO144" s="11">
        <f>VLOOKUP(AU144,Ceny!$A$3:$E$9,4,FALSE)</f>
        <v>13.04</v>
      </c>
      <c r="BP144" s="15">
        <f t="shared" si="43"/>
        <v>156.47999999999999</v>
      </c>
      <c r="BQ144" s="11">
        <f>VLOOKUP(AU144,Ceny!$A$3:$E$9,3,FALSE)</f>
        <v>4.7559999999999998E-2</v>
      </c>
      <c r="BR144" s="15">
        <f t="shared" si="55"/>
        <v>0</v>
      </c>
      <c r="BS144" s="11">
        <f>VLOOKUP(AU144,Ceny!$A$3:$E$9,5,FALSE)</f>
        <v>4.7559999999999998E-2</v>
      </c>
      <c r="BT144" s="15">
        <f t="shared" si="56"/>
        <v>330.59</v>
      </c>
      <c r="BU144" s="15">
        <v>0</v>
      </c>
      <c r="BV144" s="58">
        <f t="shared" si="57"/>
        <v>0</v>
      </c>
      <c r="BW144" s="59">
        <f t="shared" si="58"/>
        <v>487.06999999999994</v>
      </c>
      <c r="BX144" s="59">
        <f t="shared" si="59"/>
        <v>112.03</v>
      </c>
      <c r="BY144" s="59">
        <f t="shared" si="60"/>
        <v>599.09999999999991</v>
      </c>
      <c r="CA144" s="60"/>
    </row>
    <row r="145" spans="1:79">
      <c r="A145" s="56">
        <f t="shared" si="61"/>
        <v>131</v>
      </c>
      <c r="B145" s="8" t="s">
        <v>63</v>
      </c>
      <c r="C145" s="8" t="s">
        <v>64</v>
      </c>
      <c r="D145" s="8" t="s">
        <v>65</v>
      </c>
      <c r="E145" s="8" t="s">
        <v>65</v>
      </c>
      <c r="F145" s="8" t="s">
        <v>66</v>
      </c>
      <c r="G145" s="8" t="s">
        <v>67</v>
      </c>
      <c r="H145" s="8"/>
      <c r="I145" s="8" t="s">
        <v>68</v>
      </c>
      <c r="J145" s="8" t="s">
        <v>330</v>
      </c>
      <c r="K145" s="8" t="s">
        <v>331</v>
      </c>
      <c r="L145" s="8" t="s">
        <v>65</v>
      </c>
      <c r="M145" s="8" t="s">
        <v>65</v>
      </c>
      <c r="N145" s="8" t="s">
        <v>332</v>
      </c>
      <c r="O145" s="8" t="s">
        <v>333</v>
      </c>
      <c r="P145" s="8"/>
      <c r="Q145" s="8" t="s">
        <v>733</v>
      </c>
      <c r="R145" s="8" t="s">
        <v>734</v>
      </c>
      <c r="S145" s="8">
        <v>0</v>
      </c>
      <c r="T145" s="13" t="s">
        <v>49</v>
      </c>
      <c r="U145" s="13" t="s">
        <v>35</v>
      </c>
      <c r="V145" s="8" t="s">
        <v>739</v>
      </c>
      <c r="W145" s="9">
        <v>45657</v>
      </c>
      <c r="X145" s="8" t="s">
        <v>740</v>
      </c>
      <c r="Y145" s="8" t="s">
        <v>330</v>
      </c>
      <c r="Z145" s="8" t="s">
        <v>331</v>
      </c>
      <c r="AA145" s="8" t="s">
        <v>65</v>
      </c>
      <c r="AB145" s="8" t="s">
        <v>65</v>
      </c>
      <c r="AC145" s="8" t="s">
        <v>332</v>
      </c>
      <c r="AD145" s="8" t="s">
        <v>640</v>
      </c>
      <c r="AE145" s="8" t="s">
        <v>846</v>
      </c>
      <c r="AF145" s="10" t="s">
        <v>1397</v>
      </c>
      <c r="AG145" s="8" t="s">
        <v>1398</v>
      </c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2"/>
      <c r="AT145" s="18">
        <v>9095</v>
      </c>
      <c r="AU145" s="8" t="str">
        <f>AU$30</f>
        <v>W-2.1</v>
      </c>
      <c r="AV145" s="8" t="s">
        <v>1138</v>
      </c>
      <c r="AW145" s="8"/>
      <c r="AX145" s="13">
        <v>8760</v>
      </c>
      <c r="AY145" s="13">
        <v>12</v>
      </c>
      <c r="AZ145" s="14">
        <v>0</v>
      </c>
      <c r="BA145" s="14">
        <v>100</v>
      </c>
      <c r="BB145" s="13">
        <f t="shared" si="45"/>
        <v>0</v>
      </c>
      <c r="BC145" s="13">
        <f t="shared" si="46"/>
        <v>9095</v>
      </c>
      <c r="BD145" s="57">
        <f t="shared" si="47"/>
        <v>0</v>
      </c>
      <c r="BE145" s="57">
        <f>IF((OR(AU145=Ceny!$A$3,AU145=Ceny!$A$4,AU145=Ceny!$A$5,AU145=Ceny!$A$6,AU145=Ceny!$A$7)),$C$5/1000,$C$6/1000)</f>
        <v>0</v>
      </c>
      <c r="BF145" s="15">
        <f t="shared" si="48"/>
        <v>0</v>
      </c>
      <c r="BG145" s="15">
        <f t="shared" si="49"/>
        <v>0</v>
      </c>
      <c r="BH145" s="15">
        <f t="shared" si="50"/>
        <v>0</v>
      </c>
      <c r="BI145" s="16">
        <f t="shared" si="51"/>
        <v>0</v>
      </c>
      <c r="BJ145" s="15">
        <f t="shared" si="52"/>
        <v>0</v>
      </c>
      <c r="BK145" s="16">
        <f t="shared" si="53"/>
        <v>0</v>
      </c>
      <c r="BL145" s="15">
        <f t="shared" si="54"/>
        <v>0</v>
      </c>
      <c r="BM145" s="11">
        <f>VLOOKUP(AU145,Ceny!$A$3:$E$9,2,FALSE)</f>
        <v>13.04</v>
      </c>
      <c r="BN145" s="15">
        <f t="shared" si="42"/>
        <v>0</v>
      </c>
      <c r="BO145" s="11">
        <f>VLOOKUP(AU145,Ceny!$A$3:$E$9,4,FALSE)</f>
        <v>13.04</v>
      </c>
      <c r="BP145" s="15">
        <f t="shared" si="43"/>
        <v>156.47999999999999</v>
      </c>
      <c r="BQ145" s="11">
        <f>VLOOKUP(AU145,Ceny!$A$3:$E$9,3,FALSE)</f>
        <v>4.7559999999999998E-2</v>
      </c>
      <c r="BR145" s="15">
        <f t="shared" si="55"/>
        <v>0</v>
      </c>
      <c r="BS145" s="11">
        <f>VLOOKUP(AU145,Ceny!$A$3:$E$9,5,FALSE)</f>
        <v>4.7559999999999998E-2</v>
      </c>
      <c r="BT145" s="15">
        <f t="shared" si="56"/>
        <v>432.56</v>
      </c>
      <c r="BU145" s="15">
        <v>0</v>
      </c>
      <c r="BV145" s="58">
        <f t="shared" si="57"/>
        <v>0</v>
      </c>
      <c r="BW145" s="59">
        <f t="shared" si="58"/>
        <v>589.04</v>
      </c>
      <c r="BX145" s="59">
        <f t="shared" si="59"/>
        <v>135.47999999999999</v>
      </c>
      <c r="BY145" s="59">
        <f t="shared" si="60"/>
        <v>724.52</v>
      </c>
      <c r="CA145" s="60"/>
    </row>
    <row r="146" spans="1:79">
      <c r="A146" s="56">
        <f t="shared" si="61"/>
        <v>132</v>
      </c>
      <c r="B146" s="8" t="s">
        <v>63</v>
      </c>
      <c r="C146" s="8" t="s">
        <v>64</v>
      </c>
      <c r="D146" s="8" t="s">
        <v>65</v>
      </c>
      <c r="E146" s="8" t="s">
        <v>65</v>
      </c>
      <c r="F146" s="8" t="s">
        <v>66</v>
      </c>
      <c r="G146" s="8" t="s">
        <v>67</v>
      </c>
      <c r="H146" s="8"/>
      <c r="I146" s="8" t="s">
        <v>68</v>
      </c>
      <c r="J146" s="8" t="s">
        <v>334</v>
      </c>
      <c r="K146" s="8" t="s">
        <v>137</v>
      </c>
      <c r="L146" s="8" t="s">
        <v>65</v>
      </c>
      <c r="M146" s="8" t="s">
        <v>65</v>
      </c>
      <c r="N146" s="8" t="s">
        <v>138</v>
      </c>
      <c r="O146" s="8" t="s">
        <v>335</v>
      </c>
      <c r="P146" s="8"/>
      <c r="Q146" s="8" t="s">
        <v>733</v>
      </c>
      <c r="R146" s="8" t="s">
        <v>734</v>
      </c>
      <c r="S146" s="8">
        <v>0</v>
      </c>
      <c r="T146" s="13" t="s">
        <v>49</v>
      </c>
      <c r="U146" s="13" t="s">
        <v>35</v>
      </c>
      <c r="V146" s="8" t="s">
        <v>739</v>
      </c>
      <c r="W146" s="9">
        <v>45657</v>
      </c>
      <c r="X146" s="8" t="s">
        <v>740</v>
      </c>
      <c r="Y146" s="8" t="s">
        <v>334</v>
      </c>
      <c r="Z146" s="8" t="s">
        <v>137</v>
      </c>
      <c r="AA146" s="8" t="s">
        <v>65</v>
      </c>
      <c r="AB146" s="8" t="s">
        <v>65</v>
      </c>
      <c r="AC146" s="8" t="s">
        <v>847</v>
      </c>
      <c r="AD146" s="8" t="s">
        <v>335</v>
      </c>
      <c r="AE146" s="8"/>
      <c r="AF146" s="10" t="s">
        <v>1399</v>
      </c>
      <c r="AG146" s="8" t="s">
        <v>1400</v>
      </c>
      <c r="AH146" s="11">
        <v>56305</v>
      </c>
      <c r="AI146" s="11">
        <v>54292</v>
      </c>
      <c r="AJ146" s="11">
        <v>66675</v>
      </c>
      <c r="AK146" s="11">
        <v>28359</v>
      </c>
      <c r="AL146" s="11">
        <v>4884</v>
      </c>
      <c r="AM146" s="11">
        <v>4684</v>
      </c>
      <c r="AN146" s="11">
        <v>4140</v>
      </c>
      <c r="AO146" s="11">
        <v>347</v>
      </c>
      <c r="AP146" s="11">
        <v>4900</v>
      </c>
      <c r="AQ146" s="11">
        <v>18907</v>
      </c>
      <c r="AR146" s="11">
        <v>42452</v>
      </c>
      <c r="AS146" s="12">
        <v>61924</v>
      </c>
      <c r="AT146" s="18">
        <f>AH146+AI146+AJ146+AK146+AL146+AM146+AN146+AO146+AP146+AQ146+AR146+AS146</f>
        <v>347869</v>
      </c>
      <c r="AU146" s="8" t="str">
        <f>AU$19</f>
        <v>W-5.1</v>
      </c>
      <c r="AV146" s="8" t="s">
        <v>1138</v>
      </c>
      <c r="AW146" s="8" t="s">
        <v>1401</v>
      </c>
      <c r="AX146" s="13">
        <v>8760</v>
      </c>
      <c r="AY146" s="13">
        <v>12</v>
      </c>
      <c r="AZ146" s="14">
        <v>0</v>
      </c>
      <c r="BA146" s="14">
        <v>100</v>
      </c>
      <c r="BB146" s="13">
        <f t="shared" si="45"/>
        <v>0</v>
      </c>
      <c r="BC146" s="13">
        <f t="shared" si="46"/>
        <v>347869</v>
      </c>
      <c r="BD146" s="57">
        <f t="shared" si="47"/>
        <v>0</v>
      </c>
      <c r="BE146" s="57">
        <f>IF((OR(AU146=Ceny!$A$3,AU146=Ceny!$A$4,AU146=Ceny!$A$5,AU146=Ceny!$A$6,AU146=Ceny!$A$7)),$C$5/1000,$C$6/1000)</f>
        <v>0</v>
      </c>
      <c r="BF146" s="15">
        <f t="shared" si="48"/>
        <v>0</v>
      </c>
      <c r="BG146" s="15">
        <f t="shared" si="49"/>
        <v>0</v>
      </c>
      <c r="BH146" s="15">
        <f t="shared" si="50"/>
        <v>0</v>
      </c>
      <c r="BI146" s="16">
        <f t="shared" si="51"/>
        <v>0</v>
      </c>
      <c r="BJ146" s="15">
        <f t="shared" si="52"/>
        <v>0</v>
      </c>
      <c r="BK146" s="16">
        <f t="shared" si="53"/>
        <v>0</v>
      </c>
      <c r="BL146" s="15">
        <f t="shared" si="54"/>
        <v>0</v>
      </c>
      <c r="BM146" s="11">
        <f>VLOOKUP(AU146,Ceny!$A$3:$E$9,2,FALSE)</f>
        <v>6.4200000000000004E-3</v>
      </c>
      <c r="BN146" s="15">
        <f>ROUND(BM146*AX146*AW146*AZ146/100,2)</f>
        <v>0</v>
      </c>
      <c r="BO146" s="11">
        <f>VLOOKUP(AU146,Ceny!$A$3:$E$9,4,FALSE)</f>
        <v>6.4200000000000004E-3</v>
      </c>
      <c r="BP146" s="15">
        <f>ROUND(BO146*AW146*AX146*BA146/100,2)</f>
        <v>9448.19</v>
      </c>
      <c r="BQ146" s="11">
        <f>VLOOKUP(AU146,Ceny!$A$3:$E$9,3,FALSE)</f>
        <v>2.3060000000000001E-2</v>
      </c>
      <c r="BR146" s="15">
        <f t="shared" si="55"/>
        <v>0</v>
      </c>
      <c r="BS146" s="11">
        <f>VLOOKUP(AU146,Ceny!$A$3:$E$9,5,FALSE)</f>
        <v>2.3060000000000001E-2</v>
      </c>
      <c r="BT146" s="15">
        <f t="shared" si="56"/>
        <v>8021.86</v>
      </c>
      <c r="BU146" s="15">
        <v>0</v>
      </c>
      <c r="BV146" s="58">
        <f t="shared" si="57"/>
        <v>0</v>
      </c>
      <c r="BW146" s="59">
        <f t="shared" si="58"/>
        <v>17470.05</v>
      </c>
      <c r="BX146" s="59">
        <f t="shared" si="59"/>
        <v>4018.11</v>
      </c>
      <c r="BY146" s="59">
        <f t="shared" si="60"/>
        <v>21488.16</v>
      </c>
      <c r="CA146" s="60"/>
    </row>
    <row r="147" spans="1:79">
      <c r="A147" s="56">
        <f t="shared" si="61"/>
        <v>133</v>
      </c>
      <c r="B147" s="8" t="s">
        <v>63</v>
      </c>
      <c r="C147" s="8" t="s">
        <v>64</v>
      </c>
      <c r="D147" s="8" t="s">
        <v>65</v>
      </c>
      <c r="E147" s="8" t="s">
        <v>65</v>
      </c>
      <c r="F147" s="8" t="s">
        <v>66</v>
      </c>
      <c r="G147" s="8" t="s">
        <v>67</v>
      </c>
      <c r="H147" s="8"/>
      <c r="I147" s="8" t="s">
        <v>68</v>
      </c>
      <c r="J147" s="8" t="s">
        <v>336</v>
      </c>
      <c r="K147" s="8" t="s">
        <v>337</v>
      </c>
      <c r="L147" s="8" t="s">
        <v>65</v>
      </c>
      <c r="M147" s="8" t="s">
        <v>65</v>
      </c>
      <c r="N147" s="8" t="s">
        <v>338</v>
      </c>
      <c r="O147" s="8" t="s">
        <v>339</v>
      </c>
      <c r="P147" s="8"/>
      <c r="Q147" s="8" t="s">
        <v>733</v>
      </c>
      <c r="R147" s="8" t="s">
        <v>734</v>
      </c>
      <c r="S147" s="8">
        <v>0</v>
      </c>
      <c r="T147" s="13" t="s">
        <v>49</v>
      </c>
      <c r="U147" s="13" t="s">
        <v>35</v>
      </c>
      <c r="V147" s="8" t="s">
        <v>739</v>
      </c>
      <c r="W147" s="9">
        <v>45657</v>
      </c>
      <c r="X147" s="8" t="s">
        <v>740</v>
      </c>
      <c r="Y147" s="8" t="s">
        <v>336</v>
      </c>
      <c r="Z147" s="8" t="s">
        <v>337</v>
      </c>
      <c r="AA147" s="8" t="s">
        <v>65</v>
      </c>
      <c r="AB147" s="8" t="s">
        <v>65</v>
      </c>
      <c r="AC147" s="8" t="s">
        <v>338</v>
      </c>
      <c r="AD147" s="8" t="s">
        <v>339</v>
      </c>
      <c r="AE147" s="8"/>
      <c r="AF147" s="10" t="s">
        <v>1402</v>
      </c>
      <c r="AG147" s="8" t="s">
        <v>1403</v>
      </c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2"/>
      <c r="AT147" s="18">
        <v>131482</v>
      </c>
      <c r="AU147" s="8" t="str">
        <f>AU$17</f>
        <v>W-4</v>
      </c>
      <c r="AV147" s="8" t="s">
        <v>1138</v>
      </c>
      <c r="AW147" s="8"/>
      <c r="AX147" s="13">
        <v>8760</v>
      </c>
      <c r="AY147" s="13">
        <v>12</v>
      </c>
      <c r="AZ147" s="14">
        <v>0</v>
      </c>
      <c r="BA147" s="14">
        <v>100</v>
      </c>
      <c r="BB147" s="13">
        <f t="shared" si="45"/>
        <v>0</v>
      </c>
      <c r="BC147" s="13">
        <f t="shared" si="46"/>
        <v>131482</v>
      </c>
      <c r="BD147" s="57">
        <f t="shared" si="47"/>
        <v>0</v>
      </c>
      <c r="BE147" s="57">
        <f>IF((OR(AU147=Ceny!$A$3,AU147=Ceny!$A$4,AU147=Ceny!$A$5,AU147=Ceny!$A$6,AU147=Ceny!$A$7)),$C$5/1000,$C$6/1000)</f>
        <v>0</v>
      </c>
      <c r="BF147" s="15">
        <f t="shared" si="48"/>
        <v>0</v>
      </c>
      <c r="BG147" s="15">
        <f t="shared" si="49"/>
        <v>0</v>
      </c>
      <c r="BH147" s="15">
        <f t="shared" si="50"/>
        <v>0</v>
      </c>
      <c r="BI147" s="16">
        <f t="shared" si="51"/>
        <v>0</v>
      </c>
      <c r="BJ147" s="15">
        <f t="shared" si="52"/>
        <v>0</v>
      </c>
      <c r="BK147" s="16">
        <f t="shared" si="53"/>
        <v>0</v>
      </c>
      <c r="BL147" s="15">
        <f t="shared" si="54"/>
        <v>0</v>
      </c>
      <c r="BM147" s="11">
        <f>VLOOKUP(AU147,Ceny!$A$3:$E$9,2,FALSE)</f>
        <v>204.77</v>
      </c>
      <c r="BN147" s="15">
        <f t="shared" ref="BN147:BN158" si="62">ROUND(BM147*AY147*AZ147/100,2)</f>
        <v>0</v>
      </c>
      <c r="BO147" s="11">
        <f>VLOOKUP(AU147,Ceny!$A$3:$E$9,4,FALSE)</f>
        <v>204.77</v>
      </c>
      <c r="BP147" s="15">
        <f t="shared" ref="BP147:BP158" si="63">ROUND(BO147*AY147*BA147/100,2)</f>
        <v>2457.2399999999998</v>
      </c>
      <c r="BQ147" s="11">
        <f>VLOOKUP(AU147,Ceny!$A$3:$E$9,3,FALSE)</f>
        <v>4.4069999999999998E-2</v>
      </c>
      <c r="BR147" s="15">
        <f t="shared" si="55"/>
        <v>0</v>
      </c>
      <c r="BS147" s="11">
        <f>VLOOKUP(AU147,Ceny!$A$3:$E$9,5,FALSE)</f>
        <v>4.4069999999999998E-2</v>
      </c>
      <c r="BT147" s="15">
        <f t="shared" si="56"/>
        <v>5794.41</v>
      </c>
      <c r="BU147" s="15">
        <v>0</v>
      </c>
      <c r="BV147" s="58">
        <f t="shared" si="57"/>
        <v>0</v>
      </c>
      <c r="BW147" s="59">
        <f t="shared" si="58"/>
        <v>8251.65</v>
      </c>
      <c r="BX147" s="59">
        <f t="shared" si="59"/>
        <v>1897.88</v>
      </c>
      <c r="BY147" s="59">
        <f t="shared" si="60"/>
        <v>10149.529999999999</v>
      </c>
      <c r="CA147" s="60"/>
    </row>
    <row r="148" spans="1:79">
      <c r="A148" s="56">
        <f t="shared" si="61"/>
        <v>134</v>
      </c>
      <c r="B148" s="8" t="s">
        <v>63</v>
      </c>
      <c r="C148" s="8" t="s">
        <v>64</v>
      </c>
      <c r="D148" s="8" t="s">
        <v>65</v>
      </c>
      <c r="E148" s="8" t="s">
        <v>65</v>
      </c>
      <c r="F148" s="8" t="s">
        <v>66</v>
      </c>
      <c r="G148" s="8" t="s">
        <v>67</v>
      </c>
      <c r="H148" s="8"/>
      <c r="I148" s="8" t="s">
        <v>68</v>
      </c>
      <c r="J148" s="8" t="s">
        <v>340</v>
      </c>
      <c r="K148" s="8" t="s">
        <v>341</v>
      </c>
      <c r="L148" s="8" t="s">
        <v>65</v>
      </c>
      <c r="M148" s="8" t="s">
        <v>65</v>
      </c>
      <c r="N148" s="8" t="s">
        <v>342</v>
      </c>
      <c r="O148" s="8" t="s">
        <v>343</v>
      </c>
      <c r="P148" s="8"/>
      <c r="Q148" s="8" t="s">
        <v>733</v>
      </c>
      <c r="R148" s="8" t="s">
        <v>734</v>
      </c>
      <c r="S148" s="8">
        <v>0</v>
      </c>
      <c r="T148" s="13" t="s">
        <v>49</v>
      </c>
      <c r="U148" s="13" t="s">
        <v>35</v>
      </c>
      <c r="V148" s="8" t="s">
        <v>739</v>
      </c>
      <c r="W148" s="9">
        <v>45657</v>
      </c>
      <c r="X148" s="8" t="s">
        <v>740</v>
      </c>
      <c r="Y148" s="8" t="s">
        <v>848</v>
      </c>
      <c r="Z148" s="8" t="s">
        <v>341</v>
      </c>
      <c r="AA148" s="8" t="s">
        <v>65</v>
      </c>
      <c r="AB148" s="8" t="s">
        <v>65</v>
      </c>
      <c r="AC148" s="8" t="s">
        <v>342</v>
      </c>
      <c r="AD148" s="8" t="s">
        <v>343</v>
      </c>
      <c r="AE148" s="8"/>
      <c r="AF148" s="10" t="s">
        <v>1404</v>
      </c>
      <c r="AG148" s="8" t="s">
        <v>1405</v>
      </c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2"/>
      <c r="AT148" s="18">
        <v>9625</v>
      </c>
      <c r="AU148" s="8" t="str">
        <f>AU$30</f>
        <v>W-2.1</v>
      </c>
      <c r="AV148" s="8" t="s">
        <v>1138</v>
      </c>
      <c r="AW148" s="8"/>
      <c r="AX148" s="13">
        <v>8760</v>
      </c>
      <c r="AY148" s="13">
        <v>12</v>
      </c>
      <c r="AZ148" s="14">
        <v>0</v>
      </c>
      <c r="BA148" s="14">
        <v>100</v>
      </c>
      <c r="BB148" s="13">
        <f t="shared" si="45"/>
        <v>0</v>
      </c>
      <c r="BC148" s="13">
        <f t="shared" si="46"/>
        <v>9625</v>
      </c>
      <c r="BD148" s="57">
        <f t="shared" si="47"/>
        <v>0</v>
      </c>
      <c r="BE148" s="57">
        <f>IF((OR(AU148=Ceny!$A$3,AU148=Ceny!$A$4,AU148=Ceny!$A$5,AU148=Ceny!$A$6,AU148=Ceny!$A$7)),$C$5/1000,$C$6/1000)</f>
        <v>0</v>
      </c>
      <c r="BF148" s="15">
        <f t="shared" si="48"/>
        <v>0</v>
      </c>
      <c r="BG148" s="15">
        <f t="shared" si="49"/>
        <v>0</v>
      </c>
      <c r="BH148" s="15">
        <f t="shared" si="50"/>
        <v>0</v>
      </c>
      <c r="BI148" s="16">
        <f t="shared" si="51"/>
        <v>0</v>
      </c>
      <c r="BJ148" s="15">
        <f t="shared" si="52"/>
        <v>0</v>
      </c>
      <c r="BK148" s="16">
        <f t="shared" si="53"/>
        <v>0</v>
      </c>
      <c r="BL148" s="15">
        <f t="shared" si="54"/>
        <v>0</v>
      </c>
      <c r="BM148" s="11">
        <f>VLOOKUP(AU148,Ceny!$A$3:$E$9,2,FALSE)</f>
        <v>13.04</v>
      </c>
      <c r="BN148" s="15">
        <f t="shared" si="62"/>
        <v>0</v>
      </c>
      <c r="BO148" s="11">
        <f>VLOOKUP(AU148,Ceny!$A$3:$E$9,4,FALSE)</f>
        <v>13.04</v>
      </c>
      <c r="BP148" s="15">
        <f t="shared" si="63"/>
        <v>156.47999999999999</v>
      </c>
      <c r="BQ148" s="11">
        <f>VLOOKUP(AU148,Ceny!$A$3:$E$9,3,FALSE)</f>
        <v>4.7559999999999998E-2</v>
      </c>
      <c r="BR148" s="15">
        <f t="shared" si="55"/>
        <v>0</v>
      </c>
      <c r="BS148" s="11">
        <f>VLOOKUP(AU148,Ceny!$A$3:$E$9,5,FALSE)</f>
        <v>4.7559999999999998E-2</v>
      </c>
      <c r="BT148" s="15">
        <f t="shared" si="56"/>
        <v>457.77</v>
      </c>
      <c r="BU148" s="15">
        <v>0</v>
      </c>
      <c r="BV148" s="58">
        <f t="shared" si="57"/>
        <v>0</v>
      </c>
      <c r="BW148" s="59">
        <f t="shared" si="58"/>
        <v>614.25</v>
      </c>
      <c r="BX148" s="59">
        <f t="shared" si="59"/>
        <v>141.28</v>
      </c>
      <c r="BY148" s="59">
        <f t="shared" si="60"/>
        <v>755.53</v>
      </c>
      <c r="CA148" s="60"/>
    </row>
    <row r="149" spans="1:79">
      <c r="A149" s="56">
        <f t="shared" si="61"/>
        <v>135</v>
      </c>
      <c r="B149" s="8" t="s">
        <v>63</v>
      </c>
      <c r="C149" s="8" t="s">
        <v>64</v>
      </c>
      <c r="D149" s="8" t="s">
        <v>65</v>
      </c>
      <c r="E149" s="8" t="s">
        <v>65</v>
      </c>
      <c r="F149" s="8" t="s">
        <v>66</v>
      </c>
      <c r="G149" s="8" t="s">
        <v>67</v>
      </c>
      <c r="H149" s="8"/>
      <c r="I149" s="8" t="s">
        <v>68</v>
      </c>
      <c r="J149" s="8" t="s">
        <v>344</v>
      </c>
      <c r="K149" s="8" t="s">
        <v>345</v>
      </c>
      <c r="L149" s="8" t="s">
        <v>65</v>
      </c>
      <c r="M149" s="8" t="s">
        <v>65</v>
      </c>
      <c r="N149" s="8" t="s">
        <v>346</v>
      </c>
      <c r="O149" s="8" t="s">
        <v>347</v>
      </c>
      <c r="P149" s="8"/>
      <c r="Q149" s="8" t="s">
        <v>733</v>
      </c>
      <c r="R149" s="8" t="s">
        <v>734</v>
      </c>
      <c r="S149" s="8">
        <v>0</v>
      </c>
      <c r="T149" s="13" t="s">
        <v>49</v>
      </c>
      <c r="U149" s="13" t="s">
        <v>35</v>
      </c>
      <c r="V149" s="8" t="s">
        <v>739</v>
      </c>
      <c r="W149" s="9">
        <v>45657</v>
      </c>
      <c r="X149" s="8" t="s">
        <v>740</v>
      </c>
      <c r="Y149" s="8" t="s">
        <v>849</v>
      </c>
      <c r="Z149" s="8" t="s">
        <v>345</v>
      </c>
      <c r="AA149" s="8" t="s">
        <v>65</v>
      </c>
      <c r="AB149" s="8" t="s">
        <v>65</v>
      </c>
      <c r="AC149" s="8" t="s">
        <v>346</v>
      </c>
      <c r="AD149" s="8" t="s">
        <v>347</v>
      </c>
      <c r="AE149" s="8"/>
      <c r="AF149" s="10" t="s">
        <v>1406</v>
      </c>
      <c r="AG149" s="8" t="s">
        <v>1407</v>
      </c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2"/>
      <c r="AT149" s="18">
        <v>10439</v>
      </c>
      <c r="AU149" s="8" t="str">
        <f>AU$30</f>
        <v>W-2.1</v>
      </c>
      <c r="AV149" s="8" t="s">
        <v>1138</v>
      </c>
      <c r="AW149" s="8"/>
      <c r="AX149" s="13">
        <v>8760</v>
      </c>
      <c r="AY149" s="13">
        <v>12</v>
      </c>
      <c r="AZ149" s="14">
        <v>0</v>
      </c>
      <c r="BA149" s="14">
        <v>100</v>
      </c>
      <c r="BB149" s="13">
        <f t="shared" si="45"/>
        <v>0</v>
      </c>
      <c r="BC149" s="13">
        <f t="shared" si="46"/>
        <v>10439</v>
      </c>
      <c r="BD149" s="57">
        <f t="shared" si="47"/>
        <v>0</v>
      </c>
      <c r="BE149" s="57">
        <f>IF((OR(AU149=Ceny!$A$3,AU149=Ceny!$A$4,AU149=Ceny!$A$5,AU149=Ceny!$A$6,AU149=Ceny!$A$7)),$C$5/1000,$C$6/1000)</f>
        <v>0</v>
      </c>
      <c r="BF149" s="15">
        <f t="shared" si="48"/>
        <v>0</v>
      </c>
      <c r="BG149" s="15">
        <f t="shared" si="49"/>
        <v>0</v>
      </c>
      <c r="BH149" s="15">
        <f t="shared" si="50"/>
        <v>0</v>
      </c>
      <c r="BI149" s="16">
        <f t="shared" si="51"/>
        <v>0</v>
      </c>
      <c r="BJ149" s="15">
        <f t="shared" si="52"/>
        <v>0</v>
      </c>
      <c r="BK149" s="16">
        <f t="shared" si="53"/>
        <v>0</v>
      </c>
      <c r="BL149" s="15">
        <f t="shared" si="54"/>
        <v>0</v>
      </c>
      <c r="BM149" s="11">
        <f>VLOOKUP(AU149,Ceny!$A$3:$E$9,2,FALSE)</f>
        <v>13.04</v>
      </c>
      <c r="BN149" s="15">
        <f t="shared" si="62"/>
        <v>0</v>
      </c>
      <c r="BO149" s="11">
        <f>VLOOKUP(AU149,Ceny!$A$3:$E$9,4,FALSE)</f>
        <v>13.04</v>
      </c>
      <c r="BP149" s="15">
        <f t="shared" si="63"/>
        <v>156.47999999999999</v>
      </c>
      <c r="BQ149" s="11">
        <f>VLOOKUP(AU149,Ceny!$A$3:$E$9,3,FALSE)</f>
        <v>4.7559999999999998E-2</v>
      </c>
      <c r="BR149" s="15">
        <f t="shared" si="55"/>
        <v>0</v>
      </c>
      <c r="BS149" s="11">
        <f>VLOOKUP(AU149,Ceny!$A$3:$E$9,5,FALSE)</f>
        <v>4.7559999999999998E-2</v>
      </c>
      <c r="BT149" s="15">
        <f t="shared" si="56"/>
        <v>496.48</v>
      </c>
      <c r="BU149" s="15">
        <v>0</v>
      </c>
      <c r="BV149" s="58">
        <f t="shared" si="57"/>
        <v>0</v>
      </c>
      <c r="BW149" s="59">
        <f t="shared" si="58"/>
        <v>652.96</v>
      </c>
      <c r="BX149" s="59">
        <f t="shared" si="59"/>
        <v>150.18</v>
      </c>
      <c r="BY149" s="59">
        <f t="shared" si="60"/>
        <v>803.1400000000001</v>
      </c>
      <c r="CA149" s="60"/>
    </row>
    <row r="150" spans="1:79">
      <c r="A150" s="56">
        <f t="shared" si="61"/>
        <v>136</v>
      </c>
      <c r="B150" s="8" t="s">
        <v>63</v>
      </c>
      <c r="C150" s="8" t="s">
        <v>64</v>
      </c>
      <c r="D150" s="8" t="s">
        <v>65</v>
      </c>
      <c r="E150" s="8" t="s">
        <v>65</v>
      </c>
      <c r="F150" s="8" t="s">
        <v>66</v>
      </c>
      <c r="G150" s="8" t="s">
        <v>67</v>
      </c>
      <c r="H150" s="8"/>
      <c r="I150" s="8" t="s">
        <v>68</v>
      </c>
      <c r="J150" s="8" t="s">
        <v>348</v>
      </c>
      <c r="K150" s="8" t="s">
        <v>349</v>
      </c>
      <c r="L150" s="8" t="s">
        <v>65</v>
      </c>
      <c r="M150" s="8" t="s">
        <v>65</v>
      </c>
      <c r="N150" s="8" t="s">
        <v>350</v>
      </c>
      <c r="O150" s="8" t="s">
        <v>351</v>
      </c>
      <c r="P150" s="8"/>
      <c r="Q150" s="8" t="s">
        <v>733</v>
      </c>
      <c r="R150" s="8" t="s">
        <v>734</v>
      </c>
      <c r="S150" s="8">
        <v>0</v>
      </c>
      <c r="T150" s="13" t="s">
        <v>49</v>
      </c>
      <c r="U150" s="13" t="s">
        <v>35</v>
      </c>
      <c r="V150" s="8" t="s">
        <v>739</v>
      </c>
      <c r="W150" s="9">
        <v>45657</v>
      </c>
      <c r="X150" s="8" t="s">
        <v>740</v>
      </c>
      <c r="Y150" s="8" t="s">
        <v>348</v>
      </c>
      <c r="Z150" s="8" t="s">
        <v>349</v>
      </c>
      <c r="AA150" s="8" t="s">
        <v>65</v>
      </c>
      <c r="AB150" s="8" t="s">
        <v>65</v>
      </c>
      <c r="AC150" s="8" t="s">
        <v>350</v>
      </c>
      <c r="AD150" s="8" t="s">
        <v>351</v>
      </c>
      <c r="AE150" s="8"/>
      <c r="AF150" s="10" t="s">
        <v>1408</v>
      </c>
      <c r="AG150" s="8" t="s">
        <v>1409</v>
      </c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2"/>
      <c r="AT150" s="18">
        <v>198148</v>
      </c>
      <c r="AU150" s="8" t="str">
        <f>AU$17</f>
        <v>W-4</v>
      </c>
      <c r="AV150" s="8" t="s">
        <v>1138</v>
      </c>
      <c r="AW150" s="8"/>
      <c r="AX150" s="13">
        <v>8760</v>
      </c>
      <c r="AY150" s="13">
        <v>12</v>
      </c>
      <c r="AZ150" s="14">
        <v>0</v>
      </c>
      <c r="BA150" s="14">
        <v>100</v>
      </c>
      <c r="BB150" s="13">
        <f t="shared" si="45"/>
        <v>0</v>
      </c>
      <c r="BC150" s="13">
        <f t="shared" si="46"/>
        <v>198148</v>
      </c>
      <c r="BD150" s="57">
        <f t="shared" si="47"/>
        <v>0</v>
      </c>
      <c r="BE150" s="57">
        <f>IF((OR(AU150=Ceny!$A$3,AU150=Ceny!$A$4,AU150=Ceny!$A$5,AU150=Ceny!$A$6,AU150=Ceny!$A$7)),$C$5/1000,$C$6/1000)</f>
        <v>0</v>
      </c>
      <c r="BF150" s="15">
        <f t="shared" si="48"/>
        <v>0</v>
      </c>
      <c r="BG150" s="15">
        <f t="shared" si="49"/>
        <v>0</v>
      </c>
      <c r="BH150" s="15">
        <f t="shared" si="50"/>
        <v>0</v>
      </c>
      <c r="BI150" s="16">
        <f t="shared" si="51"/>
        <v>0</v>
      </c>
      <c r="BJ150" s="15">
        <f t="shared" si="52"/>
        <v>0</v>
      </c>
      <c r="BK150" s="16">
        <f t="shared" si="53"/>
        <v>0</v>
      </c>
      <c r="BL150" s="15">
        <f t="shared" si="54"/>
        <v>0</v>
      </c>
      <c r="BM150" s="11">
        <f>VLOOKUP(AU150,Ceny!$A$3:$E$9,2,FALSE)</f>
        <v>204.77</v>
      </c>
      <c r="BN150" s="15">
        <f t="shared" si="62"/>
        <v>0</v>
      </c>
      <c r="BO150" s="11">
        <f>VLOOKUP(AU150,Ceny!$A$3:$E$9,4,FALSE)</f>
        <v>204.77</v>
      </c>
      <c r="BP150" s="15">
        <f t="shared" si="63"/>
        <v>2457.2399999999998</v>
      </c>
      <c r="BQ150" s="11">
        <f>VLOOKUP(AU150,Ceny!$A$3:$E$9,3,FALSE)</f>
        <v>4.4069999999999998E-2</v>
      </c>
      <c r="BR150" s="15">
        <f t="shared" si="55"/>
        <v>0</v>
      </c>
      <c r="BS150" s="11">
        <f>VLOOKUP(AU150,Ceny!$A$3:$E$9,5,FALSE)</f>
        <v>4.4069999999999998E-2</v>
      </c>
      <c r="BT150" s="15">
        <f t="shared" si="56"/>
        <v>8732.3799999999992</v>
      </c>
      <c r="BU150" s="15">
        <v>0</v>
      </c>
      <c r="BV150" s="58">
        <f t="shared" si="57"/>
        <v>0</v>
      </c>
      <c r="BW150" s="59">
        <f t="shared" si="58"/>
        <v>11189.619999999999</v>
      </c>
      <c r="BX150" s="59">
        <f t="shared" si="59"/>
        <v>2573.61</v>
      </c>
      <c r="BY150" s="59">
        <f t="shared" si="60"/>
        <v>13763.23</v>
      </c>
      <c r="CA150" s="60"/>
    </row>
    <row r="151" spans="1:79">
      <c r="A151" s="56">
        <f t="shared" si="61"/>
        <v>137</v>
      </c>
      <c r="B151" s="8" t="s">
        <v>63</v>
      </c>
      <c r="C151" s="8" t="s">
        <v>64</v>
      </c>
      <c r="D151" s="8" t="s">
        <v>65</v>
      </c>
      <c r="E151" s="8" t="s">
        <v>65</v>
      </c>
      <c r="F151" s="8" t="s">
        <v>66</v>
      </c>
      <c r="G151" s="8" t="s">
        <v>67</v>
      </c>
      <c r="H151" s="8"/>
      <c r="I151" s="8" t="s">
        <v>68</v>
      </c>
      <c r="J151" s="8" t="s">
        <v>348</v>
      </c>
      <c r="K151" s="8" t="s">
        <v>349</v>
      </c>
      <c r="L151" s="8" t="s">
        <v>65</v>
      </c>
      <c r="M151" s="8" t="s">
        <v>65</v>
      </c>
      <c r="N151" s="8" t="s">
        <v>350</v>
      </c>
      <c r="O151" s="8" t="s">
        <v>351</v>
      </c>
      <c r="P151" s="8"/>
      <c r="Q151" s="8" t="s">
        <v>733</v>
      </c>
      <c r="R151" s="8" t="s">
        <v>734</v>
      </c>
      <c r="S151" s="8">
        <v>0</v>
      </c>
      <c r="T151" s="13" t="s">
        <v>49</v>
      </c>
      <c r="U151" s="13" t="s">
        <v>35</v>
      </c>
      <c r="V151" s="8" t="s">
        <v>739</v>
      </c>
      <c r="W151" s="9">
        <v>45657</v>
      </c>
      <c r="X151" s="8" t="s">
        <v>740</v>
      </c>
      <c r="Y151" s="8" t="s">
        <v>348</v>
      </c>
      <c r="Z151" s="8" t="s">
        <v>349</v>
      </c>
      <c r="AA151" s="8" t="s">
        <v>65</v>
      </c>
      <c r="AB151" s="8" t="s">
        <v>65</v>
      </c>
      <c r="AC151" s="8" t="s">
        <v>850</v>
      </c>
      <c r="AD151" s="8" t="s">
        <v>351</v>
      </c>
      <c r="AE151" s="8"/>
      <c r="AF151" s="10" t="s">
        <v>1410</v>
      </c>
      <c r="AG151" s="8" t="s">
        <v>1411</v>
      </c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2"/>
      <c r="AT151" s="18">
        <v>8299</v>
      </c>
      <c r="AU151" s="8" t="str">
        <f>AU$30</f>
        <v>W-2.1</v>
      </c>
      <c r="AV151" s="8" t="s">
        <v>1138</v>
      </c>
      <c r="AW151" s="8"/>
      <c r="AX151" s="13">
        <v>8760</v>
      </c>
      <c r="AY151" s="13">
        <v>12</v>
      </c>
      <c r="AZ151" s="14">
        <v>0</v>
      </c>
      <c r="BA151" s="14">
        <v>100</v>
      </c>
      <c r="BB151" s="13">
        <f t="shared" si="45"/>
        <v>0</v>
      </c>
      <c r="BC151" s="13">
        <f t="shared" si="46"/>
        <v>8299</v>
      </c>
      <c r="BD151" s="57">
        <f t="shared" si="47"/>
        <v>0</v>
      </c>
      <c r="BE151" s="57">
        <f>IF((OR(AU151=Ceny!$A$3,AU151=Ceny!$A$4,AU151=Ceny!$A$5,AU151=Ceny!$A$6,AU151=Ceny!$A$7)),$C$5/1000,$C$6/1000)</f>
        <v>0</v>
      </c>
      <c r="BF151" s="15">
        <f t="shared" si="48"/>
        <v>0</v>
      </c>
      <c r="BG151" s="15">
        <f t="shared" si="49"/>
        <v>0</v>
      </c>
      <c r="BH151" s="15">
        <f t="shared" si="50"/>
        <v>0</v>
      </c>
      <c r="BI151" s="16">
        <f t="shared" si="51"/>
        <v>0</v>
      </c>
      <c r="BJ151" s="15">
        <f t="shared" si="52"/>
        <v>0</v>
      </c>
      <c r="BK151" s="16">
        <f t="shared" si="53"/>
        <v>0</v>
      </c>
      <c r="BL151" s="15">
        <f t="shared" si="54"/>
        <v>0</v>
      </c>
      <c r="BM151" s="11">
        <f>VLOOKUP(AU151,Ceny!$A$3:$E$9,2,FALSE)</f>
        <v>13.04</v>
      </c>
      <c r="BN151" s="15">
        <f t="shared" si="62"/>
        <v>0</v>
      </c>
      <c r="BO151" s="11">
        <f>VLOOKUP(AU151,Ceny!$A$3:$E$9,4,FALSE)</f>
        <v>13.04</v>
      </c>
      <c r="BP151" s="15">
        <f t="shared" si="63"/>
        <v>156.47999999999999</v>
      </c>
      <c r="BQ151" s="11">
        <f>VLOOKUP(AU151,Ceny!$A$3:$E$9,3,FALSE)</f>
        <v>4.7559999999999998E-2</v>
      </c>
      <c r="BR151" s="15">
        <f t="shared" si="55"/>
        <v>0</v>
      </c>
      <c r="BS151" s="11">
        <f>VLOOKUP(AU151,Ceny!$A$3:$E$9,5,FALSE)</f>
        <v>4.7559999999999998E-2</v>
      </c>
      <c r="BT151" s="15">
        <f t="shared" si="56"/>
        <v>394.7</v>
      </c>
      <c r="BU151" s="15">
        <v>0</v>
      </c>
      <c r="BV151" s="58">
        <f t="shared" si="57"/>
        <v>0</v>
      </c>
      <c r="BW151" s="59">
        <f t="shared" si="58"/>
        <v>551.17999999999995</v>
      </c>
      <c r="BX151" s="59">
        <f t="shared" si="59"/>
        <v>126.77</v>
      </c>
      <c r="BY151" s="59">
        <f t="shared" si="60"/>
        <v>677.94999999999993</v>
      </c>
      <c r="CA151" s="60"/>
    </row>
    <row r="152" spans="1:79">
      <c r="A152" s="56">
        <f t="shared" si="61"/>
        <v>138</v>
      </c>
      <c r="B152" s="8" t="s">
        <v>63</v>
      </c>
      <c r="C152" s="8" t="s">
        <v>64</v>
      </c>
      <c r="D152" s="8" t="s">
        <v>65</v>
      </c>
      <c r="E152" s="8" t="s">
        <v>65</v>
      </c>
      <c r="F152" s="8" t="s">
        <v>66</v>
      </c>
      <c r="G152" s="8" t="s">
        <v>67</v>
      </c>
      <c r="H152" s="8"/>
      <c r="I152" s="8" t="s">
        <v>68</v>
      </c>
      <c r="J152" s="8" t="s">
        <v>352</v>
      </c>
      <c r="K152" s="8" t="s">
        <v>353</v>
      </c>
      <c r="L152" s="8" t="s">
        <v>65</v>
      </c>
      <c r="M152" s="8" t="s">
        <v>65</v>
      </c>
      <c r="N152" s="8" t="s">
        <v>354</v>
      </c>
      <c r="O152" s="8" t="s">
        <v>177</v>
      </c>
      <c r="P152" s="8"/>
      <c r="Q152" s="8" t="s">
        <v>733</v>
      </c>
      <c r="R152" s="8" t="s">
        <v>734</v>
      </c>
      <c r="S152" s="8">
        <v>0</v>
      </c>
      <c r="T152" s="13" t="s">
        <v>49</v>
      </c>
      <c r="U152" s="13" t="s">
        <v>35</v>
      </c>
      <c r="V152" s="8" t="s">
        <v>739</v>
      </c>
      <c r="W152" s="9">
        <v>45657</v>
      </c>
      <c r="X152" s="8" t="s">
        <v>740</v>
      </c>
      <c r="Y152" s="8" t="s">
        <v>352</v>
      </c>
      <c r="Z152" s="8" t="s">
        <v>353</v>
      </c>
      <c r="AA152" s="8" t="s">
        <v>65</v>
      </c>
      <c r="AB152" s="8" t="s">
        <v>65</v>
      </c>
      <c r="AC152" s="8" t="s">
        <v>354</v>
      </c>
      <c r="AD152" s="8" t="s">
        <v>177</v>
      </c>
      <c r="AE152" s="8"/>
      <c r="AF152" s="10" t="s">
        <v>1412</v>
      </c>
      <c r="AG152" s="8" t="s">
        <v>1413</v>
      </c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2"/>
      <c r="AT152" s="18">
        <v>6570</v>
      </c>
      <c r="AU152" s="8" t="str">
        <f>AU$30</f>
        <v>W-2.1</v>
      </c>
      <c r="AV152" s="8" t="s">
        <v>1138</v>
      </c>
      <c r="AW152" s="8"/>
      <c r="AX152" s="13">
        <v>8760</v>
      </c>
      <c r="AY152" s="13">
        <v>12</v>
      </c>
      <c r="AZ152" s="14">
        <v>0</v>
      </c>
      <c r="BA152" s="14">
        <v>100</v>
      </c>
      <c r="BB152" s="13">
        <f t="shared" si="45"/>
        <v>0</v>
      </c>
      <c r="BC152" s="13">
        <f t="shared" si="46"/>
        <v>6570</v>
      </c>
      <c r="BD152" s="57">
        <f t="shared" si="47"/>
        <v>0</v>
      </c>
      <c r="BE152" s="57">
        <f>IF((OR(AU152=Ceny!$A$3,AU152=Ceny!$A$4,AU152=Ceny!$A$5,AU152=Ceny!$A$6,AU152=Ceny!$A$7)),$C$5/1000,$C$6/1000)</f>
        <v>0</v>
      </c>
      <c r="BF152" s="15">
        <f t="shared" si="48"/>
        <v>0</v>
      </c>
      <c r="BG152" s="15">
        <f t="shared" si="49"/>
        <v>0</v>
      </c>
      <c r="BH152" s="15">
        <f t="shared" si="50"/>
        <v>0</v>
      </c>
      <c r="BI152" s="16">
        <f t="shared" si="51"/>
        <v>0</v>
      </c>
      <c r="BJ152" s="15">
        <f t="shared" si="52"/>
        <v>0</v>
      </c>
      <c r="BK152" s="16">
        <f t="shared" si="53"/>
        <v>0</v>
      </c>
      <c r="BL152" s="15">
        <f t="shared" si="54"/>
        <v>0</v>
      </c>
      <c r="BM152" s="11">
        <f>VLOOKUP(AU152,Ceny!$A$3:$E$9,2,FALSE)</f>
        <v>13.04</v>
      </c>
      <c r="BN152" s="15">
        <f t="shared" si="62"/>
        <v>0</v>
      </c>
      <c r="BO152" s="11">
        <f>VLOOKUP(AU152,Ceny!$A$3:$E$9,4,FALSE)</f>
        <v>13.04</v>
      </c>
      <c r="BP152" s="15">
        <f t="shared" si="63"/>
        <v>156.47999999999999</v>
      </c>
      <c r="BQ152" s="11">
        <f>VLOOKUP(AU152,Ceny!$A$3:$E$9,3,FALSE)</f>
        <v>4.7559999999999998E-2</v>
      </c>
      <c r="BR152" s="15">
        <f t="shared" si="55"/>
        <v>0</v>
      </c>
      <c r="BS152" s="11">
        <f>VLOOKUP(AU152,Ceny!$A$3:$E$9,5,FALSE)</f>
        <v>4.7559999999999998E-2</v>
      </c>
      <c r="BT152" s="15">
        <f t="shared" si="56"/>
        <v>312.47000000000003</v>
      </c>
      <c r="BU152" s="15">
        <v>0</v>
      </c>
      <c r="BV152" s="58">
        <f t="shared" si="57"/>
        <v>0</v>
      </c>
      <c r="BW152" s="59">
        <f t="shared" si="58"/>
        <v>468.95000000000005</v>
      </c>
      <c r="BX152" s="59">
        <f t="shared" si="59"/>
        <v>107.86</v>
      </c>
      <c r="BY152" s="59">
        <f t="shared" si="60"/>
        <v>576.81000000000006</v>
      </c>
      <c r="CA152" s="60"/>
    </row>
    <row r="153" spans="1:79">
      <c r="A153" s="56">
        <f t="shared" si="61"/>
        <v>139</v>
      </c>
      <c r="B153" s="8" t="s">
        <v>63</v>
      </c>
      <c r="C153" s="8" t="s">
        <v>64</v>
      </c>
      <c r="D153" s="8" t="s">
        <v>65</v>
      </c>
      <c r="E153" s="8" t="s">
        <v>65</v>
      </c>
      <c r="F153" s="8" t="s">
        <v>66</v>
      </c>
      <c r="G153" s="8" t="s">
        <v>67</v>
      </c>
      <c r="H153" s="8"/>
      <c r="I153" s="8" t="s">
        <v>68</v>
      </c>
      <c r="J153" s="8" t="s">
        <v>355</v>
      </c>
      <c r="K153" s="8" t="s">
        <v>356</v>
      </c>
      <c r="L153" s="8" t="s">
        <v>65</v>
      </c>
      <c r="M153" s="8" t="s">
        <v>65</v>
      </c>
      <c r="N153" s="8" t="s">
        <v>357</v>
      </c>
      <c r="O153" s="8" t="s">
        <v>173</v>
      </c>
      <c r="P153" s="8"/>
      <c r="Q153" s="8" t="s">
        <v>733</v>
      </c>
      <c r="R153" s="8" t="s">
        <v>734</v>
      </c>
      <c r="S153" s="8">
        <v>0</v>
      </c>
      <c r="T153" s="13" t="s">
        <v>49</v>
      </c>
      <c r="U153" s="13" t="s">
        <v>35</v>
      </c>
      <c r="V153" s="8" t="s">
        <v>739</v>
      </c>
      <c r="W153" s="9">
        <v>45657</v>
      </c>
      <c r="X153" s="8" t="s">
        <v>740</v>
      </c>
      <c r="Y153" s="8" t="s">
        <v>851</v>
      </c>
      <c r="Z153" s="8" t="s">
        <v>356</v>
      </c>
      <c r="AA153" s="8" t="s">
        <v>65</v>
      </c>
      <c r="AB153" s="8" t="s">
        <v>65</v>
      </c>
      <c r="AC153" s="8" t="s">
        <v>357</v>
      </c>
      <c r="AD153" s="8" t="s">
        <v>173</v>
      </c>
      <c r="AE153" s="8"/>
      <c r="AF153" s="10" t="s">
        <v>1414</v>
      </c>
      <c r="AG153" s="8" t="s">
        <v>1415</v>
      </c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2"/>
      <c r="AT153" s="18">
        <v>1091</v>
      </c>
      <c r="AU153" s="8" t="str">
        <f>AU$15</f>
        <v>W-1.1</v>
      </c>
      <c r="AV153" s="8" t="s">
        <v>1138</v>
      </c>
      <c r="AW153" s="8"/>
      <c r="AX153" s="13">
        <v>8760</v>
      </c>
      <c r="AY153" s="13">
        <v>12</v>
      </c>
      <c r="AZ153" s="14">
        <v>0</v>
      </c>
      <c r="BA153" s="14">
        <v>100</v>
      </c>
      <c r="BB153" s="13">
        <f t="shared" si="45"/>
        <v>0</v>
      </c>
      <c r="BC153" s="13">
        <f t="shared" si="46"/>
        <v>1091</v>
      </c>
      <c r="BD153" s="57">
        <f t="shared" si="47"/>
        <v>0</v>
      </c>
      <c r="BE153" s="57">
        <f>IF((OR(AU153=Ceny!$A$3,AU153=Ceny!$A$4,AU153=Ceny!$A$5,AU153=Ceny!$A$6,AU153=Ceny!$A$7)),$C$5/1000,$C$6/1000)</f>
        <v>0</v>
      </c>
      <c r="BF153" s="15">
        <f t="shared" si="48"/>
        <v>0</v>
      </c>
      <c r="BG153" s="15">
        <f t="shared" si="49"/>
        <v>0</v>
      </c>
      <c r="BH153" s="15">
        <f t="shared" si="50"/>
        <v>0</v>
      </c>
      <c r="BI153" s="16">
        <f t="shared" si="51"/>
        <v>0</v>
      </c>
      <c r="BJ153" s="15">
        <f t="shared" si="52"/>
        <v>0</v>
      </c>
      <c r="BK153" s="16">
        <f t="shared" si="53"/>
        <v>0</v>
      </c>
      <c r="BL153" s="15">
        <f t="shared" si="54"/>
        <v>0</v>
      </c>
      <c r="BM153" s="11">
        <f>VLOOKUP(AU153,Ceny!$A$3:$E$9,2,FALSE)</f>
        <v>6.01</v>
      </c>
      <c r="BN153" s="15">
        <f t="shared" si="62"/>
        <v>0</v>
      </c>
      <c r="BO153" s="11">
        <f>VLOOKUP(AU153,Ceny!$A$3:$E$9,4,FALSE)</f>
        <v>6.01</v>
      </c>
      <c r="BP153" s="15">
        <f t="shared" si="63"/>
        <v>72.12</v>
      </c>
      <c r="BQ153" s="11">
        <f>VLOOKUP(AU153,Ceny!$A$3:$E$9,3,FALSE)</f>
        <v>5.706E-2</v>
      </c>
      <c r="BR153" s="15">
        <f t="shared" si="55"/>
        <v>0</v>
      </c>
      <c r="BS153" s="11">
        <f>VLOOKUP(AU153,Ceny!$A$3:$E$9,5,FALSE)</f>
        <v>5.706E-2</v>
      </c>
      <c r="BT153" s="15">
        <f t="shared" si="56"/>
        <v>62.25</v>
      </c>
      <c r="BU153" s="15">
        <v>0</v>
      </c>
      <c r="BV153" s="58">
        <f t="shared" si="57"/>
        <v>0</v>
      </c>
      <c r="BW153" s="59">
        <f t="shared" si="58"/>
        <v>134.37</v>
      </c>
      <c r="BX153" s="59">
        <f t="shared" si="59"/>
        <v>30.91</v>
      </c>
      <c r="BY153" s="59">
        <f t="shared" si="60"/>
        <v>165.28</v>
      </c>
      <c r="CA153" s="60"/>
    </row>
    <row r="154" spans="1:79">
      <c r="A154" s="56">
        <f t="shared" si="61"/>
        <v>140</v>
      </c>
      <c r="B154" s="8" t="s">
        <v>63</v>
      </c>
      <c r="C154" s="8" t="s">
        <v>64</v>
      </c>
      <c r="D154" s="8" t="s">
        <v>65</v>
      </c>
      <c r="E154" s="8" t="s">
        <v>65</v>
      </c>
      <c r="F154" s="8" t="s">
        <v>66</v>
      </c>
      <c r="G154" s="8" t="s">
        <v>67</v>
      </c>
      <c r="H154" s="8"/>
      <c r="I154" s="8" t="s">
        <v>68</v>
      </c>
      <c r="J154" s="8" t="s">
        <v>358</v>
      </c>
      <c r="K154" s="8" t="s">
        <v>359</v>
      </c>
      <c r="L154" s="8" t="s">
        <v>65</v>
      </c>
      <c r="M154" s="8" t="s">
        <v>65</v>
      </c>
      <c r="N154" s="8" t="s">
        <v>360</v>
      </c>
      <c r="O154" s="8" t="s">
        <v>274</v>
      </c>
      <c r="P154" s="8"/>
      <c r="Q154" s="8" t="s">
        <v>733</v>
      </c>
      <c r="R154" s="8" t="s">
        <v>734</v>
      </c>
      <c r="S154" s="8">
        <v>0</v>
      </c>
      <c r="T154" s="13" t="s">
        <v>49</v>
      </c>
      <c r="U154" s="13" t="s">
        <v>35</v>
      </c>
      <c r="V154" s="8" t="s">
        <v>739</v>
      </c>
      <c r="W154" s="9">
        <v>45657</v>
      </c>
      <c r="X154" s="8" t="s">
        <v>740</v>
      </c>
      <c r="Y154" s="8" t="s">
        <v>358</v>
      </c>
      <c r="Z154" s="8" t="s">
        <v>359</v>
      </c>
      <c r="AA154" s="8" t="s">
        <v>65</v>
      </c>
      <c r="AB154" s="8" t="s">
        <v>65</v>
      </c>
      <c r="AC154" s="8" t="s">
        <v>360</v>
      </c>
      <c r="AD154" s="8" t="s">
        <v>274</v>
      </c>
      <c r="AE154" s="8"/>
      <c r="AF154" s="10" t="s">
        <v>1416</v>
      </c>
      <c r="AG154" s="8" t="s">
        <v>1417</v>
      </c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2"/>
      <c r="AT154" s="18">
        <v>135819</v>
      </c>
      <c r="AU154" s="8" t="str">
        <f>AU$17</f>
        <v>W-4</v>
      </c>
      <c r="AV154" s="8" t="s">
        <v>1138</v>
      </c>
      <c r="AW154" s="8"/>
      <c r="AX154" s="13">
        <v>8760</v>
      </c>
      <c r="AY154" s="13">
        <v>12</v>
      </c>
      <c r="AZ154" s="14">
        <v>0</v>
      </c>
      <c r="BA154" s="14">
        <v>100</v>
      </c>
      <c r="BB154" s="13">
        <f t="shared" si="45"/>
        <v>0</v>
      </c>
      <c r="BC154" s="13">
        <f t="shared" si="46"/>
        <v>135819</v>
      </c>
      <c r="BD154" s="57">
        <f t="shared" si="47"/>
        <v>0</v>
      </c>
      <c r="BE154" s="57">
        <f>IF((OR(AU154=Ceny!$A$3,AU154=Ceny!$A$4,AU154=Ceny!$A$5,AU154=Ceny!$A$6,AU154=Ceny!$A$7)),$C$5/1000,$C$6/1000)</f>
        <v>0</v>
      </c>
      <c r="BF154" s="15">
        <f t="shared" si="48"/>
        <v>0</v>
      </c>
      <c r="BG154" s="15">
        <f t="shared" si="49"/>
        <v>0</v>
      </c>
      <c r="BH154" s="15">
        <f t="shared" si="50"/>
        <v>0</v>
      </c>
      <c r="BI154" s="16">
        <f t="shared" si="51"/>
        <v>0</v>
      </c>
      <c r="BJ154" s="15">
        <f t="shared" si="52"/>
        <v>0</v>
      </c>
      <c r="BK154" s="16">
        <f t="shared" si="53"/>
        <v>0</v>
      </c>
      <c r="BL154" s="15">
        <f t="shared" si="54"/>
        <v>0</v>
      </c>
      <c r="BM154" s="11">
        <f>VLOOKUP(AU154,Ceny!$A$3:$E$9,2,FALSE)</f>
        <v>204.77</v>
      </c>
      <c r="BN154" s="15">
        <f t="shared" si="62"/>
        <v>0</v>
      </c>
      <c r="BO154" s="11">
        <f>VLOOKUP(AU154,Ceny!$A$3:$E$9,4,FALSE)</f>
        <v>204.77</v>
      </c>
      <c r="BP154" s="15">
        <f t="shared" si="63"/>
        <v>2457.2399999999998</v>
      </c>
      <c r="BQ154" s="11">
        <f>VLOOKUP(AU154,Ceny!$A$3:$E$9,3,FALSE)</f>
        <v>4.4069999999999998E-2</v>
      </c>
      <c r="BR154" s="15">
        <f t="shared" si="55"/>
        <v>0</v>
      </c>
      <c r="BS154" s="11">
        <f>VLOOKUP(AU154,Ceny!$A$3:$E$9,5,FALSE)</f>
        <v>4.4069999999999998E-2</v>
      </c>
      <c r="BT154" s="15">
        <f t="shared" si="56"/>
        <v>5985.54</v>
      </c>
      <c r="BU154" s="15">
        <v>0</v>
      </c>
      <c r="BV154" s="58">
        <f t="shared" si="57"/>
        <v>0</v>
      </c>
      <c r="BW154" s="59">
        <f t="shared" si="58"/>
        <v>8442.7799999999988</v>
      </c>
      <c r="BX154" s="59">
        <f t="shared" si="59"/>
        <v>1941.84</v>
      </c>
      <c r="BY154" s="59">
        <f t="shared" si="60"/>
        <v>10384.619999999999</v>
      </c>
      <c r="CA154" s="60"/>
    </row>
    <row r="155" spans="1:79">
      <c r="A155" s="56">
        <f t="shared" si="61"/>
        <v>141</v>
      </c>
      <c r="B155" s="8" t="s">
        <v>63</v>
      </c>
      <c r="C155" s="8" t="s">
        <v>64</v>
      </c>
      <c r="D155" s="8" t="s">
        <v>65</v>
      </c>
      <c r="E155" s="8" t="s">
        <v>65</v>
      </c>
      <c r="F155" s="8" t="s">
        <v>66</v>
      </c>
      <c r="G155" s="8" t="s">
        <v>67</v>
      </c>
      <c r="H155" s="8"/>
      <c r="I155" s="8" t="s">
        <v>68</v>
      </c>
      <c r="J155" s="8" t="s">
        <v>361</v>
      </c>
      <c r="K155" s="8" t="s">
        <v>362</v>
      </c>
      <c r="L155" s="8" t="s">
        <v>65</v>
      </c>
      <c r="M155" s="8" t="s">
        <v>65</v>
      </c>
      <c r="N155" s="8" t="s">
        <v>363</v>
      </c>
      <c r="O155" s="8" t="s">
        <v>364</v>
      </c>
      <c r="P155" s="8"/>
      <c r="Q155" s="8" t="s">
        <v>733</v>
      </c>
      <c r="R155" s="8" t="s">
        <v>734</v>
      </c>
      <c r="S155" s="8">
        <v>0</v>
      </c>
      <c r="T155" s="13" t="s">
        <v>49</v>
      </c>
      <c r="U155" s="13" t="s">
        <v>35</v>
      </c>
      <c r="V155" s="8" t="s">
        <v>739</v>
      </c>
      <c r="W155" s="9">
        <v>45657</v>
      </c>
      <c r="X155" s="8" t="s">
        <v>740</v>
      </c>
      <c r="Y155" s="8" t="s">
        <v>852</v>
      </c>
      <c r="Z155" s="8" t="s">
        <v>362</v>
      </c>
      <c r="AA155" s="8" t="s">
        <v>65</v>
      </c>
      <c r="AB155" s="8" t="s">
        <v>65</v>
      </c>
      <c r="AC155" s="8" t="s">
        <v>363</v>
      </c>
      <c r="AD155" s="8" t="s">
        <v>364</v>
      </c>
      <c r="AE155" s="8"/>
      <c r="AF155" s="10" t="s">
        <v>1418</v>
      </c>
      <c r="AG155" s="8" t="s">
        <v>1419</v>
      </c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2"/>
      <c r="AT155" s="18">
        <v>17915</v>
      </c>
      <c r="AU155" s="8" t="str">
        <f>AU$22</f>
        <v>W-3.6</v>
      </c>
      <c r="AV155" s="8" t="s">
        <v>1138</v>
      </c>
      <c r="AW155" s="8"/>
      <c r="AX155" s="13">
        <v>8760</v>
      </c>
      <c r="AY155" s="13">
        <v>12</v>
      </c>
      <c r="AZ155" s="14">
        <v>0</v>
      </c>
      <c r="BA155" s="14">
        <v>100</v>
      </c>
      <c r="BB155" s="13">
        <f t="shared" si="45"/>
        <v>0</v>
      </c>
      <c r="BC155" s="13">
        <f t="shared" si="46"/>
        <v>17915</v>
      </c>
      <c r="BD155" s="57">
        <f t="shared" si="47"/>
        <v>0</v>
      </c>
      <c r="BE155" s="57">
        <f>IF((OR(AU155=Ceny!$A$3,AU155=Ceny!$A$4,AU155=Ceny!$A$5,AU155=Ceny!$A$6,AU155=Ceny!$A$7)),$C$5/1000,$C$6/1000)</f>
        <v>0</v>
      </c>
      <c r="BF155" s="15">
        <f t="shared" si="48"/>
        <v>0</v>
      </c>
      <c r="BG155" s="15">
        <f t="shared" si="49"/>
        <v>0</v>
      </c>
      <c r="BH155" s="15">
        <f t="shared" si="50"/>
        <v>0</v>
      </c>
      <c r="BI155" s="16">
        <f t="shared" si="51"/>
        <v>0</v>
      </c>
      <c r="BJ155" s="15">
        <f t="shared" si="52"/>
        <v>0</v>
      </c>
      <c r="BK155" s="16">
        <f t="shared" si="53"/>
        <v>0</v>
      </c>
      <c r="BL155" s="15">
        <f t="shared" si="54"/>
        <v>0</v>
      </c>
      <c r="BM155" s="11">
        <f>VLOOKUP(AU155,Ceny!$A$3:$E$9,2,FALSE)</f>
        <v>42.41</v>
      </c>
      <c r="BN155" s="15">
        <f t="shared" si="62"/>
        <v>0</v>
      </c>
      <c r="BO155" s="11">
        <f>VLOOKUP(AU155,Ceny!$A$3:$E$9,4,FALSE)</f>
        <v>42.41</v>
      </c>
      <c r="BP155" s="15">
        <f t="shared" si="63"/>
        <v>508.92</v>
      </c>
      <c r="BQ155" s="11">
        <f>VLOOKUP(AU155,Ceny!$A$3:$E$9,3,FALSE)</f>
        <v>4.4200000000000003E-2</v>
      </c>
      <c r="BR155" s="15">
        <f t="shared" si="55"/>
        <v>0</v>
      </c>
      <c r="BS155" s="11">
        <f>VLOOKUP(AU155,Ceny!$A$3:$E$9,5,FALSE)</f>
        <v>4.4200000000000003E-2</v>
      </c>
      <c r="BT155" s="15">
        <f t="shared" si="56"/>
        <v>791.84</v>
      </c>
      <c r="BU155" s="15">
        <v>0</v>
      </c>
      <c r="BV155" s="58">
        <f t="shared" si="57"/>
        <v>0</v>
      </c>
      <c r="BW155" s="59">
        <f t="shared" si="58"/>
        <v>1300.76</v>
      </c>
      <c r="BX155" s="59">
        <f t="shared" si="59"/>
        <v>299.17</v>
      </c>
      <c r="BY155" s="59">
        <f t="shared" si="60"/>
        <v>1599.93</v>
      </c>
      <c r="CA155" s="60"/>
    </row>
    <row r="156" spans="1:79">
      <c r="A156" s="56">
        <f t="shared" si="61"/>
        <v>142</v>
      </c>
      <c r="B156" s="8" t="s">
        <v>63</v>
      </c>
      <c r="C156" s="8" t="s">
        <v>64</v>
      </c>
      <c r="D156" s="8" t="s">
        <v>65</v>
      </c>
      <c r="E156" s="8" t="s">
        <v>65</v>
      </c>
      <c r="F156" s="8" t="s">
        <v>66</v>
      </c>
      <c r="G156" s="8" t="s">
        <v>67</v>
      </c>
      <c r="H156" s="8"/>
      <c r="I156" s="8" t="s">
        <v>68</v>
      </c>
      <c r="J156" s="8" t="s">
        <v>365</v>
      </c>
      <c r="K156" s="8" t="s">
        <v>366</v>
      </c>
      <c r="L156" s="8" t="s">
        <v>65</v>
      </c>
      <c r="M156" s="8" t="s">
        <v>65</v>
      </c>
      <c r="N156" s="8" t="s">
        <v>367</v>
      </c>
      <c r="O156" s="8" t="s">
        <v>368</v>
      </c>
      <c r="P156" s="8"/>
      <c r="Q156" s="8" t="s">
        <v>733</v>
      </c>
      <c r="R156" s="8" t="s">
        <v>734</v>
      </c>
      <c r="S156" s="8">
        <v>0</v>
      </c>
      <c r="T156" s="13" t="s">
        <v>49</v>
      </c>
      <c r="U156" s="13" t="s">
        <v>35</v>
      </c>
      <c r="V156" s="8" t="s">
        <v>739</v>
      </c>
      <c r="W156" s="9">
        <v>45657</v>
      </c>
      <c r="X156" s="8" t="s">
        <v>740</v>
      </c>
      <c r="Y156" s="8" t="s">
        <v>853</v>
      </c>
      <c r="Z156" s="8" t="s">
        <v>366</v>
      </c>
      <c r="AA156" s="8" t="s">
        <v>65</v>
      </c>
      <c r="AB156" s="8" t="s">
        <v>65</v>
      </c>
      <c r="AC156" s="8" t="s">
        <v>367</v>
      </c>
      <c r="AD156" s="8" t="s">
        <v>368</v>
      </c>
      <c r="AE156" s="8"/>
      <c r="AF156" s="10" t="s">
        <v>1420</v>
      </c>
      <c r="AG156" s="8" t="s">
        <v>1421</v>
      </c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2"/>
      <c r="AT156" s="18">
        <v>13753</v>
      </c>
      <c r="AU156" s="8" t="str">
        <f>AU$22</f>
        <v>W-3.6</v>
      </c>
      <c r="AV156" s="8" t="s">
        <v>1138</v>
      </c>
      <c r="AW156" s="8"/>
      <c r="AX156" s="13">
        <v>8760</v>
      </c>
      <c r="AY156" s="13">
        <v>12</v>
      </c>
      <c r="AZ156" s="14">
        <v>0</v>
      </c>
      <c r="BA156" s="14">
        <v>100</v>
      </c>
      <c r="BB156" s="13">
        <f t="shared" si="45"/>
        <v>0</v>
      </c>
      <c r="BC156" s="13">
        <f t="shared" si="46"/>
        <v>13753</v>
      </c>
      <c r="BD156" s="57">
        <f t="shared" si="47"/>
        <v>0</v>
      </c>
      <c r="BE156" s="57">
        <f>IF((OR(AU156=Ceny!$A$3,AU156=Ceny!$A$4,AU156=Ceny!$A$5,AU156=Ceny!$A$6,AU156=Ceny!$A$7)),$C$5/1000,$C$6/1000)</f>
        <v>0</v>
      </c>
      <c r="BF156" s="15">
        <f t="shared" si="48"/>
        <v>0</v>
      </c>
      <c r="BG156" s="15">
        <f t="shared" si="49"/>
        <v>0</v>
      </c>
      <c r="BH156" s="15">
        <f t="shared" si="50"/>
        <v>0</v>
      </c>
      <c r="BI156" s="16">
        <f t="shared" si="51"/>
        <v>0</v>
      </c>
      <c r="BJ156" s="15">
        <f t="shared" si="52"/>
        <v>0</v>
      </c>
      <c r="BK156" s="16">
        <f t="shared" si="53"/>
        <v>0</v>
      </c>
      <c r="BL156" s="15">
        <f t="shared" si="54"/>
        <v>0</v>
      </c>
      <c r="BM156" s="11">
        <f>VLOOKUP(AU156,Ceny!$A$3:$E$9,2,FALSE)</f>
        <v>42.41</v>
      </c>
      <c r="BN156" s="15">
        <f t="shared" si="62"/>
        <v>0</v>
      </c>
      <c r="BO156" s="11">
        <f>VLOOKUP(AU156,Ceny!$A$3:$E$9,4,FALSE)</f>
        <v>42.41</v>
      </c>
      <c r="BP156" s="15">
        <f t="shared" si="63"/>
        <v>508.92</v>
      </c>
      <c r="BQ156" s="11">
        <f>VLOOKUP(AU156,Ceny!$A$3:$E$9,3,FALSE)</f>
        <v>4.4200000000000003E-2</v>
      </c>
      <c r="BR156" s="15">
        <f t="shared" si="55"/>
        <v>0</v>
      </c>
      <c r="BS156" s="11">
        <f>VLOOKUP(AU156,Ceny!$A$3:$E$9,5,FALSE)</f>
        <v>4.4200000000000003E-2</v>
      </c>
      <c r="BT156" s="15">
        <f t="shared" si="56"/>
        <v>607.88</v>
      </c>
      <c r="BU156" s="15">
        <v>0</v>
      </c>
      <c r="BV156" s="58">
        <f t="shared" si="57"/>
        <v>0</v>
      </c>
      <c r="BW156" s="59">
        <f t="shared" si="58"/>
        <v>1116.8</v>
      </c>
      <c r="BX156" s="59">
        <f t="shared" si="59"/>
        <v>256.86</v>
      </c>
      <c r="BY156" s="59">
        <f t="shared" si="60"/>
        <v>1373.6599999999999</v>
      </c>
      <c r="CA156" s="60"/>
    </row>
    <row r="157" spans="1:79">
      <c r="A157" s="56">
        <f t="shared" si="61"/>
        <v>143</v>
      </c>
      <c r="B157" s="8" t="s">
        <v>63</v>
      </c>
      <c r="C157" s="8" t="s">
        <v>64</v>
      </c>
      <c r="D157" s="8" t="s">
        <v>65</v>
      </c>
      <c r="E157" s="8" t="s">
        <v>65</v>
      </c>
      <c r="F157" s="8" t="s">
        <v>66</v>
      </c>
      <c r="G157" s="8" t="s">
        <v>67</v>
      </c>
      <c r="H157" s="8"/>
      <c r="I157" s="8" t="s">
        <v>68</v>
      </c>
      <c r="J157" s="8" t="s">
        <v>369</v>
      </c>
      <c r="K157" s="8" t="s">
        <v>74</v>
      </c>
      <c r="L157" s="8" t="s">
        <v>65</v>
      </c>
      <c r="M157" s="8" t="s">
        <v>65</v>
      </c>
      <c r="N157" s="8" t="s">
        <v>75</v>
      </c>
      <c r="O157" s="8" t="s">
        <v>370</v>
      </c>
      <c r="P157" s="8"/>
      <c r="Q157" s="8" t="s">
        <v>733</v>
      </c>
      <c r="R157" s="8" t="s">
        <v>734</v>
      </c>
      <c r="S157" s="8">
        <v>0</v>
      </c>
      <c r="T157" s="13" t="s">
        <v>49</v>
      </c>
      <c r="U157" s="13" t="s">
        <v>35</v>
      </c>
      <c r="V157" s="8" t="s">
        <v>739</v>
      </c>
      <c r="W157" s="9">
        <v>45657</v>
      </c>
      <c r="X157" s="8" t="s">
        <v>740</v>
      </c>
      <c r="Y157" s="8" t="s">
        <v>369</v>
      </c>
      <c r="Z157" s="8" t="s">
        <v>74</v>
      </c>
      <c r="AA157" s="8" t="s">
        <v>65</v>
      </c>
      <c r="AB157" s="8" t="s">
        <v>65</v>
      </c>
      <c r="AC157" s="8" t="s">
        <v>75</v>
      </c>
      <c r="AD157" s="8" t="s">
        <v>370</v>
      </c>
      <c r="AE157" s="8"/>
      <c r="AF157" s="10" t="s">
        <v>1422</v>
      </c>
      <c r="AG157" s="8" t="s">
        <v>1423</v>
      </c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2"/>
      <c r="AT157" s="18">
        <v>12180</v>
      </c>
      <c r="AU157" s="8" t="str">
        <f>AU$30</f>
        <v>W-2.1</v>
      </c>
      <c r="AV157" s="8" t="s">
        <v>1138</v>
      </c>
      <c r="AW157" s="8"/>
      <c r="AX157" s="13">
        <v>8760</v>
      </c>
      <c r="AY157" s="13">
        <v>12</v>
      </c>
      <c r="AZ157" s="14">
        <v>0</v>
      </c>
      <c r="BA157" s="14">
        <v>100</v>
      </c>
      <c r="BB157" s="13">
        <f t="shared" si="45"/>
        <v>0</v>
      </c>
      <c r="BC157" s="13">
        <f t="shared" si="46"/>
        <v>12180</v>
      </c>
      <c r="BD157" s="57">
        <f t="shared" si="47"/>
        <v>0</v>
      </c>
      <c r="BE157" s="57">
        <f>IF((OR(AU157=Ceny!$A$3,AU157=Ceny!$A$4,AU157=Ceny!$A$5,AU157=Ceny!$A$6,AU157=Ceny!$A$7)),$C$5/1000,$C$6/1000)</f>
        <v>0</v>
      </c>
      <c r="BF157" s="15">
        <f t="shared" si="48"/>
        <v>0</v>
      </c>
      <c r="BG157" s="15">
        <f t="shared" si="49"/>
        <v>0</v>
      </c>
      <c r="BH157" s="15">
        <f t="shared" si="50"/>
        <v>0</v>
      </c>
      <c r="BI157" s="16">
        <f t="shared" si="51"/>
        <v>0</v>
      </c>
      <c r="BJ157" s="15">
        <f t="shared" si="52"/>
        <v>0</v>
      </c>
      <c r="BK157" s="16">
        <f t="shared" si="53"/>
        <v>0</v>
      </c>
      <c r="BL157" s="15">
        <f t="shared" si="54"/>
        <v>0</v>
      </c>
      <c r="BM157" s="11">
        <f>VLOOKUP(AU157,Ceny!$A$3:$E$9,2,FALSE)</f>
        <v>13.04</v>
      </c>
      <c r="BN157" s="15">
        <f t="shared" si="62"/>
        <v>0</v>
      </c>
      <c r="BO157" s="11">
        <f>VLOOKUP(AU157,Ceny!$A$3:$E$9,4,FALSE)</f>
        <v>13.04</v>
      </c>
      <c r="BP157" s="15">
        <f t="shared" si="63"/>
        <v>156.47999999999999</v>
      </c>
      <c r="BQ157" s="11">
        <f>VLOOKUP(AU157,Ceny!$A$3:$E$9,3,FALSE)</f>
        <v>4.7559999999999998E-2</v>
      </c>
      <c r="BR157" s="15">
        <f t="shared" si="55"/>
        <v>0</v>
      </c>
      <c r="BS157" s="11">
        <f>VLOOKUP(AU157,Ceny!$A$3:$E$9,5,FALSE)</f>
        <v>4.7559999999999998E-2</v>
      </c>
      <c r="BT157" s="15">
        <f t="shared" si="56"/>
        <v>579.28</v>
      </c>
      <c r="BU157" s="15">
        <v>0</v>
      </c>
      <c r="BV157" s="58">
        <f t="shared" si="57"/>
        <v>0</v>
      </c>
      <c r="BW157" s="59">
        <f t="shared" si="58"/>
        <v>735.76</v>
      </c>
      <c r="BX157" s="59">
        <f t="shared" si="59"/>
        <v>169.22</v>
      </c>
      <c r="BY157" s="59">
        <f t="shared" si="60"/>
        <v>904.98</v>
      </c>
      <c r="CA157" s="60"/>
    </row>
    <row r="158" spans="1:79">
      <c r="A158" s="56">
        <f t="shared" si="61"/>
        <v>144</v>
      </c>
      <c r="B158" s="8" t="s">
        <v>63</v>
      </c>
      <c r="C158" s="8" t="s">
        <v>64</v>
      </c>
      <c r="D158" s="8" t="s">
        <v>65</v>
      </c>
      <c r="E158" s="8" t="s">
        <v>65</v>
      </c>
      <c r="F158" s="8" t="s">
        <v>66</v>
      </c>
      <c r="G158" s="8" t="s">
        <v>67</v>
      </c>
      <c r="H158" s="8"/>
      <c r="I158" s="8" t="s">
        <v>68</v>
      </c>
      <c r="J158" s="8" t="s">
        <v>371</v>
      </c>
      <c r="K158" s="8" t="s">
        <v>372</v>
      </c>
      <c r="L158" s="8" t="s">
        <v>65</v>
      </c>
      <c r="M158" s="8" t="s">
        <v>65</v>
      </c>
      <c r="N158" s="8" t="s">
        <v>373</v>
      </c>
      <c r="O158" s="8" t="s">
        <v>374</v>
      </c>
      <c r="P158" s="8"/>
      <c r="Q158" s="8" t="s">
        <v>733</v>
      </c>
      <c r="R158" s="8" t="s">
        <v>734</v>
      </c>
      <c r="S158" s="8">
        <v>0</v>
      </c>
      <c r="T158" s="13" t="s">
        <v>49</v>
      </c>
      <c r="U158" s="13" t="s">
        <v>35</v>
      </c>
      <c r="V158" s="8" t="s">
        <v>739</v>
      </c>
      <c r="W158" s="9">
        <v>45657</v>
      </c>
      <c r="X158" s="8" t="s">
        <v>740</v>
      </c>
      <c r="Y158" s="8" t="s">
        <v>371</v>
      </c>
      <c r="Z158" s="8" t="s">
        <v>372</v>
      </c>
      <c r="AA158" s="8" t="s">
        <v>65</v>
      </c>
      <c r="AB158" s="8" t="s">
        <v>65</v>
      </c>
      <c r="AC158" s="8" t="s">
        <v>373</v>
      </c>
      <c r="AD158" s="8" t="s">
        <v>374</v>
      </c>
      <c r="AE158" s="8"/>
      <c r="AF158" s="10" t="s">
        <v>1424</v>
      </c>
      <c r="AG158" s="8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2"/>
      <c r="AT158" s="18">
        <v>18699</v>
      </c>
      <c r="AU158" s="8" t="s">
        <v>1171</v>
      </c>
      <c r="AV158" s="8" t="s">
        <v>1138</v>
      </c>
      <c r="AW158" s="8"/>
      <c r="AX158" s="13">
        <v>8760</v>
      </c>
      <c r="AY158" s="13">
        <v>12</v>
      </c>
      <c r="AZ158" s="14">
        <v>0</v>
      </c>
      <c r="BA158" s="14">
        <v>100</v>
      </c>
      <c r="BB158" s="13">
        <f t="shared" si="45"/>
        <v>0</v>
      </c>
      <c r="BC158" s="13">
        <f t="shared" si="46"/>
        <v>18699</v>
      </c>
      <c r="BD158" s="57">
        <f t="shared" si="47"/>
        <v>0</v>
      </c>
      <c r="BE158" s="57">
        <f>IF((OR(AU158=Ceny!$A$3,AU158=Ceny!$A$4,AU158=Ceny!$A$5,AU158=Ceny!$A$6,AU158=Ceny!$A$7)),$C$5/1000,$C$6/1000)</f>
        <v>0</v>
      </c>
      <c r="BF158" s="15">
        <f t="shared" si="48"/>
        <v>0</v>
      </c>
      <c r="BG158" s="15">
        <f t="shared" si="49"/>
        <v>0</v>
      </c>
      <c r="BH158" s="15">
        <f t="shared" si="50"/>
        <v>0</v>
      </c>
      <c r="BI158" s="16">
        <f t="shared" si="51"/>
        <v>0</v>
      </c>
      <c r="BJ158" s="15">
        <f t="shared" si="52"/>
        <v>0</v>
      </c>
      <c r="BK158" s="16">
        <f t="shared" si="53"/>
        <v>0</v>
      </c>
      <c r="BL158" s="15">
        <f t="shared" si="54"/>
        <v>0</v>
      </c>
      <c r="BM158" s="11">
        <f>VLOOKUP(AU158,Ceny!$A$3:$E$9,2,FALSE)</f>
        <v>13.04</v>
      </c>
      <c r="BN158" s="15">
        <f t="shared" si="62"/>
        <v>0</v>
      </c>
      <c r="BO158" s="11">
        <f>VLOOKUP(AU158,Ceny!$A$3:$E$9,4,FALSE)</f>
        <v>13.04</v>
      </c>
      <c r="BP158" s="15">
        <f t="shared" si="63"/>
        <v>156.47999999999999</v>
      </c>
      <c r="BQ158" s="11">
        <f>VLOOKUP(AU158,Ceny!$A$3:$E$9,3,FALSE)</f>
        <v>4.7559999999999998E-2</v>
      </c>
      <c r="BR158" s="15">
        <f t="shared" si="55"/>
        <v>0</v>
      </c>
      <c r="BS158" s="11">
        <f>VLOOKUP(AU158,Ceny!$A$3:$E$9,5,FALSE)</f>
        <v>4.7559999999999998E-2</v>
      </c>
      <c r="BT158" s="15">
        <f t="shared" si="56"/>
        <v>889.32</v>
      </c>
      <c r="BU158" s="15">
        <v>0</v>
      </c>
      <c r="BV158" s="58">
        <f t="shared" si="57"/>
        <v>0</v>
      </c>
      <c r="BW158" s="59">
        <f t="shared" si="58"/>
        <v>1045.8</v>
      </c>
      <c r="BX158" s="59">
        <f t="shared" si="59"/>
        <v>240.53</v>
      </c>
      <c r="BY158" s="59">
        <f t="shared" si="60"/>
        <v>1286.33</v>
      </c>
      <c r="CA158" s="60"/>
    </row>
    <row r="159" spans="1:79">
      <c r="A159" s="56">
        <f t="shared" si="61"/>
        <v>145</v>
      </c>
      <c r="B159" s="8" t="s">
        <v>63</v>
      </c>
      <c r="C159" s="8" t="s">
        <v>64</v>
      </c>
      <c r="D159" s="8" t="s">
        <v>65</v>
      </c>
      <c r="E159" s="8" t="s">
        <v>65</v>
      </c>
      <c r="F159" s="8" t="s">
        <v>66</v>
      </c>
      <c r="G159" s="8" t="s">
        <v>67</v>
      </c>
      <c r="H159" s="8"/>
      <c r="I159" s="8" t="s">
        <v>68</v>
      </c>
      <c r="J159" s="8" t="s">
        <v>375</v>
      </c>
      <c r="K159" s="8" t="s">
        <v>376</v>
      </c>
      <c r="L159" s="8" t="s">
        <v>65</v>
      </c>
      <c r="M159" s="8" t="s">
        <v>65</v>
      </c>
      <c r="N159" s="8" t="s">
        <v>377</v>
      </c>
      <c r="O159" s="8" t="s">
        <v>378</v>
      </c>
      <c r="P159" s="8"/>
      <c r="Q159" s="8" t="s">
        <v>733</v>
      </c>
      <c r="R159" s="8" t="s">
        <v>734</v>
      </c>
      <c r="S159" s="8">
        <v>0</v>
      </c>
      <c r="T159" s="13" t="s">
        <v>49</v>
      </c>
      <c r="U159" s="13" t="s">
        <v>35</v>
      </c>
      <c r="V159" s="8" t="s">
        <v>739</v>
      </c>
      <c r="W159" s="9">
        <v>45657</v>
      </c>
      <c r="X159" s="8" t="s">
        <v>740</v>
      </c>
      <c r="Y159" s="8" t="s">
        <v>375</v>
      </c>
      <c r="Z159" s="8" t="s">
        <v>773</v>
      </c>
      <c r="AA159" s="8" t="s">
        <v>65</v>
      </c>
      <c r="AB159" s="8" t="s">
        <v>65</v>
      </c>
      <c r="AC159" s="8" t="s">
        <v>774</v>
      </c>
      <c r="AD159" s="8" t="s">
        <v>854</v>
      </c>
      <c r="AE159" s="8"/>
      <c r="AF159" s="10" t="s">
        <v>1425</v>
      </c>
      <c r="AG159" s="8" t="s">
        <v>1426</v>
      </c>
      <c r="AH159" s="11">
        <v>81902</v>
      </c>
      <c r="AI159" s="11">
        <v>79515</v>
      </c>
      <c r="AJ159" s="11">
        <v>72233</v>
      </c>
      <c r="AK159" s="11">
        <v>52716</v>
      </c>
      <c r="AL159" s="11">
        <v>30791</v>
      </c>
      <c r="AM159" s="11">
        <v>14029</v>
      </c>
      <c r="AN159" s="11">
        <v>8904</v>
      </c>
      <c r="AO159" s="11">
        <v>18142</v>
      </c>
      <c r="AP159" s="11">
        <v>10415</v>
      </c>
      <c r="AQ159" s="11">
        <v>32390</v>
      </c>
      <c r="AR159" s="11">
        <v>67411</v>
      </c>
      <c r="AS159" s="12">
        <v>77582</v>
      </c>
      <c r="AT159" s="18">
        <f>AH159+AI159+AJ159+AK159+AL159+AM159+AN159+AO159+AP159+AQ159+AR159+AS159</f>
        <v>546030</v>
      </c>
      <c r="AU159" s="8" t="str">
        <f>AU$19</f>
        <v>W-5.1</v>
      </c>
      <c r="AV159" s="8" t="s">
        <v>1138</v>
      </c>
      <c r="AW159" s="8" t="s">
        <v>1427</v>
      </c>
      <c r="AX159" s="13">
        <v>8760</v>
      </c>
      <c r="AY159" s="13">
        <v>12</v>
      </c>
      <c r="AZ159" s="14">
        <v>0</v>
      </c>
      <c r="BA159" s="14">
        <v>100</v>
      </c>
      <c r="BB159" s="13">
        <f t="shared" si="45"/>
        <v>0</v>
      </c>
      <c r="BC159" s="13">
        <f t="shared" si="46"/>
        <v>546030</v>
      </c>
      <c r="BD159" s="57">
        <f t="shared" si="47"/>
        <v>0</v>
      </c>
      <c r="BE159" s="57">
        <f>IF((OR(AU159=Ceny!$A$3,AU159=Ceny!$A$4,AU159=Ceny!$A$5,AU159=Ceny!$A$6,AU159=Ceny!$A$7)),$C$5/1000,$C$6/1000)</f>
        <v>0</v>
      </c>
      <c r="BF159" s="15">
        <f t="shared" si="48"/>
        <v>0</v>
      </c>
      <c r="BG159" s="15">
        <f t="shared" si="49"/>
        <v>0</v>
      </c>
      <c r="BH159" s="15">
        <f t="shared" si="50"/>
        <v>0</v>
      </c>
      <c r="BI159" s="16">
        <f t="shared" si="51"/>
        <v>0</v>
      </c>
      <c r="BJ159" s="15">
        <f t="shared" si="52"/>
        <v>0</v>
      </c>
      <c r="BK159" s="16">
        <f t="shared" si="53"/>
        <v>0</v>
      </c>
      <c r="BL159" s="15">
        <f t="shared" si="54"/>
        <v>0</v>
      </c>
      <c r="BM159" s="11">
        <f>VLOOKUP(AU159,Ceny!$A$3:$E$9,2,FALSE)</f>
        <v>6.4200000000000004E-3</v>
      </c>
      <c r="BN159" s="15">
        <f>ROUND(BM159*AX159*AW159*AZ159/100,2)</f>
        <v>0</v>
      </c>
      <c r="BO159" s="11">
        <f>VLOOKUP(AU159,Ceny!$A$3:$E$9,4,FALSE)</f>
        <v>6.4200000000000004E-3</v>
      </c>
      <c r="BP159" s="15">
        <f>ROUND(BO159*AW159*AX159*BA159/100,2)</f>
        <v>21595.85</v>
      </c>
      <c r="BQ159" s="11">
        <f>VLOOKUP(AU159,Ceny!$A$3:$E$9,3,FALSE)</f>
        <v>2.3060000000000001E-2</v>
      </c>
      <c r="BR159" s="15">
        <f t="shared" si="55"/>
        <v>0</v>
      </c>
      <c r="BS159" s="11">
        <f>VLOOKUP(AU159,Ceny!$A$3:$E$9,5,FALSE)</f>
        <v>2.3060000000000001E-2</v>
      </c>
      <c r="BT159" s="15">
        <f t="shared" si="56"/>
        <v>12591.45</v>
      </c>
      <c r="BU159" s="15">
        <v>0</v>
      </c>
      <c r="BV159" s="58">
        <f t="shared" si="57"/>
        <v>0</v>
      </c>
      <c r="BW159" s="59">
        <f t="shared" si="58"/>
        <v>34187.300000000003</v>
      </c>
      <c r="BX159" s="59">
        <f t="shared" si="59"/>
        <v>7863.08</v>
      </c>
      <c r="BY159" s="59">
        <f t="shared" si="60"/>
        <v>42050.380000000005</v>
      </c>
      <c r="CA159" s="60"/>
    </row>
    <row r="160" spans="1:79">
      <c r="A160" s="56">
        <f t="shared" si="61"/>
        <v>146</v>
      </c>
      <c r="B160" s="8" t="s">
        <v>63</v>
      </c>
      <c r="C160" s="8" t="s">
        <v>64</v>
      </c>
      <c r="D160" s="8" t="s">
        <v>65</v>
      </c>
      <c r="E160" s="8" t="s">
        <v>65</v>
      </c>
      <c r="F160" s="8" t="s">
        <v>66</v>
      </c>
      <c r="G160" s="8" t="s">
        <v>67</v>
      </c>
      <c r="H160" s="8"/>
      <c r="I160" s="8" t="s">
        <v>68</v>
      </c>
      <c r="J160" s="8" t="s">
        <v>379</v>
      </c>
      <c r="K160" s="8" t="s">
        <v>137</v>
      </c>
      <c r="L160" s="8" t="s">
        <v>65</v>
      </c>
      <c r="M160" s="8" t="s">
        <v>65</v>
      </c>
      <c r="N160" s="8" t="s">
        <v>138</v>
      </c>
      <c r="O160" s="8" t="s">
        <v>380</v>
      </c>
      <c r="P160" s="8"/>
      <c r="Q160" s="8" t="s">
        <v>733</v>
      </c>
      <c r="R160" s="8" t="s">
        <v>734</v>
      </c>
      <c r="S160" s="8">
        <v>0</v>
      </c>
      <c r="T160" s="13" t="s">
        <v>49</v>
      </c>
      <c r="U160" s="13" t="s">
        <v>35</v>
      </c>
      <c r="V160" s="8" t="s">
        <v>739</v>
      </c>
      <c r="W160" s="9">
        <v>45657</v>
      </c>
      <c r="X160" s="8" t="s">
        <v>740</v>
      </c>
      <c r="Y160" s="8" t="s">
        <v>379</v>
      </c>
      <c r="Z160" s="8" t="s">
        <v>137</v>
      </c>
      <c r="AA160" s="8" t="s">
        <v>65</v>
      </c>
      <c r="AB160" s="8" t="s">
        <v>65</v>
      </c>
      <c r="AC160" s="8" t="s">
        <v>138</v>
      </c>
      <c r="AD160" s="8" t="s">
        <v>380</v>
      </c>
      <c r="AE160" s="8"/>
      <c r="AF160" s="10" t="s">
        <v>1428</v>
      </c>
      <c r="AG160" s="8" t="s">
        <v>1429</v>
      </c>
      <c r="AH160" s="11">
        <v>0</v>
      </c>
      <c r="AI160" s="11">
        <v>133329</v>
      </c>
      <c r="AJ160" s="11">
        <v>128448</v>
      </c>
      <c r="AK160" s="11">
        <v>75716</v>
      </c>
      <c r="AL160" s="11">
        <v>12365</v>
      </c>
      <c r="AM160" s="11">
        <v>9160</v>
      </c>
      <c r="AN160" s="11">
        <v>7111</v>
      </c>
      <c r="AO160" s="11">
        <v>4073</v>
      </c>
      <c r="AP160" s="11">
        <v>9463</v>
      </c>
      <c r="AQ160" s="11">
        <v>43933</v>
      </c>
      <c r="AR160" s="11">
        <v>85723</v>
      </c>
      <c r="AS160" s="12">
        <v>85999</v>
      </c>
      <c r="AT160" s="18">
        <f>AH160+AI160+AJ160+AK160+AL160+AM160+AN160+AO160+AP160+AQ160+AR160+AS160</f>
        <v>595320</v>
      </c>
      <c r="AU160" s="8" t="str">
        <f>AU$19</f>
        <v>W-5.1</v>
      </c>
      <c r="AV160" s="8" t="s">
        <v>1138</v>
      </c>
      <c r="AW160" s="8" t="s">
        <v>1430</v>
      </c>
      <c r="AX160" s="13">
        <v>8760</v>
      </c>
      <c r="AY160" s="13">
        <v>12</v>
      </c>
      <c r="AZ160" s="14">
        <v>0</v>
      </c>
      <c r="BA160" s="14">
        <v>100</v>
      </c>
      <c r="BB160" s="13">
        <f t="shared" si="45"/>
        <v>0</v>
      </c>
      <c r="BC160" s="13">
        <f t="shared" si="46"/>
        <v>595320</v>
      </c>
      <c r="BD160" s="57">
        <f t="shared" si="47"/>
        <v>0</v>
      </c>
      <c r="BE160" s="57">
        <f>IF((OR(AU160=Ceny!$A$3,AU160=Ceny!$A$4,AU160=Ceny!$A$5,AU160=Ceny!$A$6,AU160=Ceny!$A$7)),$C$5/1000,$C$6/1000)</f>
        <v>0</v>
      </c>
      <c r="BF160" s="15">
        <f t="shared" si="48"/>
        <v>0</v>
      </c>
      <c r="BG160" s="15">
        <f t="shared" si="49"/>
        <v>0</v>
      </c>
      <c r="BH160" s="15">
        <f t="shared" si="50"/>
        <v>0</v>
      </c>
      <c r="BI160" s="16">
        <f t="shared" si="51"/>
        <v>0</v>
      </c>
      <c r="BJ160" s="15">
        <f t="shared" si="52"/>
        <v>0</v>
      </c>
      <c r="BK160" s="16">
        <f t="shared" si="53"/>
        <v>0</v>
      </c>
      <c r="BL160" s="15">
        <f t="shared" si="54"/>
        <v>0</v>
      </c>
      <c r="BM160" s="11">
        <f>VLOOKUP(AU160,Ceny!$A$3:$E$9,2,FALSE)</f>
        <v>6.4200000000000004E-3</v>
      </c>
      <c r="BN160" s="15">
        <f>ROUND(BM160*AX160*AW160*AZ160/100,2)</f>
        <v>0</v>
      </c>
      <c r="BO160" s="11">
        <f>VLOOKUP(AU160,Ceny!$A$3:$E$9,4,FALSE)</f>
        <v>6.4200000000000004E-3</v>
      </c>
      <c r="BP160" s="15">
        <f>ROUND(BO160*AW160*AX160*BA160/100,2)</f>
        <v>15128.34</v>
      </c>
      <c r="BQ160" s="11">
        <f>VLOOKUP(AU160,Ceny!$A$3:$E$9,3,FALSE)</f>
        <v>2.3060000000000001E-2</v>
      </c>
      <c r="BR160" s="15">
        <f t="shared" si="55"/>
        <v>0</v>
      </c>
      <c r="BS160" s="11">
        <f>VLOOKUP(AU160,Ceny!$A$3:$E$9,5,FALSE)</f>
        <v>2.3060000000000001E-2</v>
      </c>
      <c r="BT160" s="15">
        <f t="shared" si="56"/>
        <v>13728.08</v>
      </c>
      <c r="BU160" s="15">
        <v>0</v>
      </c>
      <c r="BV160" s="58">
        <f t="shared" si="57"/>
        <v>0</v>
      </c>
      <c r="BW160" s="59">
        <f t="shared" si="58"/>
        <v>28856.42</v>
      </c>
      <c r="BX160" s="59">
        <f t="shared" si="59"/>
        <v>6636.98</v>
      </c>
      <c r="BY160" s="59">
        <f t="shared" si="60"/>
        <v>35493.399999999994</v>
      </c>
      <c r="CA160" s="60"/>
    </row>
    <row r="161" spans="1:79">
      <c r="A161" s="56">
        <f t="shared" si="61"/>
        <v>147</v>
      </c>
      <c r="B161" s="8" t="s">
        <v>63</v>
      </c>
      <c r="C161" s="8" t="s">
        <v>64</v>
      </c>
      <c r="D161" s="8" t="s">
        <v>65</v>
      </c>
      <c r="E161" s="8" t="s">
        <v>65</v>
      </c>
      <c r="F161" s="8" t="s">
        <v>66</v>
      </c>
      <c r="G161" s="8" t="s">
        <v>67</v>
      </c>
      <c r="H161" s="8"/>
      <c r="I161" s="8" t="s">
        <v>68</v>
      </c>
      <c r="J161" s="8" t="s">
        <v>381</v>
      </c>
      <c r="K161" s="8" t="s">
        <v>382</v>
      </c>
      <c r="L161" s="8" t="s">
        <v>65</v>
      </c>
      <c r="M161" s="8" t="s">
        <v>65</v>
      </c>
      <c r="N161" s="8" t="s">
        <v>383</v>
      </c>
      <c r="O161" s="8" t="s">
        <v>384</v>
      </c>
      <c r="P161" s="8"/>
      <c r="Q161" s="8" t="s">
        <v>733</v>
      </c>
      <c r="R161" s="8" t="s">
        <v>734</v>
      </c>
      <c r="S161" s="8">
        <v>0</v>
      </c>
      <c r="T161" s="13" t="s">
        <v>49</v>
      </c>
      <c r="U161" s="13" t="s">
        <v>35</v>
      </c>
      <c r="V161" s="8" t="s">
        <v>739</v>
      </c>
      <c r="W161" s="9">
        <v>45657</v>
      </c>
      <c r="X161" s="8" t="s">
        <v>740</v>
      </c>
      <c r="Y161" s="8" t="s">
        <v>381</v>
      </c>
      <c r="Z161" s="8" t="s">
        <v>382</v>
      </c>
      <c r="AA161" s="8" t="s">
        <v>65</v>
      </c>
      <c r="AB161" s="8" t="s">
        <v>65</v>
      </c>
      <c r="AC161" s="8" t="s">
        <v>383</v>
      </c>
      <c r="AD161" s="8" t="s">
        <v>384</v>
      </c>
      <c r="AE161" s="8"/>
      <c r="AF161" s="10" t="s">
        <v>1431</v>
      </c>
      <c r="AG161" s="8" t="s">
        <v>1432</v>
      </c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2"/>
      <c r="AT161" s="18">
        <v>791</v>
      </c>
      <c r="AU161" s="8" t="str">
        <f>AU$15</f>
        <v>W-1.1</v>
      </c>
      <c r="AV161" s="8" t="s">
        <v>1138</v>
      </c>
      <c r="AW161" s="8"/>
      <c r="AX161" s="13">
        <v>8760</v>
      </c>
      <c r="AY161" s="13">
        <v>12</v>
      </c>
      <c r="AZ161" s="14">
        <v>0</v>
      </c>
      <c r="BA161" s="14">
        <v>100</v>
      </c>
      <c r="BB161" s="13">
        <f t="shared" si="45"/>
        <v>0</v>
      </c>
      <c r="BC161" s="13">
        <f t="shared" si="46"/>
        <v>791</v>
      </c>
      <c r="BD161" s="57">
        <f t="shared" si="47"/>
        <v>0</v>
      </c>
      <c r="BE161" s="57">
        <f>IF((OR(AU161=Ceny!$A$3,AU161=Ceny!$A$4,AU161=Ceny!$A$5,AU161=Ceny!$A$6,AU161=Ceny!$A$7)),$C$5/1000,$C$6/1000)</f>
        <v>0</v>
      </c>
      <c r="BF161" s="15">
        <f t="shared" si="48"/>
        <v>0</v>
      </c>
      <c r="BG161" s="15">
        <f t="shared" si="49"/>
        <v>0</v>
      </c>
      <c r="BH161" s="15">
        <f t="shared" si="50"/>
        <v>0</v>
      </c>
      <c r="BI161" s="16">
        <f t="shared" si="51"/>
        <v>0</v>
      </c>
      <c r="BJ161" s="15">
        <f t="shared" si="52"/>
        <v>0</v>
      </c>
      <c r="BK161" s="16">
        <f t="shared" si="53"/>
        <v>0</v>
      </c>
      <c r="BL161" s="15">
        <f t="shared" si="54"/>
        <v>0</v>
      </c>
      <c r="BM161" s="11">
        <f>VLOOKUP(AU161,Ceny!$A$3:$E$9,2,FALSE)</f>
        <v>6.01</v>
      </c>
      <c r="BN161" s="15">
        <f>ROUND(BM161*AY161*AZ161/100,2)</f>
        <v>0</v>
      </c>
      <c r="BO161" s="11">
        <f>VLOOKUP(AU161,Ceny!$A$3:$E$9,4,FALSE)</f>
        <v>6.01</v>
      </c>
      <c r="BP161" s="15">
        <f>ROUND(BO161*AY161*BA161/100,2)</f>
        <v>72.12</v>
      </c>
      <c r="BQ161" s="11">
        <f>VLOOKUP(AU161,Ceny!$A$3:$E$9,3,FALSE)</f>
        <v>5.706E-2</v>
      </c>
      <c r="BR161" s="15">
        <f t="shared" si="55"/>
        <v>0</v>
      </c>
      <c r="BS161" s="11">
        <f>VLOOKUP(AU161,Ceny!$A$3:$E$9,5,FALSE)</f>
        <v>5.706E-2</v>
      </c>
      <c r="BT161" s="15">
        <f t="shared" si="56"/>
        <v>45.13</v>
      </c>
      <c r="BU161" s="15">
        <v>0</v>
      </c>
      <c r="BV161" s="58">
        <f t="shared" si="57"/>
        <v>0</v>
      </c>
      <c r="BW161" s="59">
        <f t="shared" si="58"/>
        <v>117.25</v>
      </c>
      <c r="BX161" s="59">
        <f t="shared" si="59"/>
        <v>26.97</v>
      </c>
      <c r="BY161" s="59">
        <f t="shared" si="60"/>
        <v>144.22</v>
      </c>
      <c r="CA161" s="60"/>
    </row>
    <row r="162" spans="1:79">
      <c r="A162" s="56">
        <f t="shared" si="61"/>
        <v>148</v>
      </c>
      <c r="B162" s="8" t="s">
        <v>63</v>
      </c>
      <c r="C162" s="8" t="s">
        <v>64</v>
      </c>
      <c r="D162" s="8" t="s">
        <v>65</v>
      </c>
      <c r="E162" s="8" t="s">
        <v>65</v>
      </c>
      <c r="F162" s="8" t="s">
        <v>66</v>
      </c>
      <c r="G162" s="8" t="s">
        <v>67</v>
      </c>
      <c r="H162" s="8"/>
      <c r="I162" s="8" t="s">
        <v>68</v>
      </c>
      <c r="J162" s="8" t="s">
        <v>385</v>
      </c>
      <c r="K162" s="8" t="s">
        <v>386</v>
      </c>
      <c r="L162" s="8" t="s">
        <v>65</v>
      </c>
      <c r="M162" s="8" t="s">
        <v>65</v>
      </c>
      <c r="N162" s="8" t="s">
        <v>387</v>
      </c>
      <c r="O162" s="8" t="s">
        <v>388</v>
      </c>
      <c r="P162" s="8"/>
      <c r="Q162" s="8" t="s">
        <v>733</v>
      </c>
      <c r="R162" s="8" t="s">
        <v>734</v>
      </c>
      <c r="S162" s="8">
        <v>0</v>
      </c>
      <c r="T162" s="13" t="s">
        <v>49</v>
      </c>
      <c r="U162" s="13" t="s">
        <v>35</v>
      </c>
      <c r="V162" s="8" t="s">
        <v>739</v>
      </c>
      <c r="W162" s="9">
        <v>45657</v>
      </c>
      <c r="X162" s="8" t="s">
        <v>740</v>
      </c>
      <c r="Y162" s="8" t="s">
        <v>385</v>
      </c>
      <c r="Z162" s="8" t="s">
        <v>386</v>
      </c>
      <c r="AA162" s="8" t="s">
        <v>65</v>
      </c>
      <c r="AB162" s="8" t="s">
        <v>65</v>
      </c>
      <c r="AC162" s="8" t="s">
        <v>387</v>
      </c>
      <c r="AD162" s="8" t="s">
        <v>388</v>
      </c>
      <c r="AE162" s="8"/>
      <c r="AF162" s="10" t="s">
        <v>1433</v>
      </c>
      <c r="AG162" s="8" t="s">
        <v>1434</v>
      </c>
      <c r="AH162" s="11">
        <v>56328</v>
      </c>
      <c r="AI162" s="11">
        <v>53678</v>
      </c>
      <c r="AJ162" s="11">
        <v>42959</v>
      </c>
      <c r="AK162" s="11">
        <v>30740</v>
      </c>
      <c r="AL162" s="11">
        <v>11326</v>
      </c>
      <c r="AM162" s="11">
        <v>5019</v>
      </c>
      <c r="AN162" s="11">
        <v>3134</v>
      </c>
      <c r="AO162" s="11">
        <v>3344</v>
      </c>
      <c r="AP162" s="11">
        <v>3971</v>
      </c>
      <c r="AQ162" s="11">
        <v>19831</v>
      </c>
      <c r="AR162" s="11">
        <v>44725</v>
      </c>
      <c r="AS162" s="12">
        <v>52694</v>
      </c>
      <c r="AT162" s="18">
        <f>AH162+AI162+AJ162+AK162+AL162+AM162+AN162+AO162+AP162+AQ162+AR162+AS162</f>
        <v>327749</v>
      </c>
      <c r="AU162" s="8" t="str">
        <f>AU$19</f>
        <v>W-5.1</v>
      </c>
      <c r="AV162" s="8" t="s">
        <v>1138</v>
      </c>
      <c r="AW162" s="8" t="s">
        <v>988</v>
      </c>
      <c r="AX162" s="13">
        <v>8760</v>
      </c>
      <c r="AY162" s="13">
        <v>12</v>
      </c>
      <c r="AZ162" s="14">
        <v>0</v>
      </c>
      <c r="BA162" s="14">
        <v>100</v>
      </c>
      <c r="BB162" s="13">
        <f t="shared" si="45"/>
        <v>0</v>
      </c>
      <c r="BC162" s="13">
        <f t="shared" si="46"/>
        <v>327749</v>
      </c>
      <c r="BD162" s="57">
        <f t="shared" si="47"/>
        <v>0</v>
      </c>
      <c r="BE162" s="57">
        <f>IF((OR(AU162=Ceny!$A$3,AU162=Ceny!$A$4,AU162=Ceny!$A$5,AU162=Ceny!$A$6,AU162=Ceny!$A$7)),$C$5/1000,$C$6/1000)</f>
        <v>0</v>
      </c>
      <c r="BF162" s="15">
        <f t="shared" si="48"/>
        <v>0</v>
      </c>
      <c r="BG162" s="15">
        <f t="shared" si="49"/>
        <v>0</v>
      </c>
      <c r="BH162" s="15">
        <f t="shared" si="50"/>
        <v>0</v>
      </c>
      <c r="BI162" s="16">
        <f t="shared" si="51"/>
        <v>0</v>
      </c>
      <c r="BJ162" s="15">
        <f t="shared" si="52"/>
        <v>0</v>
      </c>
      <c r="BK162" s="16">
        <f t="shared" si="53"/>
        <v>0</v>
      </c>
      <c r="BL162" s="15">
        <f t="shared" si="54"/>
        <v>0</v>
      </c>
      <c r="BM162" s="11">
        <f>VLOOKUP(AU162,Ceny!$A$3:$E$9,2,FALSE)</f>
        <v>6.4200000000000004E-3</v>
      </c>
      <c r="BN162" s="15">
        <f>ROUND(BM162*AX162*AW162*AZ162/100,2)</f>
        <v>0</v>
      </c>
      <c r="BO162" s="11">
        <f>VLOOKUP(AU162,Ceny!$A$3:$E$9,4,FALSE)</f>
        <v>6.4200000000000004E-3</v>
      </c>
      <c r="BP162" s="15">
        <f>ROUND(BO162*AW162*AX162*BA162/100,2)</f>
        <v>12316.38</v>
      </c>
      <c r="BQ162" s="11">
        <f>VLOOKUP(AU162,Ceny!$A$3:$E$9,3,FALSE)</f>
        <v>2.3060000000000001E-2</v>
      </c>
      <c r="BR162" s="15">
        <f t="shared" si="55"/>
        <v>0</v>
      </c>
      <c r="BS162" s="11">
        <f>VLOOKUP(AU162,Ceny!$A$3:$E$9,5,FALSE)</f>
        <v>2.3060000000000001E-2</v>
      </c>
      <c r="BT162" s="15">
        <f t="shared" si="56"/>
        <v>7557.89</v>
      </c>
      <c r="BU162" s="15">
        <v>0</v>
      </c>
      <c r="BV162" s="58">
        <f t="shared" si="57"/>
        <v>0</v>
      </c>
      <c r="BW162" s="59">
        <f t="shared" si="58"/>
        <v>19874.27</v>
      </c>
      <c r="BX162" s="59">
        <f t="shared" si="59"/>
        <v>4571.08</v>
      </c>
      <c r="BY162" s="59">
        <f t="shared" si="60"/>
        <v>24445.35</v>
      </c>
      <c r="CA162" s="60"/>
    </row>
    <row r="163" spans="1:79">
      <c r="A163" s="56">
        <f t="shared" si="61"/>
        <v>149</v>
      </c>
      <c r="B163" s="8" t="s">
        <v>63</v>
      </c>
      <c r="C163" s="8" t="s">
        <v>64</v>
      </c>
      <c r="D163" s="8" t="s">
        <v>65</v>
      </c>
      <c r="E163" s="8" t="s">
        <v>65</v>
      </c>
      <c r="F163" s="8" t="s">
        <v>66</v>
      </c>
      <c r="G163" s="8" t="s">
        <v>67</v>
      </c>
      <c r="H163" s="8"/>
      <c r="I163" s="8" t="s">
        <v>68</v>
      </c>
      <c r="J163" s="8" t="s">
        <v>389</v>
      </c>
      <c r="K163" s="8" t="s">
        <v>390</v>
      </c>
      <c r="L163" s="8" t="s">
        <v>65</v>
      </c>
      <c r="M163" s="8" t="s">
        <v>65</v>
      </c>
      <c r="N163" s="8" t="s">
        <v>391</v>
      </c>
      <c r="O163" s="8" t="s">
        <v>392</v>
      </c>
      <c r="P163" s="8"/>
      <c r="Q163" s="8" t="s">
        <v>733</v>
      </c>
      <c r="R163" s="8" t="s">
        <v>734</v>
      </c>
      <c r="S163" s="8">
        <v>0</v>
      </c>
      <c r="T163" s="13" t="s">
        <v>49</v>
      </c>
      <c r="U163" s="13" t="s">
        <v>35</v>
      </c>
      <c r="V163" s="8" t="s">
        <v>739</v>
      </c>
      <c r="W163" s="9">
        <v>45657</v>
      </c>
      <c r="X163" s="8" t="s">
        <v>740</v>
      </c>
      <c r="Y163" s="8" t="s">
        <v>389</v>
      </c>
      <c r="Z163" s="8" t="s">
        <v>694</v>
      </c>
      <c r="AA163" s="8" t="s">
        <v>65</v>
      </c>
      <c r="AB163" s="8" t="s">
        <v>65</v>
      </c>
      <c r="AC163" s="8" t="s">
        <v>391</v>
      </c>
      <c r="AD163" s="8" t="s">
        <v>392</v>
      </c>
      <c r="AE163" s="8"/>
      <c r="AF163" s="10" t="s">
        <v>1435</v>
      </c>
      <c r="AG163" s="8" t="s">
        <v>1436</v>
      </c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2"/>
      <c r="AT163" s="18">
        <v>177534</v>
      </c>
      <c r="AU163" s="8" t="str">
        <f>AU$17</f>
        <v>W-4</v>
      </c>
      <c r="AV163" s="8" t="s">
        <v>1138</v>
      </c>
      <c r="AW163" s="8"/>
      <c r="AX163" s="13">
        <v>8760</v>
      </c>
      <c r="AY163" s="13">
        <v>12</v>
      </c>
      <c r="AZ163" s="14">
        <v>0</v>
      </c>
      <c r="BA163" s="14">
        <v>100</v>
      </c>
      <c r="BB163" s="13">
        <f t="shared" si="45"/>
        <v>0</v>
      </c>
      <c r="BC163" s="13">
        <f t="shared" si="46"/>
        <v>177534</v>
      </c>
      <c r="BD163" s="57">
        <f t="shared" si="47"/>
        <v>0</v>
      </c>
      <c r="BE163" s="57">
        <f>IF((OR(AU163=Ceny!$A$3,AU163=Ceny!$A$4,AU163=Ceny!$A$5,AU163=Ceny!$A$6,AU163=Ceny!$A$7)),$C$5/1000,$C$6/1000)</f>
        <v>0</v>
      </c>
      <c r="BF163" s="15">
        <f t="shared" si="48"/>
        <v>0</v>
      </c>
      <c r="BG163" s="15">
        <f t="shared" si="49"/>
        <v>0</v>
      </c>
      <c r="BH163" s="15">
        <f t="shared" si="50"/>
        <v>0</v>
      </c>
      <c r="BI163" s="16">
        <f t="shared" si="51"/>
        <v>0</v>
      </c>
      <c r="BJ163" s="15">
        <f t="shared" si="52"/>
        <v>0</v>
      </c>
      <c r="BK163" s="16">
        <f t="shared" si="53"/>
        <v>0</v>
      </c>
      <c r="BL163" s="15">
        <f t="shared" si="54"/>
        <v>0</v>
      </c>
      <c r="BM163" s="11">
        <f>VLOOKUP(AU163,Ceny!$A$3:$E$9,2,FALSE)</f>
        <v>204.77</v>
      </c>
      <c r="BN163" s="15">
        <f>ROUND(BM163*AY163*AZ163/100,2)</f>
        <v>0</v>
      </c>
      <c r="BO163" s="11">
        <f>VLOOKUP(AU163,Ceny!$A$3:$E$9,4,FALSE)</f>
        <v>204.77</v>
      </c>
      <c r="BP163" s="15">
        <f>ROUND(BO163*AY163*BA163/100,2)</f>
        <v>2457.2399999999998</v>
      </c>
      <c r="BQ163" s="11">
        <f>VLOOKUP(AU163,Ceny!$A$3:$E$9,3,FALSE)</f>
        <v>4.4069999999999998E-2</v>
      </c>
      <c r="BR163" s="15">
        <f t="shared" si="55"/>
        <v>0</v>
      </c>
      <c r="BS163" s="11">
        <f>VLOOKUP(AU163,Ceny!$A$3:$E$9,5,FALSE)</f>
        <v>4.4069999999999998E-2</v>
      </c>
      <c r="BT163" s="15">
        <f t="shared" si="56"/>
        <v>7823.92</v>
      </c>
      <c r="BU163" s="15">
        <v>0</v>
      </c>
      <c r="BV163" s="58">
        <f t="shared" si="57"/>
        <v>0</v>
      </c>
      <c r="BW163" s="59">
        <f t="shared" si="58"/>
        <v>10281.16</v>
      </c>
      <c r="BX163" s="59">
        <f t="shared" si="59"/>
        <v>2364.67</v>
      </c>
      <c r="BY163" s="59">
        <f t="shared" si="60"/>
        <v>12645.83</v>
      </c>
      <c r="CA163" s="60"/>
    </row>
    <row r="164" spans="1:79">
      <c r="A164" s="56">
        <f t="shared" si="61"/>
        <v>150</v>
      </c>
      <c r="B164" s="8" t="s">
        <v>63</v>
      </c>
      <c r="C164" s="8" t="s">
        <v>64</v>
      </c>
      <c r="D164" s="8" t="s">
        <v>65</v>
      </c>
      <c r="E164" s="8" t="s">
        <v>65</v>
      </c>
      <c r="F164" s="8" t="s">
        <v>66</v>
      </c>
      <c r="G164" s="8" t="s">
        <v>67</v>
      </c>
      <c r="H164" s="8"/>
      <c r="I164" s="8" t="s">
        <v>68</v>
      </c>
      <c r="J164" s="8" t="s">
        <v>393</v>
      </c>
      <c r="K164" s="8" t="s">
        <v>394</v>
      </c>
      <c r="L164" s="8" t="s">
        <v>65</v>
      </c>
      <c r="M164" s="8" t="s">
        <v>65</v>
      </c>
      <c r="N164" s="8" t="s">
        <v>395</v>
      </c>
      <c r="O164" s="8" t="s">
        <v>396</v>
      </c>
      <c r="P164" s="8"/>
      <c r="Q164" s="8" t="s">
        <v>733</v>
      </c>
      <c r="R164" s="8" t="s">
        <v>734</v>
      </c>
      <c r="S164" s="8">
        <v>0</v>
      </c>
      <c r="T164" s="13" t="s">
        <v>49</v>
      </c>
      <c r="U164" s="13" t="s">
        <v>35</v>
      </c>
      <c r="V164" s="8" t="s">
        <v>739</v>
      </c>
      <c r="W164" s="9">
        <v>45657</v>
      </c>
      <c r="X164" s="8" t="s">
        <v>740</v>
      </c>
      <c r="Y164" s="8" t="s">
        <v>855</v>
      </c>
      <c r="Z164" s="8" t="s">
        <v>394</v>
      </c>
      <c r="AA164" s="8" t="s">
        <v>65</v>
      </c>
      <c r="AB164" s="8" t="s">
        <v>65</v>
      </c>
      <c r="AC164" s="8" t="s">
        <v>395</v>
      </c>
      <c r="AD164" s="8" t="s">
        <v>396</v>
      </c>
      <c r="AE164" s="8"/>
      <c r="AF164" s="10" t="s">
        <v>1437</v>
      </c>
      <c r="AG164" s="8"/>
      <c r="AH164" s="11">
        <v>50576</v>
      </c>
      <c r="AI164" s="11">
        <v>52278</v>
      </c>
      <c r="AJ164" s="11">
        <v>43752</v>
      </c>
      <c r="AK164" s="11">
        <v>29889</v>
      </c>
      <c r="AL164" s="11">
        <v>7423</v>
      </c>
      <c r="AM164" s="11">
        <v>5769</v>
      </c>
      <c r="AN164" s="11">
        <v>5481</v>
      </c>
      <c r="AO164" s="11">
        <v>5519</v>
      </c>
      <c r="AP164" s="11">
        <v>4435</v>
      </c>
      <c r="AQ164" s="11">
        <v>21366</v>
      </c>
      <c r="AR164" s="11">
        <v>45383</v>
      </c>
      <c r="AS164" s="12">
        <v>56179</v>
      </c>
      <c r="AT164" s="18">
        <f>AH164+AI164+AJ164+AK164+AL164+AM164+AN164+AO164+AP164+AQ164+AR164+AS164</f>
        <v>328050</v>
      </c>
      <c r="AU164" s="8" t="str">
        <f>AU$19</f>
        <v>W-5.1</v>
      </c>
      <c r="AV164" s="8" t="s">
        <v>1138</v>
      </c>
      <c r="AW164" s="8" t="s">
        <v>1181</v>
      </c>
      <c r="AX164" s="13">
        <v>8760</v>
      </c>
      <c r="AY164" s="13">
        <v>12</v>
      </c>
      <c r="AZ164" s="14">
        <v>0</v>
      </c>
      <c r="BA164" s="14">
        <v>100</v>
      </c>
      <c r="BB164" s="13">
        <f t="shared" si="45"/>
        <v>0</v>
      </c>
      <c r="BC164" s="13">
        <f t="shared" si="46"/>
        <v>328050</v>
      </c>
      <c r="BD164" s="57">
        <f t="shared" si="47"/>
        <v>0</v>
      </c>
      <c r="BE164" s="57">
        <f>IF((OR(AU164=Ceny!$A$3,AU164=Ceny!$A$4,AU164=Ceny!$A$5,AU164=Ceny!$A$6,AU164=Ceny!$A$7)),$C$5/1000,$C$6/1000)</f>
        <v>0</v>
      </c>
      <c r="BF164" s="15">
        <f t="shared" si="48"/>
        <v>0</v>
      </c>
      <c r="BG164" s="15">
        <f t="shared" si="49"/>
        <v>0</v>
      </c>
      <c r="BH164" s="15">
        <f t="shared" si="50"/>
        <v>0</v>
      </c>
      <c r="BI164" s="16">
        <f t="shared" si="51"/>
        <v>0</v>
      </c>
      <c r="BJ164" s="15">
        <f t="shared" si="52"/>
        <v>0</v>
      </c>
      <c r="BK164" s="16">
        <f t="shared" si="53"/>
        <v>0</v>
      </c>
      <c r="BL164" s="15">
        <f t="shared" si="54"/>
        <v>0</v>
      </c>
      <c r="BM164" s="11">
        <f>VLOOKUP(AU164,Ceny!$A$3:$E$9,2,FALSE)</f>
        <v>6.4200000000000004E-3</v>
      </c>
      <c r="BN164" s="15">
        <f>ROUND(BM164*AX164*AW164*AZ164/100,2)</f>
        <v>0</v>
      </c>
      <c r="BO164" s="11">
        <f>VLOOKUP(AU164,Ceny!$A$3:$E$9,4,FALSE)</f>
        <v>6.4200000000000004E-3</v>
      </c>
      <c r="BP164" s="15">
        <f>ROUND(BO164*AW164*AX164*BA164/100,2)</f>
        <v>6804.94</v>
      </c>
      <c r="BQ164" s="11">
        <f>VLOOKUP(AU164,Ceny!$A$3:$E$9,3,FALSE)</f>
        <v>2.3060000000000001E-2</v>
      </c>
      <c r="BR164" s="15">
        <f t="shared" si="55"/>
        <v>0</v>
      </c>
      <c r="BS164" s="11">
        <f>VLOOKUP(AU164,Ceny!$A$3:$E$9,5,FALSE)</f>
        <v>2.3060000000000001E-2</v>
      </c>
      <c r="BT164" s="15">
        <f t="shared" si="56"/>
        <v>7564.83</v>
      </c>
      <c r="BU164" s="15">
        <v>0</v>
      </c>
      <c r="BV164" s="58">
        <f t="shared" si="57"/>
        <v>0</v>
      </c>
      <c r="BW164" s="59">
        <f t="shared" si="58"/>
        <v>14369.77</v>
      </c>
      <c r="BX164" s="59">
        <f t="shared" si="59"/>
        <v>3305.05</v>
      </c>
      <c r="BY164" s="59">
        <f t="shared" si="60"/>
        <v>17674.82</v>
      </c>
      <c r="CA164" s="60"/>
    </row>
    <row r="165" spans="1:79">
      <c r="A165" s="56">
        <f t="shared" si="61"/>
        <v>151</v>
      </c>
      <c r="B165" s="8" t="s">
        <v>63</v>
      </c>
      <c r="C165" s="8" t="s">
        <v>64</v>
      </c>
      <c r="D165" s="8" t="s">
        <v>65</v>
      </c>
      <c r="E165" s="8" t="s">
        <v>65</v>
      </c>
      <c r="F165" s="8" t="s">
        <v>66</v>
      </c>
      <c r="G165" s="8" t="s">
        <v>67</v>
      </c>
      <c r="H165" s="8"/>
      <c r="I165" s="8" t="s">
        <v>68</v>
      </c>
      <c r="J165" s="8" t="s">
        <v>397</v>
      </c>
      <c r="K165" s="8" t="s">
        <v>398</v>
      </c>
      <c r="L165" s="8" t="s">
        <v>65</v>
      </c>
      <c r="M165" s="8" t="s">
        <v>65</v>
      </c>
      <c r="N165" s="8" t="s">
        <v>399</v>
      </c>
      <c r="O165" s="8" t="s">
        <v>400</v>
      </c>
      <c r="P165" s="8"/>
      <c r="Q165" s="8" t="s">
        <v>733</v>
      </c>
      <c r="R165" s="8" t="s">
        <v>734</v>
      </c>
      <c r="S165" s="8">
        <v>0</v>
      </c>
      <c r="T165" s="13" t="s">
        <v>49</v>
      </c>
      <c r="U165" s="13" t="s">
        <v>35</v>
      </c>
      <c r="V165" s="8" t="s">
        <v>739</v>
      </c>
      <c r="W165" s="9">
        <v>45657</v>
      </c>
      <c r="X165" s="8" t="s">
        <v>740</v>
      </c>
      <c r="Y165" s="8" t="s">
        <v>397</v>
      </c>
      <c r="Z165" s="8" t="s">
        <v>398</v>
      </c>
      <c r="AA165" s="8" t="s">
        <v>65</v>
      </c>
      <c r="AB165" s="8" t="s">
        <v>65</v>
      </c>
      <c r="AC165" s="8" t="s">
        <v>399</v>
      </c>
      <c r="AD165" s="8" t="s">
        <v>400</v>
      </c>
      <c r="AE165" s="8"/>
      <c r="AF165" s="10" t="s">
        <v>1438</v>
      </c>
      <c r="AG165" s="8" t="s">
        <v>1439</v>
      </c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2"/>
      <c r="AT165" s="18">
        <v>0</v>
      </c>
      <c r="AU165" s="8" t="str">
        <f>AU$30</f>
        <v>W-2.1</v>
      </c>
      <c r="AV165" s="8" t="s">
        <v>1138</v>
      </c>
      <c r="AW165" s="8"/>
      <c r="AX165" s="13">
        <v>8760</v>
      </c>
      <c r="AY165" s="13">
        <v>12</v>
      </c>
      <c r="AZ165" s="14">
        <v>0</v>
      </c>
      <c r="BA165" s="14">
        <v>100</v>
      </c>
      <c r="BB165" s="13">
        <f t="shared" si="45"/>
        <v>0</v>
      </c>
      <c r="BC165" s="13">
        <f t="shared" si="46"/>
        <v>0</v>
      </c>
      <c r="BD165" s="57">
        <f t="shared" si="47"/>
        <v>0</v>
      </c>
      <c r="BE165" s="57">
        <f>IF((OR(AU165=Ceny!$A$3,AU165=Ceny!$A$4,AU165=Ceny!$A$5,AU165=Ceny!$A$6,AU165=Ceny!$A$7)),$C$5/1000,$C$6/1000)</f>
        <v>0</v>
      </c>
      <c r="BF165" s="15">
        <f t="shared" si="48"/>
        <v>0</v>
      </c>
      <c r="BG165" s="15">
        <f t="shared" si="49"/>
        <v>0</v>
      </c>
      <c r="BH165" s="15">
        <f t="shared" si="50"/>
        <v>0</v>
      </c>
      <c r="BI165" s="16">
        <f t="shared" si="51"/>
        <v>0</v>
      </c>
      <c r="BJ165" s="15">
        <f t="shared" si="52"/>
        <v>0</v>
      </c>
      <c r="BK165" s="16">
        <f t="shared" si="53"/>
        <v>0</v>
      </c>
      <c r="BL165" s="15">
        <f t="shared" si="54"/>
        <v>0</v>
      </c>
      <c r="BM165" s="11">
        <f>VLOOKUP(AU165,Ceny!$A$3:$E$9,2,FALSE)</f>
        <v>13.04</v>
      </c>
      <c r="BN165" s="15">
        <f t="shared" ref="BN165:BN170" si="64">ROUND(BM165*AY165*AZ165/100,2)</f>
        <v>0</v>
      </c>
      <c r="BO165" s="11">
        <f>VLOOKUP(AU165,Ceny!$A$3:$E$9,4,FALSE)</f>
        <v>13.04</v>
      </c>
      <c r="BP165" s="15">
        <f t="shared" ref="BP165:BP170" si="65">ROUND(BO165*AY165*BA165/100,2)</f>
        <v>156.47999999999999</v>
      </c>
      <c r="BQ165" s="11">
        <f>VLOOKUP(AU165,Ceny!$A$3:$E$9,3,FALSE)</f>
        <v>4.7559999999999998E-2</v>
      </c>
      <c r="BR165" s="15">
        <f t="shared" si="55"/>
        <v>0</v>
      </c>
      <c r="BS165" s="11">
        <f>VLOOKUP(AU165,Ceny!$A$3:$E$9,5,FALSE)</f>
        <v>4.7559999999999998E-2</v>
      </c>
      <c r="BT165" s="15">
        <f t="shared" si="56"/>
        <v>0</v>
      </c>
      <c r="BU165" s="15">
        <v>0</v>
      </c>
      <c r="BV165" s="58">
        <f t="shared" si="57"/>
        <v>0</v>
      </c>
      <c r="BW165" s="59">
        <f t="shared" si="58"/>
        <v>156.47999999999999</v>
      </c>
      <c r="BX165" s="59">
        <f t="shared" si="59"/>
        <v>35.99</v>
      </c>
      <c r="BY165" s="59">
        <f t="shared" si="60"/>
        <v>192.47</v>
      </c>
      <c r="CA165" s="60"/>
    </row>
    <row r="166" spans="1:79">
      <c r="A166" s="56">
        <f t="shared" si="61"/>
        <v>152</v>
      </c>
      <c r="B166" s="8" t="s">
        <v>63</v>
      </c>
      <c r="C166" s="8" t="s">
        <v>64</v>
      </c>
      <c r="D166" s="8" t="s">
        <v>65</v>
      </c>
      <c r="E166" s="8" t="s">
        <v>65</v>
      </c>
      <c r="F166" s="8" t="s">
        <v>66</v>
      </c>
      <c r="G166" s="8" t="s">
        <v>67</v>
      </c>
      <c r="H166" s="8"/>
      <c r="I166" s="8" t="s">
        <v>68</v>
      </c>
      <c r="J166" s="8" t="s">
        <v>401</v>
      </c>
      <c r="K166" s="8" t="s">
        <v>402</v>
      </c>
      <c r="L166" s="8" t="s">
        <v>65</v>
      </c>
      <c r="M166" s="8" t="s">
        <v>65</v>
      </c>
      <c r="N166" s="8" t="s">
        <v>403</v>
      </c>
      <c r="O166" s="8" t="s">
        <v>274</v>
      </c>
      <c r="P166" s="8"/>
      <c r="Q166" s="8" t="s">
        <v>733</v>
      </c>
      <c r="R166" s="8" t="s">
        <v>734</v>
      </c>
      <c r="S166" s="8">
        <v>0</v>
      </c>
      <c r="T166" s="13" t="s">
        <v>49</v>
      </c>
      <c r="U166" s="13" t="s">
        <v>35</v>
      </c>
      <c r="V166" s="8" t="s">
        <v>739</v>
      </c>
      <c r="W166" s="9">
        <v>45657</v>
      </c>
      <c r="X166" s="8" t="s">
        <v>740</v>
      </c>
      <c r="Y166" s="8" t="s">
        <v>856</v>
      </c>
      <c r="Z166" s="8" t="s">
        <v>402</v>
      </c>
      <c r="AA166" s="8" t="s">
        <v>65</v>
      </c>
      <c r="AB166" s="8" t="s">
        <v>65</v>
      </c>
      <c r="AC166" s="8" t="s">
        <v>403</v>
      </c>
      <c r="AD166" s="8" t="s">
        <v>274</v>
      </c>
      <c r="AE166" s="8"/>
      <c r="AF166" s="10" t="s">
        <v>1440</v>
      </c>
      <c r="AG166" s="8" t="s">
        <v>1441</v>
      </c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2"/>
      <c r="AT166" s="18">
        <v>139</v>
      </c>
      <c r="AU166" s="8" t="s">
        <v>57</v>
      </c>
      <c r="AV166" s="8" t="s">
        <v>1138</v>
      </c>
      <c r="AW166" s="8"/>
      <c r="AX166" s="13">
        <v>8760</v>
      </c>
      <c r="AY166" s="13">
        <v>12</v>
      </c>
      <c r="AZ166" s="14" t="s">
        <v>1934</v>
      </c>
      <c r="BA166" s="14">
        <v>100</v>
      </c>
      <c r="BB166" s="13">
        <f t="shared" si="45"/>
        <v>0</v>
      </c>
      <c r="BC166" s="13">
        <f t="shared" si="46"/>
        <v>139</v>
      </c>
      <c r="BD166" s="57">
        <f t="shared" si="47"/>
        <v>0</v>
      </c>
      <c r="BE166" s="57">
        <f>IF((OR(AU166=Ceny!$A$3,AU166=Ceny!$A$4,AU166=Ceny!$A$5,AU166=Ceny!$A$6,AU166=Ceny!$A$7)),$C$5/1000,$C$6/1000)</f>
        <v>0</v>
      </c>
      <c r="BF166" s="15">
        <f t="shared" si="48"/>
        <v>0</v>
      </c>
      <c r="BG166" s="15">
        <f t="shared" si="49"/>
        <v>0</v>
      </c>
      <c r="BH166" s="15">
        <f t="shared" si="50"/>
        <v>0</v>
      </c>
      <c r="BI166" s="16">
        <f t="shared" si="51"/>
        <v>0</v>
      </c>
      <c r="BJ166" s="15">
        <f t="shared" si="52"/>
        <v>0</v>
      </c>
      <c r="BK166" s="16">
        <f t="shared" si="53"/>
        <v>0</v>
      </c>
      <c r="BL166" s="15">
        <f t="shared" si="54"/>
        <v>0</v>
      </c>
      <c r="BM166" s="11">
        <f>VLOOKUP(AU166,Ceny!$A$3:$E$9,2,FALSE)</f>
        <v>6.01</v>
      </c>
      <c r="BN166" s="15">
        <f t="shared" si="64"/>
        <v>0</v>
      </c>
      <c r="BO166" s="11">
        <f>VLOOKUP(AU166,Ceny!$A$3:$E$9,4,FALSE)</f>
        <v>6.01</v>
      </c>
      <c r="BP166" s="15">
        <f t="shared" si="65"/>
        <v>72.12</v>
      </c>
      <c r="BQ166" s="11">
        <f>VLOOKUP(AU166,Ceny!$A$3:$E$9,3,FALSE)</f>
        <v>5.706E-2</v>
      </c>
      <c r="BR166" s="15">
        <f t="shared" si="55"/>
        <v>0</v>
      </c>
      <c r="BS166" s="11">
        <f>VLOOKUP(AU166,Ceny!$A$3:$E$9,5,FALSE)</f>
        <v>5.706E-2</v>
      </c>
      <c r="BT166" s="15">
        <f t="shared" si="56"/>
        <v>7.93</v>
      </c>
      <c r="BU166" s="15">
        <v>0</v>
      </c>
      <c r="BV166" s="58">
        <f t="shared" si="57"/>
        <v>0</v>
      </c>
      <c r="BW166" s="59">
        <f t="shared" si="58"/>
        <v>80.050000000000011</v>
      </c>
      <c r="BX166" s="59">
        <f t="shared" si="59"/>
        <v>18.41</v>
      </c>
      <c r="BY166" s="59">
        <f t="shared" si="60"/>
        <v>98.460000000000008</v>
      </c>
      <c r="CA166" s="60"/>
    </row>
    <row r="167" spans="1:79">
      <c r="A167" s="56">
        <f t="shared" si="61"/>
        <v>153</v>
      </c>
      <c r="B167" s="8" t="s">
        <v>63</v>
      </c>
      <c r="C167" s="8" t="s">
        <v>64</v>
      </c>
      <c r="D167" s="8" t="s">
        <v>65</v>
      </c>
      <c r="E167" s="8" t="s">
        <v>65</v>
      </c>
      <c r="F167" s="8" t="s">
        <v>66</v>
      </c>
      <c r="G167" s="8" t="s">
        <v>67</v>
      </c>
      <c r="H167" s="8"/>
      <c r="I167" s="8" t="s">
        <v>68</v>
      </c>
      <c r="J167" s="8" t="s">
        <v>404</v>
      </c>
      <c r="K167" s="8" t="s">
        <v>405</v>
      </c>
      <c r="L167" s="8" t="s">
        <v>65</v>
      </c>
      <c r="M167" s="8" t="s">
        <v>65</v>
      </c>
      <c r="N167" s="8" t="s">
        <v>406</v>
      </c>
      <c r="O167" s="8" t="s">
        <v>407</v>
      </c>
      <c r="P167" s="8"/>
      <c r="Q167" s="8" t="s">
        <v>733</v>
      </c>
      <c r="R167" s="8" t="s">
        <v>734</v>
      </c>
      <c r="S167" s="8">
        <v>0</v>
      </c>
      <c r="T167" s="13" t="s">
        <v>49</v>
      </c>
      <c r="U167" s="13" t="s">
        <v>35</v>
      </c>
      <c r="V167" s="8" t="s">
        <v>739</v>
      </c>
      <c r="W167" s="9">
        <v>45657</v>
      </c>
      <c r="X167" s="8" t="s">
        <v>740</v>
      </c>
      <c r="Y167" s="8" t="s">
        <v>404</v>
      </c>
      <c r="Z167" s="8" t="s">
        <v>405</v>
      </c>
      <c r="AA167" s="8" t="s">
        <v>65</v>
      </c>
      <c r="AB167" s="8" t="s">
        <v>65</v>
      </c>
      <c r="AC167" s="8" t="s">
        <v>781</v>
      </c>
      <c r="AD167" s="8" t="s">
        <v>407</v>
      </c>
      <c r="AE167" s="8"/>
      <c r="AF167" s="10" t="s">
        <v>1442</v>
      </c>
      <c r="AG167" s="8" t="s">
        <v>1443</v>
      </c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2"/>
      <c r="AT167" s="18">
        <v>5536</v>
      </c>
      <c r="AU167" s="8" t="str">
        <f>AU$30</f>
        <v>W-2.1</v>
      </c>
      <c r="AV167" s="8" t="s">
        <v>1138</v>
      </c>
      <c r="AW167" s="8"/>
      <c r="AX167" s="13">
        <v>8760</v>
      </c>
      <c r="AY167" s="13">
        <v>12</v>
      </c>
      <c r="AZ167" s="14">
        <v>0</v>
      </c>
      <c r="BA167" s="14">
        <v>100</v>
      </c>
      <c r="BB167" s="13">
        <f t="shared" si="45"/>
        <v>0</v>
      </c>
      <c r="BC167" s="13">
        <f t="shared" si="46"/>
        <v>5536</v>
      </c>
      <c r="BD167" s="57">
        <f t="shared" si="47"/>
        <v>0</v>
      </c>
      <c r="BE167" s="57">
        <f>IF((OR(AU167=Ceny!$A$3,AU167=Ceny!$A$4,AU167=Ceny!$A$5,AU167=Ceny!$A$6,AU167=Ceny!$A$7)),$C$5/1000,$C$6/1000)</f>
        <v>0</v>
      </c>
      <c r="BF167" s="15">
        <f t="shared" si="48"/>
        <v>0</v>
      </c>
      <c r="BG167" s="15">
        <f t="shared" si="49"/>
        <v>0</v>
      </c>
      <c r="BH167" s="15">
        <f t="shared" si="50"/>
        <v>0</v>
      </c>
      <c r="BI167" s="16">
        <f t="shared" si="51"/>
        <v>0</v>
      </c>
      <c r="BJ167" s="15">
        <f t="shared" si="52"/>
        <v>0</v>
      </c>
      <c r="BK167" s="16">
        <f t="shared" si="53"/>
        <v>0</v>
      </c>
      <c r="BL167" s="15">
        <f t="shared" si="54"/>
        <v>0</v>
      </c>
      <c r="BM167" s="11">
        <f>VLOOKUP(AU167,Ceny!$A$3:$E$9,2,FALSE)</f>
        <v>13.04</v>
      </c>
      <c r="BN167" s="15">
        <f t="shared" si="64"/>
        <v>0</v>
      </c>
      <c r="BO167" s="11">
        <f>VLOOKUP(AU167,Ceny!$A$3:$E$9,4,FALSE)</f>
        <v>13.04</v>
      </c>
      <c r="BP167" s="15">
        <f t="shared" si="65"/>
        <v>156.47999999999999</v>
      </c>
      <c r="BQ167" s="11">
        <f>VLOOKUP(AU167,Ceny!$A$3:$E$9,3,FALSE)</f>
        <v>4.7559999999999998E-2</v>
      </c>
      <c r="BR167" s="15">
        <f t="shared" si="55"/>
        <v>0</v>
      </c>
      <c r="BS167" s="11">
        <f>VLOOKUP(AU167,Ceny!$A$3:$E$9,5,FALSE)</f>
        <v>4.7559999999999998E-2</v>
      </c>
      <c r="BT167" s="15">
        <f t="shared" si="56"/>
        <v>263.29000000000002</v>
      </c>
      <c r="BU167" s="15">
        <v>0</v>
      </c>
      <c r="BV167" s="58">
        <f t="shared" si="57"/>
        <v>0</v>
      </c>
      <c r="BW167" s="59">
        <f t="shared" si="58"/>
        <v>419.77</v>
      </c>
      <c r="BX167" s="59">
        <f t="shared" si="59"/>
        <v>96.55</v>
      </c>
      <c r="BY167" s="59">
        <f t="shared" si="60"/>
        <v>516.31999999999994</v>
      </c>
      <c r="CA167" s="60"/>
    </row>
    <row r="168" spans="1:79">
      <c r="A168" s="56">
        <f t="shared" si="61"/>
        <v>154</v>
      </c>
      <c r="B168" s="8" t="s">
        <v>63</v>
      </c>
      <c r="C168" s="8" t="s">
        <v>64</v>
      </c>
      <c r="D168" s="8" t="s">
        <v>65</v>
      </c>
      <c r="E168" s="8" t="s">
        <v>65</v>
      </c>
      <c r="F168" s="8" t="s">
        <v>66</v>
      </c>
      <c r="G168" s="8" t="s">
        <v>67</v>
      </c>
      <c r="H168" s="8"/>
      <c r="I168" s="8" t="s">
        <v>68</v>
      </c>
      <c r="J168" s="8" t="s">
        <v>408</v>
      </c>
      <c r="K168" s="8" t="s">
        <v>409</v>
      </c>
      <c r="L168" s="8" t="s">
        <v>65</v>
      </c>
      <c r="M168" s="8" t="s">
        <v>65</v>
      </c>
      <c r="N168" s="8" t="s">
        <v>410</v>
      </c>
      <c r="O168" s="8" t="s">
        <v>411</v>
      </c>
      <c r="P168" s="8"/>
      <c r="Q168" s="8" t="s">
        <v>733</v>
      </c>
      <c r="R168" s="8" t="s">
        <v>734</v>
      </c>
      <c r="S168" s="8">
        <v>0</v>
      </c>
      <c r="T168" s="13" t="s">
        <v>49</v>
      </c>
      <c r="U168" s="13" t="s">
        <v>35</v>
      </c>
      <c r="V168" s="8" t="s">
        <v>739</v>
      </c>
      <c r="W168" s="9">
        <v>45657</v>
      </c>
      <c r="X168" s="8" t="s">
        <v>740</v>
      </c>
      <c r="Y168" s="8" t="s">
        <v>408</v>
      </c>
      <c r="Z168" s="8" t="s">
        <v>409</v>
      </c>
      <c r="AA168" s="8" t="s">
        <v>65</v>
      </c>
      <c r="AB168" s="8" t="s">
        <v>65</v>
      </c>
      <c r="AC168" s="8" t="s">
        <v>410</v>
      </c>
      <c r="AD168" s="8" t="s">
        <v>411</v>
      </c>
      <c r="AE168" s="8"/>
      <c r="AF168" s="10" t="s">
        <v>1444</v>
      </c>
      <c r="AG168" s="8" t="s">
        <v>1445</v>
      </c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2"/>
      <c r="AT168" s="18">
        <v>10253</v>
      </c>
      <c r="AU168" s="8" t="str">
        <f>AU$30</f>
        <v>W-2.1</v>
      </c>
      <c r="AV168" s="8" t="s">
        <v>1138</v>
      </c>
      <c r="AW168" s="8"/>
      <c r="AX168" s="13">
        <v>8760</v>
      </c>
      <c r="AY168" s="13">
        <v>12</v>
      </c>
      <c r="AZ168" s="14">
        <v>0</v>
      </c>
      <c r="BA168" s="14">
        <v>100</v>
      </c>
      <c r="BB168" s="13">
        <f t="shared" si="45"/>
        <v>0</v>
      </c>
      <c r="BC168" s="13">
        <f t="shared" si="46"/>
        <v>10253</v>
      </c>
      <c r="BD168" s="57">
        <f t="shared" si="47"/>
        <v>0</v>
      </c>
      <c r="BE168" s="57">
        <f>IF((OR(AU168=Ceny!$A$3,AU168=Ceny!$A$4,AU168=Ceny!$A$5,AU168=Ceny!$A$6,AU168=Ceny!$A$7)),$C$5/1000,$C$6/1000)</f>
        <v>0</v>
      </c>
      <c r="BF168" s="15">
        <f t="shared" si="48"/>
        <v>0</v>
      </c>
      <c r="BG168" s="15">
        <f t="shared" si="49"/>
        <v>0</v>
      </c>
      <c r="BH168" s="15">
        <f t="shared" si="50"/>
        <v>0</v>
      </c>
      <c r="BI168" s="16">
        <f t="shared" si="51"/>
        <v>0</v>
      </c>
      <c r="BJ168" s="15">
        <f t="shared" si="52"/>
        <v>0</v>
      </c>
      <c r="BK168" s="16">
        <f t="shared" si="53"/>
        <v>0</v>
      </c>
      <c r="BL168" s="15">
        <f t="shared" si="54"/>
        <v>0</v>
      </c>
      <c r="BM168" s="11">
        <f>VLOOKUP(AU168,Ceny!$A$3:$E$9,2,FALSE)</f>
        <v>13.04</v>
      </c>
      <c r="BN168" s="15">
        <f t="shared" si="64"/>
        <v>0</v>
      </c>
      <c r="BO168" s="11">
        <f>VLOOKUP(AU168,Ceny!$A$3:$E$9,4,FALSE)</f>
        <v>13.04</v>
      </c>
      <c r="BP168" s="15">
        <f t="shared" si="65"/>
        <v>156.47999999999999</v>
      </c>
      <c r="BQ168" s="11">
        <f>VLOOKUP(AU168,Ceny!$A$3:$E$9,3,FALSE)</f>
        <v>4.7559999999999998E-2</v>
      </c>
      <c r="BR168" s="15">
        <f t="shared" si="55"/>
        <v>0</v>
      </c>
      <c r="BS168" s="11">
        <f>VLOOKUP(AU168,Ceny!$A$3:$E$9,5,FALSE)</f>
        <v>4.7559999999999998E-2</v>
      </c>
      <c r="BT168" s="15">
        <f t="shared" si="56"/>
        <v>487.63</v>
      </c>
      <c r="BU168" s="15">
        <v>0</v>
      </c>
      <c r="BV168" s="58">
        <f t="shared" si="57"/>
        <v>0</v>
      </c>
      <c r="BW168" s="59">
        <f t="shared" si="58"/>
        <v>644.11</v>
      </c>
      <c r="BX168" s="59">
        <f t="shared" si="59"/>
        <v>148.15</v>
      </c>
      <c r="BY168" s="59">
        <f t="shared" si="60"/>
        <v>792.26</v>
      </c>
      <c r="CA168" s="60"/>
    </row>
    <row r="169" spans="1:79">
      <c r="A169" s="56">
        <f t="shared" si="61"/>
        <v>155</v>
      </c>
      <c r="B169" s="8" t="s">
        <v>63</v>
      </c>
      <c r="C169" s="8" t="s">
        <v>64</v>
      </c>
      <c r="D169" s="8" t="s">
        <v>65</v>
      </c>
      <c r="E169" s="8" t="s">
        <v>65</v>
      </c>
      <c r="F169" s="8" t="s">
        <v>66</v>
      </c>
      <c r="G169" s="8" t="s">
        <v>67</v>
      </c>
      <c r="H169" s="8"/>
      <c r="I169" s="8" t="s">
        <v>68</v>
      </c>
      <c r="J169" s="8" t="s">
        <v>412</v>
      </c>
      <c r="K169" s="8" t="s">
        <v>413</v>
      </c>
      <c r="L169" s="8" t="s">
        <v>65</v>
      </c>
      <c r="M169" s="8" t="s">
        <v>65</v>
      </c>
      <c r="N169" s="8" t="s">
        <v>414</v>
      </c>
      <c r="O169" s="8" t="s">
        <v>162</v>
      </c>
      <c r="P169" s="8"/>
      <c r="Q169" s="8" t="s">
        <v>733</v>
      </c>
      <c r="R169" s="8" t="s">
        <v>734</v>
      </c>
      <c r="S169" s="8">
        <v>0</v>
      </c>
      <c r="T169" s="13" t="s">
        <v>49</v>
      </c>
      <c r="U169" s="13" t="s">
        <v>35</v>
      </c>
      <c r="V169" s="8" t="s">
        <v>739</v>
      </c>
      <c r="W169" s="9">
        <v>45657</v>
      </c>
      <c r="X169" s="8" t="s">
        <v>740</v>
      </c>
      <c r="Y169" s="8" t="s">
        <v>412</v>
      </c>
      <c r="Z169" s="8" t="s">
        <v>413</v>
      </c>
      <c r="AA169" s="8" t="s">
        <v>65</v>
      </c>
      <c r="AB169" s="8" t="s">
        <v>65</v>
      </c>
      <c r="AC169" s="8" t="s">
        <v>414</v>
      </c>
      <c r="AD169" s="8" t="s">
        <v>162</v>
      </c>
      <c r="AE169" s="8"/>
      <c r="AF169" s="10" t="s">
        <v>1446</v>
      </c>
      <c r="AG169" s="8" t="s">
        <v>1447</v>
      </c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2"/>
      <c r="AT169" s="18">
        <v>334562</v>
      </c>
      <c r="AU169" s="8" t="str">
        <f>AU$17</f>
        <v>W-4</v>
      </c>
      <c r="AV169" s="8" t="s">
        <v>1138</v>
      </c>
      <c r="AW169" s="8"/>
      <c r="AX169" s="13">
        <v>8760</v>
      </c>
      <c r="AY169" s="13">
        <v>12</v>
      </c>
      <c r="AZ169" s="14">
        <v>0</v>
      </c>
      <c r="BA169" s="14">
        <v>100</v>
      </c>
      <c r="BB169" s="13">
        <f t="shared" si="45"/>
        <v>0</v>
      </c>
      <c r="BC169" s="13">
        <f t="shared" si="46"/>
        <v>334562</v>
      </c>
      <c r="BD169" s="57">
        <f t="shared" si="47"/>
        <v>0</v>
      </c>
      <c r="BE169" s="57">
        <f>IF((OR(AU169=Ceny!$A$3,AU169=Ceny!$A$4,AU169=Ceny!$A$5,AU169=Ceny!$A$6,AU169=Ceny!$A$7)),$C$5/1000,$C$6/1000)</f>
        <v>0</v>
      </c>
      <c r="BF169" s="15">
        <f t="shared" si="48"/>
        <v>0</v>
      </c>
      <c r="BG169" s="15">
        <f t="shared" si="49"/>
        <v>0</v>
      </c>
      <c r="BH169" s="15">
        <f t="shared" si="50"/>
        <v>0</v>
      </c>
      <c r="BI169" s="16">
        <f t="shared" si="51"/>
        <v>0</v>
      </c>
      <c r="BJ169" s="15">
        <f t="shared" si="52"/>
        <v>0</v>
      </c>
      <c r="BK169" s="16">
        <f t="shared" si="53"/>
        <v>0</v>
      </c>
      <c r="BL169" s="15">
        <f t="shared" si="54"/>
        <v>0</v>
      </c>
      <c r="BM169" s="11">
        <f>VLOOKUP(AU169,Ceny!$A$3:$E$9,2,FALSE)</f>
        <v>204.77</v>
      </c>
      <c r="BN169" s="15">
        <f t="shared" si="64"/>
        <v>0</v>
      </c>
      <c r="BO169" s="11">
        <f>VLOOKUP(AU169,Ceny!$A$3:$E$9,4,FALSE)</f>
        <v>204.77</v>
      </c>
      <c r="BP169" s="15">
        <f t="shared" si="65"/>
        <v>2457.2399999999998</v>
      </c>
      <c r="BQ169" s="11">
        <f>VLOOKUP(AU169,Ceny!$A$3:$E$9,3,FALSE)</f>
        <v>4.4069999999999998E-2</v>
      </c>
      <c r="BR169" s="15">
        <f t="shared" si="55"/>
        <v>0</v>
      </c>
      <c r="BS169" s="11">
        <f>VLOOKUP(AU169,Ceny!$A$3:$E$9,5,FALSE)</f>
        <v>4.4069999999999998E-2</v>
      </c>
      <c r="BT169" s="15">
        <f t="shared" si="56"/>
        <v>14744.15</v>
      </c>
      <c r="BU169" s="15">
        <v>0</v>
      </c>
      <c r="BV169" s="58">
        <f t="shared" si="57"/>
        <v>0</v>
      </c>
      <c r="BW169" s="59">
        <f t="shared" si="58"/>
        <v>17201.39</v>
      </c>
      <c r="BX169" s="59">
        <f t="shared" si="59"/>
        <v>3956.32</v>
      </c>
      <c r="BY169" s="59">
        <f t="shared" si="60"/>
        <v>21157.71</v>
      </c>
      <c r="CA169" s="60"/>
    </row>
    <row r="170" spans="1:79">
      <c r="A170" s="56">
        <f t="shared" si="61"/>
        <v>156</v>
      </c>
      <c r="B170" s="8" t="s">
        <v>63</v>
      </c>
      <c r="C170" s="8" t="s">
        <v>64</v>
      </c>
      <c r="D170" s="8" t="s">
        <v>65</v>
      </c>
      <c r="E170" s="8" t="s">
        <v>65</v>
      </c>
      <c r="F170" s="8" t="s">
        <v>66</v>
      </c>
      <c r="G170" s="8" t="s">
        <v>67</v>
      </c>
      <c r="H170" s="8"/>
      <c r="I170" s="8" t="s">
        <v>68</v>
      </c>
      <c r="J170" s="8" t="s">
        <v>412</v>
      </c>
      <c r="K170" s="8" t="s">
        <v>413</v>
      </c>
      <c r="L170" s="8" t="s">
        <v>65</v>
      </c>
      <c r="M170" s="8" t="s">
        <v>65</v>
      </c>
      <c r="N170" s="8" t="s">
        <v>414</v>
      </c>
      <c r="O170" s="8" t="s">
        <v>162</v>
      </c>
      <c r="P170" s="8"/>
      <c r="Q170" s="8" t="s">
        <v>733</v>
      </c>
      <c r="R170" s="8" t="s">
        <v>734</v>
      </c>
      <c r="S170" s="8">
        <v>0</v>
      </c>
      <c r="T170" s="13" t="s">
        <v>49</v>
      </c>
      <c r="U170" s="13" t="s">
        <v>35</v>
      </c>
      <c r="V170" s="8" t="s">
        <v>739</v>
      </c>
      <c r="W170" s="9">
        <v>45657</v>
      </c>
      <c r="X170" s="8" t="s">
        <v>740</v>
      </c>
      <c r="Y170" s="8" t="s">
        <v>412</v>
      </c>
      <c r="Z170" s="8" t="s">
        <v>413</v>
      </c>
      <c r="AA170" s="8" t="s">
        <v>65</v>
      </c>
      <c r="AB170" s="8" t="s">
        <v>65</v>
      </c>
      <c r="AC170" s="8" t="s">
        <v>857</v>
      </c>
      <c r="AD170" s="8" t="s">
        <v>116</v>
      </c>
      <c r="AE170" s="8"/>
      <c r="AF170" s="10" t="s">
        <v>1448</v>
      </c>
      <c r="AG170" s="8" t="s">
        <v>1449</v>
      </c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2"/>
      <c r="AT170" s="18">
        <v>137122</v>
      </c>
      <c r="AU170" s="8" t="str">
        <f>AU$17</f>
        <v>W-4</v>
      </c>
      <c r="AV170" s="8" t="s">
        <v>1138</v>
      </c>
      <c r="AW170" s="8"/>
      <c r="AX170" s="13">
        <v>8760</v>
      </c>
      <c r="AY170" s="13">
        <v>12</v>
      </c>
      <c r="AZ170" s="14">
        <v>0</v>
      </c>
      <c r="BA170" s="14">
        <v>100</v>
      </c>
      <c r="BB170" s="13">
        <f t="shared" si="45"/>
        <v>0</v>
      </c>
      <c r="BC170" s="13">
        <f t="shared" si="46"/>
        <v>137122</v>
      </c>
      <c r="BD170" s="57">
        <f t="shared" si="47"/>
        <v>0</v>
      </c>
      <c r="BE170" s="57">
        <f>IF((OR(AU170=Ceny!$A$3,AU170=Ceny!$A$4,AU170=Ceny!$A$5,AU170=Ceny!$A$6,AU170=Ceny!$A$7)),$C$5/1000,$C$6/1000)</f>
        <v>0</v>
      </c>
      <c r="BF170" s="15">
        <f t="shared" si="48"/>
        <v>0</v>
      </c>
      <c r="BG170" s="15">
        <f t="shared" si="49"/>
        <v>0</v>
      </c>
      <c r="BH170" s="15">
        <f t="shared" si="50"/>
        <v>0</v>
      </c>
      <c r="BI170" s="16">
        <f t="shared" si="51"/>
        <v>0</v>
      </c>
      <c r="BJ170" s="15">
        <f t="shared" si="52"/>
        <v>0</v>
      </c>
      <c r="BK170" s="16">
        <f t="shared" si="53"/>
        <v>0</v>
      </c>
      <c r="BL170" s="15">
        <f t="shared" si="54"/>
        <v>0</v>
      </c>
      <c r="BM170" s="11">
        <f>VLOOKUP(AU170,Ceny!$A$3:$E$9,2,FALSE)</f>
        <v>204.77</v>
      </c>
      <c r="BN170" s="15">
        <f t="shared" si="64"/>
        <v>0</v>
      </c>
      <c r="BO170" s="11">
        <f>VLOOKUP(AU170,Ceny!$A$3:$E$9,4,FALSE)</f>
        <v>204.77</v>
      </c>
      <c r="BP170" s="15">
        <f t="shared" si="65"/>
        <v>2457.2399999999998</v>
      </c>
      <c r="BQ170" s="11">
        <f>VLOOKUP(AU170,Ceny!$A$3:$E$9,3,FALSE)</f>
        <v>4.4069999999999998E-2</v>
      </c>
      <c r="BR170" s="15">
        <f t="shared" si="55"/>
        <v>0</v>
      </c>
      <c r="BS170" s="11">
        <f>VLOOKUP(AU170,Ceny!$A$3:$E$9,5,FALSE)</f>
        <v>4.4069999999999998E-2</v>
      </c>
      <c r="BT170" s="15">
        <f t="shared" si="56"/>
        <v>6042.97</v>
      </c>
      <c r="BU170" s="15">
        <v>0</v>
      </c>
      <c r="BV170" s="58">
        <f t="shared" si="57"/>
        <v>0</v>
      </c>
      <c r="BW170" s="59">
        <f t="shared" si="58"/>
        <v>8500.2099999999991</v>
      </c>
      <c r="BX170" s="59">
        <f t="shared" si="59"/>
        <v>1955.05</v>
      </c>
      <c r="BY170" s="59">
        <f t="shared" si="60"/>
        <v>10455.259999999998</v>
      </c>
      <c r="CA170" s="60"/>
    </row>
    <row r="171" spans="1:79">
      <c r="A171" s="56">
        <f t="shared" si="61"/>
        <v>157</v>
      </c>
      <c r="B171" s="8" t="s">
        <v>63</v>
      </c>
      <c r="C171" s="8" t="s">
        <v>64</v>
      </c>
      <c r="D171" s="8" t="s">
        <v>65</v>
      </c>
      <c r="E171" s="8" t="s">
        <v>65</v>
      </c>
      <c r="F171" s="8" t="s">
        <v>66</v>
      </c>
      <c r="G171" s="8" t="s">
        <v>67</v>
      </c>
      <c r="H171" s="8"/>
      <c r="I171" s="8" t="s">
        <v>68</v>
      </c>
      <c r="J171" s="8" t="s">
        <v>415</v>
      </c>
      <c r="K171" s="8" t="s">
        <v>416</v>
      </c>
      <c r="L171" s="8" t="s">
        <v>65</v>
      </c>
      <c r="M171" s="8" t="s">
        <v>65</v>
      </c>
      <c r="N171" s="8" t="s">
        <v>417</v>
      </c>
      <c r="O171" s="8" t="s">
        <v>418</v>
      </c>
      <c r="P171" s="8"/>
      <c r="Q171" s="8" t="s">
        <v>733</v>
      </c>
      <c r="R171" s="8" t="s">
        <v>734</v>
      </c>
      <c r="S171" s="8">
        <v>0</v>
      </c>
      <c r="T171" s="13" t="s">
        <v>49</v>
      </c>
      <c r="U171" s="13" t="s">
        <v>35</v>
      </c>
      <c r="V171" s="8" t="s">
        <v>739</v>
      </c>
      <c r="W171" s="9">
        <v>45657</v>
      </c>
      <c r="X171" s="8" t="s">
        <v>740</v>
      </c>
      <c r="Y171" s="8" t="s">
        <v>858</v>
      </c>
      <c r="Z171" s="8" t="s">
        <v>416</v>
      </c>
      <c r="AA171" s="8" t="s">
        <v>65</v>
      </c>
      <c r="AB171" s="8" t="s">
        <v>65</v>
      </c>
      <c r="AC171" s="8" t="s">
        <v>417</v>
      </c>
      <c r="AD171" s="8" t="s">
        <v>418</v>
      </c>
      <c r="AE171" s="8"/>
      <c r="AF171" s="10" t="s">
        <v>1450</v>
      </c>
      <c r="AG171" s="8"/>
      <c r="AH171" s="11">
        <v>76448</v>
      </c>
      <c r="AI171" s="11">
        <v>72321</v>
      </c>
      <c r="AJ171" s="11">
        <v>60109</v>
      </c>
      <c r="AK171" s="11">
        <v>35581</v>
      </c>
      <c r="AL171" s="11">
        <v>11233</v>
      </c>
      <c r="AM171" s="11">
        <v>3069</v>
      </c>
      <c r="AN171" s="11">
        <v>2058</v>
      </c>
      <c r="AO171" s="11">
        <v>2904</v>
      </c>
      <c r="AP171" s="11">
        <v>3878</v>
      </c>
      <c r="AQ171" s="11">
        <v>21482</v>
      </c>
      <c r="AR171" s="11">
        <v>55699</v>
      </c>
      <c r="AS171" s="12">
        <v>75782</v>
      </c>
      <c r="AT171" s="18">
        <f>AH171+AI171+AJ171+AK171+AL171+AM171+AN171+AO171+AP171+AQ171+AR171+AS171</f>
        <v>420564</v>
      </c>
      <c r="AU171" s="8" t="str">
        <f>AU$19</f>
        <v>W-5.1</v>
      </c>
      <c r="AV171" s="8" t="s">
        <v>1138</v>
      </c>
      <c r="AW171" s="8" t="s">
        <v>854</v>
      </c>
      <c r="AX171" s="13">
        <v>8760</v>
      </c>
      <c r="AY171" s="13">
        <v>12</v>
      </c>
      <c r="AZ171" s="14">
        <v>0</v>
      </c>
      <c r="BA171" s="14">
        <v>100</v>
      </c>
      <c r="BB171" s="13">
        <f t="shared" si="45"/>
        <v>0</v>
      </c>
      <c r="BC171" s="13">
        <f t="shared" si="46"/>
        <v>420564</v>
      </c>
      <c r="BD171" s="57">
        <f t="shared" si="47"/>
        <v>0</v>
      </c>
      <c r="BE171" s="57">
        <f>IF((OR(AU171=Ceny!$A$3,AU171=Ceny!$A$4,AU171=Ceny!$A$5,AU171=Ceny!$A$6,AU171=Ceny!$A$7)),$C$5/1000,$C$6/1000)</f>
        <v>0</v>
      </c>
      <c r="BF171" s="15">
        <f t="shared" si="48"/>
        <v>0</v>
      </c>
      <c r="BG171" s="15">
        <f t="shared" si="49"/>
        <v>0</v>
      </c>
      <c r="BH171" s="15">
        <f t="shared" si="50"/>
        <v>0</v>
      </c>
      <c r="BI171" s="16">
        <f t="shared" si="51"/>
        <v>0</v>
      </c>
      <c r="BJ171" s="15">
        <f t="shared" si="52"/>
        <v>0</v>
      </c>
      <c r="BK171" s="16">
        <f t="shared" si="53"/>
        <v>0</v>
      </c>
      <c r="BL171" s="15">
        <f t="shared" si="54"/>
        <v>0</v>
      </c>
      <c r="BM171" s="11">
        <f>VLOOKUP(AU171,Ceny!$A$3:$E$9,2,FALSE)</f>
        <v>6.4200000000000004E-3</v>
      </c>
      <c r="BN171" s="15">
        <f>ROUND(BM171*AX171*AW171*AZ171/100,2)</f>
        <v>0</v>
      </c>
      <c r="BO171" s="11">
        <f>VLOOKUP(AU171,Ceny!$A$3:$E$9,4,FALSE)</f>
        <v>6.4200000000000004E-3</v>
      </c>
      <c r="BP171" s="15">
        <f>ROUND(BO171*AW171*AX171*BA171/100,2)</f>
        <v>15409.54</v>
      </c>
      <c r="BQ171" s="11">
        <f>VLOOKUP(AU171,Ceny!$A$3:$E$9,3,FALSE)</f>
        <v>2.3060000000000001E-2</v>
      </c>
      <c r="BR171" s="15">
        <f t="shared" si="55"/>
        <v>0</v>
      </c>
      <c r="BS171" s="11">
        <f>VLOOKUP(AU171,Ceny!$A$3:$E$9,5,FALSE)</f>
        <v>2.3060000000000001E-2</v>
      </c>
      <c r="BT171" s="15">
        <f t="shared" si="56"/>
        <v>9698.2099999999991</v>
      </c>
      <c r="BU171" s="15">
        <v>0</v>
      </c>
      <c r="BV171" s="58">
        <f t="shared" si="57"/>
        <v>0</v>
      </c>
      <c r="BW171" s="59">
        <f t="shared" si="58"/>
        <v>25107.75</v>
      </c>
      <c r="BX171" s="59">
        <f t="shared" si="59"/>
        <v>5774.78</v>
      </c>
      <c r="BY171" s="59">
        <f t="shared" si="60"/>
        <v>30882.53</v>
      </c>
      <c r="CA171" s="60"/>
    </row>
    <row r="172" spans="1:79">
      <c r="A172" s="56">
        <f t="shared" si="61"/>
        <v>158</v>
      </c>
      <c r="B172" s="8" t="s">
        <v>63</v>
      </c>
      <c r="C172" s="8" t="s">
        <v>64</v>
      </c>
      <c r="D172" s="8" t="s">
        <v>65</v>
      </c>
      <c r="E172" s="8" t="s">
        <v>65</v>
      </c>
      <c r="F172" s="8" t="s">
        <v>66</v>
      </c>
      <c r="G172" s="8" t="s">
        <v>67</v>
      </c>
      <c r="H172" s="8"/>
      <c r="I172" s="8" t="s">
        <v>68</v>
      </c>
      <c r="J172" s="8" t="s">
        <v>415</v>
      </c>
      <c r="K172" s="8" t="s">
        <v>416</v>
      </c>
      <c r="L172" s="8" t="s">
        <v>65</v>
      </c>
      <c r="M172" s="8" t="s">
        <v>65</v>
      </c>
      <c r="N172" s="8" t="s">
        <v>417</v>
      </c>
      <c r="O172" s="8" t="s">
        <v>418</v>
      </c>
      <c r="P172" s="8"/>
      <c r="Q172" s="8" t="s">
        <v>733</v>
      </c>
      <c r="R172" s="8" t="s">
        <v>734</v>
      </c>
      <c r="S172" s="8">
        <v>0</v>
      </c>
      <c r="T172" s="13" t="s">
        <v>49</v>
      </c>
      <c r="U172" s="13" t="s">
        <v>35</v>
      </c>
      <c r="V172" s="8" t="s">
        <v>739</v>
      </c>
      <c r="W172" s="9">
        <v>45657</v>
      </c>
      <c r="X172" s="8" t="s">
        <v>740</v>
      </c>
      <c r="Y172" s="8" t="s">
        <v>415</v>
      </c>
      <c r="Z172" s="8" t="s">
        <v>416</v>
      </c>
      <c r="AA172" s="8" t="s">
        <v>65</v>
      </c>
      <c r="AB172" s="8" t="s">
        <v>65</v>
      </c>
      <c r="AC172" s="8" t="s">
        <v>417</v>
      </c>
      <c r="AD172" s="8" t="s">
        <v>418</v>
      </c>
      <c r="AE172" s="8"/>
      <c r="AF172" s="10" t="s">
        <v>1451</v>
      </c>
      <c r="AG172" s="8" t="s">
        <v>1452</v>
      </c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2"/>
      <c r="AT172" s="18">
        <v>5615</v>
      </c>
      <c r="AU172" s="8" t="str">
        <f>AU$30</f>
        <v>W-2.1</v>
      </c>
      <c r="AV172" s="8" t="s">
        <v>1138</v>
      </c>
      <c r="AW172" s="8"/>
      <c r="AX172" s="13">
        <v>8760</v>
      </c>
      <c r="AY172" s="13">
        <v>12</v>
      </c>
      <c r="AZ172" s="14">
        <v>0</v>
      </c>
      <c r="BA172" s="14">
        <v>100</v>
      </c>
      <c r="BB172" s="13">
        <f t="shared" si="45"/>
        <v>0</v>
      </c>
      <c r="BC172" s="13">
        <f t="shared" si="46"/>
        <v>5615</v>
      </c>
      <c r="BD172" s="57">
        <f t="shared" si="47"/>
        <v>0</v>
      </c>
      <c r="BE172" s="57">
        <f>IF((OR(AU172=Ceny!$A$3,AU172=Ceny!$A$4,AU172=Ceny!$A$5,AU172=Ceny!$A$6,AU172=Ceny!$A$7)),$C$5/1000,$C$6/1000)</f>
        <v>0</v>
      </c>
      <c r="BF172" s="15">
        <f t="shared" si="48"/>
        <v>0</v>
      </c>
      <c r="BG172" s="15">
        <f t="shared" si="49"/>
        <v>0</v>
      </c>
      <c r="BH172" s="15">
        <f t="shared" si="50"/>
        <v>0</v>
      </c>
      <c r="BI172" s="16">
        <f t="shared" si="51"/>
        <v>0</v>
      </c>
      <c r="BJ172" s="15">
        <f t="shared" si="52"/>
        <v>0</v>
      </c>
      <c r="BK172" s="16">
        <f t="shared" si="53"/>
        <v>0</v>
      </c>
      <c r="BL172" s="15">
        <f t="shared" si="54"/>
        <v>0</v>
      </c>
      <c r="BM172" s="11">
        <f>VLOOKUP(AU172,Ceny!$A$3:$E$9,2,FALSE)</f>
        <v>13.04</v>
      </c>
      <c r="BN172" s="15">
        <f>ROUND(BM172*AY172*AZ172/100,2)</f>
        <v>0</v>
      </c>
      <c r="BO172" s="11">
        <f>VLOOKUP(AU172,Ceny!$A$3:$E$9,4,FALSE)</f>
        <v>13.04</v>
      </c>
      <c r="BP172" s="15">
        <f>ROUND(BO172*AY172*BA172/100,2)</f>
        <v>156.47999999999999</v>
      </c>
      <c r="BQ172" s="11">
        <f>VLOOKUP(AU172,Ceny!$A$3:$E$9,3,FALSE)</f>
        <v>4.7559999999999998E-2</v>
      </c>
      <c r="BR172" s="15">
        <f t="shared" si="55"/>
        <v>0</v>
      </c>
      <c r="BS172" s="11">
        <f>VLOOKUP(AU172,Ceny!$A$3:$E$9,5,FALSE)</f>
        <v>4.7559999999999998E-2</v>
      </c>
      <c r="BT172" s="15">
        <f t="shared" si="56"/>
        <v>267.05</v>
      </c>
      <c r="BU172" s="15">
        <v>0</v>
      </c>
      <c r="BV172" s="58">
        <f t="shared" si="57"/>
        <v>0</v>
      </c>
      <c r="BW172" s="59">
        <f t="shared" si="58"/>
        <v>423.53</v>
      </c>
      <c r="BX172" s="59">
        <f t="shared" si="59"/>
        <v>97.41</v>
      </c>
      <c r="BY172" s="59">
        <f t="shared" si="60"/>
        <v>520.93999999999994</v>
      </c>
      <c r="CA172" s="60"/>
    </row>
    <row r="173" spans="1:79">
      <c r="A173" s="56">
        <f t="shared" si="61"/>
        <v>159</v>
      </c>
      <c r="B173" s="8" t="s">
        <v>63</v>
      </c>
      <c r="C173" s="8" t="s">
        <v>64</v>
      </c>
      <c r="D173" s="8" t="s">
        <v>65</v>
      </c>
      <c r="E173" s="8" t="s">
        <v>65</v>
      </c>
      <c r="F173" s="8" t="s">
        <v>66</v>
      </c>
      <c r="G173" s="8" t="s">
        <v>67</v>
      </c>
      <c r="H173" s="8"/>
      <c r="I173" s="8" t="s">
        <v>68</v>
      </c>
      <c r="J173" s="8" t="s">
        <v>419</v>
      </c>
      <c r="K173" s="8" t="s">
        <v>420</v>
      </c>
      <c r="L173" s="8" t="s">
        <v>65</v>
      </c>
      <c r="M173" s="8" t="s">
        <v>65</v>
      </c>
      <c r="N173" s="8" t="s">
        <v>87</v>
      </c>
      <c r="O173" s="8" t="s">
        <v>421</v>
      </c>
      <c r="P173" s="8"/>
      <c r="Q173" s="8" t="s">
        <v>733</v>
      </c>
      <c r="R173" s="8" t="s">
        <v>734</v>
      </c>
      <c r="S173" s="8">
        <v>0</v>
      </c>
      <c r="T173" s="13" t="s">
        <v>49</v>
      </c>
      <c r="U173" s="13" t="s">
        <v>35</v>
      </c>
      <c r="V173" s="8" t="s">
        <v>739</v>
      </c>
      <c r="W173" s="9">
        <v>45657</v>
      </c>
      <c r="X173" s="8" t="s">
        <v>740</v>
      </c>
      <c r="Y173" s="8" t="s">
        <v>419</v>
      </c>
      <c r="Z173" s="8" t="s">
        <v>420</v>
      </c>
      <c r="AA173" s="8" t="s">
        <v>65</v>
      </c>
      <c r="AB173" s="8" t="s">
        <v>65</v>
      </c>
      <c r="AC173" s="8" t="s">
        <v>87</v>
      </c>
      <c r="AD173" s="8" t="s">
        <v>421</v>
      </c>
      <c r="AE173" s="8"/>
      <c r="AF173" s="10" t="s">
        <v>1453</v>
      </c>
      <c r="AG173" s="8" t="s">
        <v>1454</v>
      </c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2"/>
      <c r="AT173" s="18">
        <v>573</v>
      </c>
      <c r="AU173" s="8" t="str">
        <f>AU$15</f>
        <v>W-1.1</v>
      </c>
      <c r="AV173" s="8" t="s">
        <v>1138</v>
      </c>
      <c r="AW173" s="8"/>
      <c r="AX173" s="13">
        <v>8760</v>
      </c>
      <c r="AY173" s="13">
        <v>12</v>
      </c>
      <c r="AZ173" s="14">
        <v>0</v>
      </c>
      <c r="BA173" s="14">
        <v>100</v>
      </c>
      <c r="BB173" s="13">
        <f t="shared" si="45"/>
        <v>0</v>
      </c>
      <c r="BC173" s="13">
        <f t="shared" si="46"/>
        <v>573</v>
      </c>
      <c r="BD173" s="57">
        <f t="shared" si="47"/>
        <v>0</v>
      </c>
      <c r="BE173" s="57">
        <f>IF((OR(AU173=Ceny!$A$3,AU173=Ceny!$A$4,AU173=Ceny!$A$5,AU173=Ceny!$A$6,AU173=Ceny!$A$7)),$C$5/1000,$C$6/1000)</f>
        <v>0</v>
      </c>
      <c r="BF173" s="15">
        <f t="shared" si="48"/>
        <v>0</v>
      </c>
      <c r="BG173" s="15">
        <f t="shared" si="49"/>
        <v>0</v>
      </c>
      <c r="BH173" s="15">
        <f t="shared" si="50"/>
        <v>0</v>
      </c>
      <c r="BI173" s="16">
        <f t="shared" si="51"/>
        <v>0</v>
      </c>
      <c r="BJ173" s="15">
        <f t="shared" si="52"/>
        <v>0</v>
      </c>
      <c r="BK173" s="16">
        <f t="shared" si="53"/>
        <v>0</v>
      </c>
      <c r="BL173" s="15">
        <f t="shared" si="54"/>
        <v>0</v>
      </c>
      <c r="BM173" s="11">
        <f>VLOOKUP(AU173,Ceny!$A$3:$E$9,2,FALSE)</f>
        <v>6.01</v>
      </c>
      <c r="BN173" s="15">
        <f>ROUND(BM173*AY173*AZ173/100,2)</f>
        <v>0</v>
      </c>
      <c r="BO173" s="11">
        <f>VLOOKUP(AU173,Ceny!$A$3:$E$9,4,FALSE)</f>
        <v>6.01</v>
      </c>
      <c r="BP173" s="15">
        <f>ROUND(BO173*AY173*BA173/100,2)</f>
        <v>72.12</v>
      </c>
      <c r="BQ173" s="11">
        <f>VLOOKUP(AU173,Ceny!$A$3:$E$9,3,FALSE)</f>
        <v>5.706E-2</v>
      </c>
      <c r="BR173" s="15">
        <f t="shared" si="55"/>
        <v>0</v>
      </c>
      <c r="BS173" s="11">
        <f>VLOOKUP(AU173,Ceny!$A$3:$E$9,5,FALSE)</f>
        <v>5.706E-2</v>
      </c>
      <c r="BT173" s="15">
        <f t="shared" si="56"/>
        <v>32.700000000000003</v>
      </c>
      <c r="BU173" s="15">
        <v>0</v>
      </c>
      <c r="BV173" s="58">
        <f t="shared" si="57"/>
        <v>0</v>
      </c>
      <c r="BW173" s="59">
        <f t="shared" si="58"/>
        <v>104.82000000000001</v>
      </c>
      <c r="BX173" s="59">
        <f t="shared" si="59"/>
        <v>24.11</v>
      </c>
      <c r="BY173" s="59">
        <f t="shared" si="60"/>
        <v>128.93</v>
      </c>
      <c r="CA173" s="60"/>
    </row>
    <row r="174" spans="1:79">
      <c r="A174" s="56">
        <f t="shared" si="61"/>
        <v>160</v>
      </c>
      <c r="B174" s="8" t="s">
        <v>63</v>
      </c>
      <c r="C174" s="8" t="s">
        <v>64</v>
      </c>
      <c r="D174" s="8" t="s">
        <v>65</v>
      </c>
      <c r="E174" s="8" t="s">
        <v>65</v>
      </c>
      <c r="F174" s="8" t="s">
        <v>66</v>
      </c>
      <c r="G174" s="8" t="s">
        <v>67</v>
      </c>
      <c r="H174" s="8"/>
      <c r="I174" s="8" t="s">
        <v>68</v>
      </c>
      <c r="J174" s="8" t="s">
        <v>422</v>
      </c>
      <c r="K174" s="8" t="s">
        <v>366</v>
      </c>
      <c r="L174" s="8" t="s">
        <v>65</v>
      </c>
      <c r="M174" s="8" t="s">
        <v>65</v>
      </c>
      <c r="N174" s="8" t="s">
        <v>423</v>
      </c>
      <c r="O174" s="8" t="s">
        <v>424</v>
      </c>
      <c r="P174" s="8"/>
      <c r="Q174" s="8" t="s">
        <v>733</v>
      </c>
      <c r="R174" s="8" t="s">
        <v>734</v>
      </c>
      <c r="S174" s="8">
        <v>0</v>
      </c>
      <c r="T174" s="13" t="s">
        <v>49</v>
      </c>
      <c r="U174" s="13" t="s">
        <v>35</v>
      </c>
      <c r="V174" s="8" t="s">
        <v>739</v>
      </c>
      <c r="W174" s="9">
        <v>45657</v>
      </c>
      <c r="X174" s="8" t="s">
        <v>740</v>
      </c>
      <c r="Y174" s="8" t="s">
        <v>859</v>
      </c>
      <c r="Z174" s="8" t="s">
        <v>366</v>
      </c>
      <c r="AA174" s="8" t="s">
        <v>65</v>
      </c>
      <c r="AB174" s="8" t="s">
        <v>65</v>
      </c>
      <c r="AC174" s="8" t="s">
        <v>423</v>
      </c>
      <c r="AD174" s="8" t="s">
        <v>424</v>
      </c>
      <c r="AE174" s="8"/>
      <c r="AF174" s="10" t="s">
        <v>1455</v>
      </c>
      <c r="AG174" s="8" t="s">
        <v>1456</v>
      </c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2"/>
      <c r="AT174" s="18">
        <v>0</v>
      </c>
      <c r="AU174" s="8" t="str">
        <f>AU$15</f>
        <v>W-1.1</v>
      </c>
      <c r="AV174" s="8" t="s">
        <v>1138</v>
      </c>
      <c r="AW174" s="8"/>
      <c r="AX174" s="13">
        <v>8760</v>
      </c>
      <c r="AY174" s="13">
        <v>12</v>
      </c>
      <c r="AZ174" s="14">
        <v>0</v>
      </c>
      <c r="BA174" s="14">
        <v>100</v>
      </c>
      <c r="BB174" s="13">
        <f t="shared" si="45"/>
        <v>0</v>
      </c>
      <c r="BC174" s="13">
        <f t="shared" si="46"/>
        <v>0</v>
      </c>
      <c r="BD174" s="57">
        <f t="shared" si="47"/>
        <v>0</v>
      </c>
      <c r="BE174" s="57">
        <f>IF((OR(AU174=Ceny!$A$3,AU174=Ceny!$A$4,AU174=Ceny!$A$5,AU174=Ceny!$A$6,AU174=Ceny!$A$7)),$C$5/1000,$C$6/1000)</f>
        <v>0</v>
      </c>
      <c r="BF174" s="15">
        <f t="shared" si="48"/>
        <v>0</v>
      </c>
      <c r="BG174" s="15">
        <f t="shared" si="49"/>
        <v>0</v>
      </c>
      <c r="BH174" s="15">
        <f t="shared" si="50"/>
        <v>0</v>
      </c>
      <c r="BI174" s="16">
        <f t="shared" si="51"/>
        <v>0</v>
      </c>
      <c r="BJ174" s="15">
        <f t="shared" si="52"/>
        <v>0</v>
      </c>
      <c r="BK174" s="16">
        <f t="shared" si="53"/>
        <v>0</v>
      </c>
      <c r="BL174" s="15">
        <f t="shared" si="54"/>
        <v>0</v>
      </c>
      <c r="BM174" s="11">
        <f>VLOOKUP(AU174,Ceny!$A$3:$E$9,2,FALSE)</f>
        <v>6.01</v>
      </c>
      <c r="BN174" s="15">
        <f>ROUND(BM174*AY174*AZ174/100,2)</f>
        <v>0</v>
      </c>
      <c r="BO174" s="11">
        <f>VLOOKUP(AU174,Ceny!$A$3:$E$9,4,FALSE)</f>
        <v>6.01</v>
      </c>
      <c r="BP174" s="15">
        <f>ROUND(BO174*AY174*BA174/100,2)</f>
        <v>72.12</v>
      </c>
      <c r="BQ174" s="11">
        <f>VLOOKUP(AU174,Ceny!$A$3:$E$9,3,FALSE)</f>
        <v>5.706E-2</v>
      </c>
      <c r="BR174" s="15">
        <f t="shared" si="55"/>
        <v>0</v>
      </c>
      <c r="BS174" s="11">
        <f>VLOOKUP(AU174,Ceny!$A$3:$E$9,5,FALSE)</f>
        <v>5.706E-2</v>
      </c>
      <c r="BT174" s="15">
        <f t="shared" si="56"/>
        <v>0</v>
      </c>
      <c r="BU174" s="15">
        <v>0</v>
      </c>
      <c r="BV174" s="58">
        <f t="shared" si="57"/>
        <v>0</v>
      </c>
      <c r="BW174" s="59">
        <f t="shared" si="58"/>
        <v>72.12</v>
      </c>
      <c r="BX174" s="59">
        <f t="shared" si="59"/>
        <v>16.59</v>
      </c>
      <c r="BY174" s="59">
        <f t="shared" si="60"/>
        <v>88.710000000000008</v>
      </c>
      <c r="CA174" s="60"/>
    </row>
    <row r="175" spans="1:79">
      <c r="A175" s="56">
        <f t="shared" si="61"/>
        <v>161</v>
      </c>
      <c r="B175" s="8" t="s">
        <v>63</v>
      </c>
      <c r="C175" s="8" t="s">
        <v>64</v>
      </c>
      <c r="D175" s="8" t="s">
        <v>65</v>
      </c>
      <c r="E175" s="8" t="s">
        <v>65</v>
      </c>
      <c r="F175" s="8" t="s">
        <v>66</v>
      </c>
      <c r="G175" s="8" t="s">
        <v>67</v>
      </c>
      <c r="H175" s="8"/>
      <c r="I175" s="8" t="s">
        <v>68</v>
      </c>
      <c r="J175" s="8" t="s">
        <v>425</v>
      </c>
      <c r="K175" s="8" t="s">
        <v>426</v>
      </c>
      <c r="L175" s="8" t="s">
        <v>65</v>
      </c>
      <c r="M175" s="8" t="s">
        <v>65</v>
      </c>
      <c r="N175" s="8" t="s">
        <v>427</v>
      </c>
      <c r="O175" s="8" t="s">
        <v>428</v>
      </c>
      <c r="P175" s="8"/>
      <c r="Q175" s="8" t="s">
        <v>733</v>
      </c>
      <c r="R175" s="8" t="s">
        <v>734</v>
      </c>
      <c r="S175" s="8">
        <v>0</v>
      </c>
      <c r="T175" s="13" t="s">
        <v>49</v>
      </c>
      <c r="U175" s="13" t="s">
        <v>35</v>
      </c>
      <c r="V175" s="8" t="s">
        <v>739</v>
      </c>
      <c r="W175" s="9">
        <v>45657</v>
      </c>
      <c r="X175" s="8" t="s">
        <v>740</v>
      </c>
      <c r="Y175" s="8" t="s">
        <v>425</v>
      </c>
      <c r="Z175" s="8" t="s">
        <v>426</v>
      </c>
      <c r="AA175" s="8" t="s">
        <v>65</v>
      </c>
      <c r="AB175" s="8" t="s">
        <v>65</v>
      </c>
      <c r="AC175" s="8" t="s">
        <v>427</v>
      </c>
      <c r="AD175" s="8" t="s">
        <v>428</v>
      </c>
      <c r="AE175" s="8"/>
      <c r="AF175" s="10" t="s">
        <v>1457</v>
      </c>
      <c r="AG175" s="8" t="s">
        <v>1458</v>
      </c>
      <c r="AH175" s="11">
        <v>77903</v>
      </c>
      <c r="AI175" s="11">
        <v>75133</v>
      </c>
      <c r="AJ175" s="11">
        <v>59849</v>
      </c>
      <c r="AK175" s="11">
        <v>31959</v>
      </c>
      <c r="AL175" s="11">
        <v>6627</v>
      </c>
      <c r="AM175" s="11">
        <v>3092</v>
      </c>
      <c r="AN175" s="11">
        <v>439</v>
      </c>
      <c r="AO175" s="11">
        <v>0</v>
      </c>
      <c r="AP175" s="11">
        <v>2949</v>
      </c>
      <c r="AQ175" s="11">
        <v>19900</v>
      </c>
      <c r="AR175" s="11">
        <v>64445</v>
      </c>
      <c r="AS175" s="12">
        <v>54717</v>
      </c>
      <c r="AT175" s="18">
        <f>AH175+AI175+AJ175+AK175+AL175+AM175+AN175+AO175+AP175+AQ175+AR175+AS175</f>
        <v>397013</v>
      </c>
      <c r="AU175" s="8" t="str">
        <f>AU$19</f>
        <v>W-5.1</v>
      </c>
      <c r="AV175" s="8" t="s">
        <v>1138</v>
      </c>
      <c r="AW175" s="8" t="s">
        <v>988</v>
      </c>
      <c r="AX175" s="13">
        <v>8760</v>
      </c>
      <c r="AY175" s="13">
        <v>12</v>
      </c>
      <c r="AZ175" s="14">
        <v>0</v>
      </c>
      <c r="BA175" s="14">
        <v>100</v>
      </c>
      <c r="BB175" s="13">
        <f t="shared" si="45"/>
        <v>0</v>
      </c>
      <c r="BC175" s="13">
        <f t="shared" si="46"/>
        <v>397013</v>
      </c>
      <c r="BD175" s="57">
        <f t="shared" si="47"/>
        <v>0</v>
      </c>
      <c r="BE175" s="57">
        <f>IF((OR(AU175=Ceny!$A$3,AU175=Ceny!$A$4,AU175=Ceny!$A$5,AU175=Ceny!$A$6,AU175=Ceny!$A$7)),$C$5/1000,$C$6/1000)</f>
        <v>0</v>
      </c>
      <c r="BF175" s="15">
        <f t="shared" si="48"/>
        <v>0</v>
      </c>
      <c r="BG175" s="15">
        <f t="shared" si="49"/>
        <v>0</v>
      </c>
      <c r="BH175" s="15">
        <f t="shared" si="50"/>
        <v>0</v>
      </c>
      <c r="BI175" s="16">
        <f t="shared" si="51"/>
        <v>0</v>
      </c>
      <c r="BJ175" s="15">
        <f t="shared" si="52"/>
        <v>0</v>
      </c>
      <c r="BK175" s="16">
        <f t="shared" si="53"/>
        <v>0</v>
      </c>
      <c r="BL175" s="15">
        <f t="shared" si="54"/>
        <v>0</v>
      </c>
      <c r="BM175" s="11">
        <f>VLOOKUP(AU175,Ceny!$A$3:$E$9,2,FALSE)</f>
        <v>6.4200000000000004E-3</v>
      </c>
      <c r="BN175" s="15">
        <f>ROUND(BM175*AX175*AW175*AZ175/100,2)</f>
        <v>0</v>
      </c>
      <c r="BO175" s="11">
        <f>VLOOKUP(AU175,Ceny!$A$3:$E$9,4,FALSE)</f>
        <v>6.4200000000000004E-3</v>
      </c>
      <c r="BP175" s="15">
        <f>ROUND(BO175*AW175*AX175*BA175/100,2)</f>
        <v>12316.38</v>
      </c>
      <c r="BQ175" s="11">
        <f>VLOOKUP(AU175,Ceny!$A$3:$E$9,3,FALSE)</f>
        <v>2.3060000000000001E-2</v>
      </c>
      <c r="BR175" s="15">
        <f t="shared" si="55"/>
        <v>0</v>
      </c>
      <c r="BS175" s="11">
        <f>VLOOKUP(AU175,Ceny!$A$3:$E$9,5,FALSE)</f>
        <v>2.3060000000000001E-2</v>
      </c>
      <c r="BT175" s="15">
        <f t="shared" si="56"/>
        <v>9155.1200000000008</v>
      </c>
      <c r="BU175" s="15">
        <v>0</v>
      </c>
      <c r="BV175" s="58">
        <f t="shared" si="57"/>
        <v>0</v>
      </c>
      <c r="BW175" s="59">
        <f t="shared" si="58"/>
        <v>21471.5</v>
      </c>
      <c r="BX175" s="59">
        <f t="shared" si="59"/>
        <v>4938.45</v>
      </c>
      <c r="BY175" s="59">
        <f t="shared" si="60"/>
        <v>26409.95</v>
      </c>
      <c r="CA175" s="60"/>
    </row>
    <row r="176" spans="1:79">
      <c r="A176" s="56">
        <f t="shared" si="61"/>
        <v>162</v>
      </c>
      <c r="B176" s="8" t="s">
        <v>63</v>
      </c>
      <c r="C176" s="8" t="s">
        <v>64</v>
      </c>
      <c r="D176" s="8" t="s">
        <v>65</v>
      </c>
      <c r="E176" s="8" t="s">
        <v>65</v>
      </c>
      <c r="F176" s="8" t="s">
        <v>66</v>
      </c>
      <c r="G176" s="8" t="s">
        <v>67</v>
      </c>
      <c r="H176" s="8"/>
      <c r="I176" s="8" t="s">
        <v>68</v>
      </c>
      <c r="J176" s="8" t="s">
        <v>425</v>
      </c>
      <c r="K176" s="8" t="s">
        <v>426</v>
      </c>
      <c r="L176" s="8" t="s">
        <v>65</v>
      </c>
      <c r="M176" s="8" t="s">
        <v>65</v>
      </c>
      <c r="N176" s="8" t="s">
        <v>427</v>
      </c>
      <c r="O176" s="8" t="s">
        <v>428</v>
      </c>
      <c r="P176" s="8"/>
      <c r="Q176" s="8" t="s">
        <v>733</v>
      </c>
      <c r="R176" s="8" t="s">
        <v>734</v>
      </c>
      <c r="S176" s="8">
        <v>0</v>
      </c>
      <c r="T176" s="13" t="s">
        <v>49</v>
      </c>
      <c r="U176" s="13" t="s">
        <v>35</v>
      </c>
      <c r="V176" s="8" t="s">
        <v>739</v>
      </c>
      <c r="W176" s="9">
        <v>45657</v>
      </c>
      <c r="X176" s="8" t="s">
        <v>740</v>
      </c>
      <c r="Y176" s="8" t="s">
        <v>425</v>
      </c>
      <c r="Z176" s="8" t="s">
        <v>426</v>
      </c>
      <c r="AA176" s="8" t="s">
        <v>65</v>
      </c>
      <c r="AB176" s="8" t="s">
        <v>65</v>
      </c>
      <c r="AC176" s="8" t="s">
        <v>427</v>
      </c>
      <c r="AD176" s="8" t="s">
        <v>428</v>
      </c>
      <c r="AE176" s="8"/>
      <c r="AF176" s="10" t="s">
        <v>1459</v>
      </c>
      <c r="AG176" s="8" t="s">
        <v>1460</v>
      </c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2"/>
      <c r="AT176" s="18">
        <v>10522</v>
      </c>
      <c r="AU176" s="8" t="str">
        <f>AU$30</f>
        <v>W-2.1</v>
      </c>
      <c r="AV176" s="8" t="s">
        <v>1138</v>
      </c>
      <c r="AW176" s="8"/>
      <c r="AX176" s="13">
        <v>8760</v>
      </c>
      <c r="AY176" s="13">
        <v>12</v>
      </c>
      <c r="AZ176" s="14">
        <v>0</v>
      </c>
      <c r="BA176" s="14">
        <v>100</v>
      </c>
      <c r="BB176" s="13">
        <f t="shared" si="45"/>
        <v>0</v>
      </c>
      <c r="BC176" s="13">
        <f t="shared" si="46"/>
        <v>10522</v>
      </c>
      <c r="BD176" s="57">
        <f t="shared" si="47"/>
        <v>0</v>
      </c>
      <c r="BE176" s="57">
        <f>IF((OR(AU176=Ceny!$A$3,AU176=Ceny!$A$4,AU176=Ceny!$A$5,AU176=Ceny!$A$6,AU176=Ceny!$A$7)),$C$5/1000,$C$6/1000)</f>
        <v>0</v>
      </c>
      <c r="BF176" s="15">
        <f t="shared" si="48"/>
        <v>0</v>
      </c>
      <c r="BG176" s="15">
        <f t="shared" si="49"/>
        <v>0</v>
      </c>
      <c r="BH176" s="15">
        <f t="shared" si="50"/>
        <v>0</v>
      </c>
      <c r="BI176" s="16">
        <f t="shared" si="51"/>
        <v>0</v>
      </c>
      <c r="BJ176" s="15">
        <f t="shared" si="52"/>
        <v>0</v>
      </c>
      <c r="BK176" s="16">
        <f t="shared" si="53"/>
        <v>0</v>
      </c>
      <c r="BL176" s="15">
        <f t="shared" si="54"/>
        <v>0</v>
      </c>
      <c r="BM176" s="11">
        <f>VLOOKUP(AU176,Ceny!$A$3:$E$9,2,FALSE)</f>
        <v>13.04</v>
      </c>
      <c r="BN176" s="15">
        <f>ROUND(BM176*AY176*AZ176/100,2)</f>
        <v>0</v>
      </c>
      <c r="BO176" s="11">
        <f>VLOOKUP(AU176,Ceny!$A$3:$E$9,4,FALSE)</f>
        <v>13.04</v>
      </c>
      <c r="BP176" s="15">
        <f>ROUND(BO176*AY176*BA176/100,2)</f>
        <v>156.47999999999999</v>
      </c>
      <c r="BQ176" s="11">
        <f>VLOOKUP(AU176,Ceny!$A$3:$E$9,3,FALSE)</f>
        <v>4.7559999999999998E-2</v>
      </c>
      <c r="BR176" s="15">
        <f t="shared" si="55"/>
        <v>0</v>
      </c>
      <c r="BS176" s="11">
        <f>VLOOKUP(AU176,Ceny!$A$3:$E$9,5,FALSE)</f>
        <v>4.7559999999999998E-2</v>
      </c>
      <c r="BT176" s="15">
        <f t="shared" si="56"/>
        <v>500.43</v>
      </c>
      <c r="BU176" s="15">
        <v>0</v>
      </c>
      <c r="BV176" s="58">
        <f t="shared" si="57"/>
        <v>0</v>
      </c>
      <c r="BW176" s="59">
        <f t="shared" si="58"/>
        <v>656.91</v>
      </c>
      <c r="BX176" s="59">
        <f t="shared" si="59"/>
        <v>151.09</v>
      </c>
      <c r="BY176" s="59">
        <f t="shared" si="60"/>
        <v>808</v>
      </c>
      <c r="CA176" s="60"/>
    </row>
    <row r="177" spans="1:79">
      <c r="A177" s="56">
        <f t="shared" si="61"/>
        <v>163</v>
      </c>
      <c r="B177" s="8" t="s">
        <v>63</v>
      </c>
      <c r="C177" s="8" t="s">
        <v>64</v>
      </c>
      <c r="D177" s="8" t="s">
        <v>65</v>
      </c>
      <c r="E177" s="8" t="s">
        <v>65</v>
      </c>
      <c r="F177" s="8" t="s">
        <v>66</v>
      </c>
      <c r="G177" s="8" t="s">
        <v>67</v>
      </c>
      <c r="H177" s="8"/>
      <c r="I177" s="8" t="s">
        <v>68</v>
      </c>
      <c r="J177" s="8" t="s">
        <v>429</v>
      </c>
      <c r="K177" s="8" t="s">
        <v>430</v>
      </c>
      <c r="L177" s="8" t="s">
        <v>65</v>
      </c>
      <c r="M177" s="8" t="s">
        <v>65</v>
      </c>
      <c r="N177" s="8" t="s">
        <v>431</v>
      </c>
      <c r="O177" s="8" t="s">
        <v>100</v>
      </c>
      <c r="P177" s="8"/>
      <c r="Q177" s="8" t="s">
        <v>733</v>
      </c>
      <c r="R177" s="8" t="s">
        <v>734</v>
      </c>
      <c r="S177" s="8">
        <v>0</v>
      </c>
      <c r="T177" s="13" t="s">
        <v>49</v>
      </c>
      <c r="U177" s="13" t="s">
        <v>35</v>
      </c>
      <c r="V177" s="8" t="s">
        <v>739</v>
      </c>
      <c r="W177" s="9">
        <v>45657</v>
      </c>
      <c r="X177" s="8" t="s">
        <v>740</v>
      </c>
      <c r="Y177" s="8" t="s">
        <v>429</v>
      </c>
      <c r="Z177" s="8" t="s">
        <v>430</v>
      </c>
      <c r="AA177" s="8" t="s">
        <v>65</v>
      </c>
      <c r="AB177" s="8" t="s">
        <v>65</v>
      </c>
      <c r="AC177" s="8" t="s">
        <v>431</v>
      </c>
      <c r="AD177" s="8" t="s">
        <v>100</v>
      </c>
      <c r="AE177" s="8"/>
      <c r="AF177" s="10" t="s">
        <v>1461</v>
      </c>
      <c r="AG177" s="8"/>
      <c r="AH177" s="11">
        <v>205614</v>
      </c>
      <c r="AI177" s="11">
        <v>198923</v>
      </c>
      <c r="AJ177" s="11">
        <v>167955</v>
      </c>
      <c r="AK177" s="11">
        <v>111194</v>
      </c>
      <c r="AL177" s="11">
        <v>25653</v>
      </c>
      <c r="AM177" s="11">
        <v>23420</v>
      </c>
      <c r="AN177" s="11">
        <v>17680</v>
      </c>
      <c r="AO177" s="11">
        <v>15596</v>
      </c>
      <c r="AP177" s="11">
        <v>19890</v>
      </c>
      <c r="AQ177" s="11">
        <v>69939</v>
      </c>
      <c r="AR177" s="11">
        <v>162792</v>
      </c>
      <c r="AS177" s="12">
        <v>205273</v>
      </c>
      <c r="AT177" s="18">
        <f>AH177+AI177+AJ177+AK177+AL177+AM177+AN177+AO177+AP177+AQ177+AR177+AS177</f>
        <v>1223929</v>
      </c>
      <c r="AU177" s="8" t="str">
        <f>AU$43</f>
        <v>W-6A.1</v>
      </c>
      <c r="AV177" s="8" t="s">
        <v>1138</v>
      </c>
      <c r="AW177" s="8" t="s">
        <v>1462</v>
      </c>
      <c r="AX177" s="13">
        <v>8760</v>
      </c>
      <c r="AY177" s="13">
        <v>12</v>
      </c>
      <c r="AZ177" s="14">
        <v>0</v>
      </c>
      <c r="BA177" s="14">
        <v>100</v>
      </c>
      <c r="BB177" s="13">
        <f t="shared" si="45"/>
        <v>0</v>
      </c>
      <c r="BC177" s="13">
        <f t="shared" si="46"/>
        <v>1223929</v>
      </c>
      <c r="BD177" s="57">
        <f t="shared" si="47"/>
        <v>0</v>
      </c>
      <c r="BE177" s="57">
        <f>IF((OR(AU177=Ceny!$A$3,AU177=Ceny!$A$4,AU177=Ceny!$A$5,AU177=Ceny!$A$6,AU177=Ceny!$A$7)),$C$5/1000,$C$6/1000)</f>
        <v>0</v>
      </c>
      <c r="BF177" s="15">
        <f t="shared" si="48"/>
        <v>0</v>
      </c>
      <c r="BG177" s="15">
        <f t="shared" si="49"/>
        <v>0</v>
      </c>
      <c r="BH177" s="15">
        <f t="shared" si="50"/>
        <v>0</v>
      </c>
      <c r="BI177" s="16">
        <f t="shared" si="51"/>
        <v>0</v>
      </c>
      <c r="BJ177" s="15">
        <f t="shared" si="52"/>
        <v>0</v>
      </c>
      <c r="BK177" s="16">
        <f t="shared" si="53"/>
        <v>0</v>
      </c>
      <c r="BL177" s="15">
        <f t="shared" si="54"/>
        <v>0</v>
      </c>
      <c r="BM177" s="11">
        <f>VLOOKUP(AU177,Ceny!$A$3:$E$9,2,FALSE)</f>
        <v>6.8399999999999997E-3</v>
      </c>
      <c r="BN177" s="15">
        <f>ROUND(BM177*AX177*AW177*AZ177/100,2)</f>
        <v>0</v>
      </c>
      <c r="BO177" s="11">
        <f>VLOOKUP(AU177,Ceny!$A$3:$E$9,4,FALSE)</f>
        <v>6.8399999999999997E-3</v>
      </c>
      <c r="BP177" s="15">
        <f>ROUND(BO177*AY177*BA177/100,2)</f>
        <v>0.08</v>
      </c>
      <c r="BQ177" s="11">
        <f>VLOOKUP(AU177,Ceny!$A$3:$E$9,3,FALSE)</f>
        <v>2.3029999999999998E-2</v>
      </c>
      <c r="BR177" s="15">
        <f t="shared" si="55"/>
        <v>0</v>
      </c>
      <c r="BS177" s="11">
        <f>VLOOKUP(AU177,Ceny!$A$3:$E$9,5,FALSE)</f>
        <v>2.3029999999999998E-2</v>
      </c>
      <c r="BT177" s="15">
        <f t="shared" si="56"/>
        <v>28187.08</v>
      </c>
      <c r="BU177" s="15">
        <v>0</v>
      </c>
      <c r="BV177" s="58">
        <f t="shared" si="57"/>
        <v>0</v>
      </c>
      <c r="BW177" s="59">
        <f t="shared" si="58"/>
        <v>28187.160000000003</v>
      </c>
      <c r="BX177" s="59">
        <f t="shared" si="59"/>
        <v>6483.05</v>
      </c>
      <c r="BY177" s="59">
        <f t="shared" si="60"/>
        <v>34670.210000000006</v>
      </c>
      <c r="CA177" s="60"/>
    </row>
    <row r="178" spans="1:79">
      <c r="A178" s="56">
        <f t="shared" si="61"/>
        <v>164</v>
      </c>
      <c r="B178" s="8" t="s">
        <v>63</v>
      </c>
      <c r="C178" s="8" t="s">
        <v>64</v>
      </c>
      <c r="D178" s="8" t="s">
        <v>65</v>
      </c>
      <c r="E178" s="8" t="s">
        <v>65</v>
      </c>
      <c r="F178" s="8" t="s">
        <v>66</v>
      </c>
      <c r="G178" s="8" t="s">
        <v>67</v>
      </c>
      <c r="H178" s="8"/>
      <c r="I178" s="8" t="s">
        <v>68</v>
      </c>
      <c r="J178" s="8" t="s">
        <v>429</v>
      </c>
      <c r="K178" s="8" t="s">
        <v>430</v>
      </c>
      <c r="L178" s="8" t="s">
        <v>65</v>
      </c>
      <c r="M178" s="8" t="s">
        <v>65</v>
      </c>
      <c r="N178" s="8" t="s">
        <v>431</v>
      </c>
      <c r="O178" s="8" t="s">
        <v>100</v>
      </c>
      <c r="P178" s="8"/>
      <c r="Q178" s="8" t="s">
        <v>733</v>
      </c>
      <c r="R178" s="8" t="s">
        <v>734</v>
      </c>
      <c r="S178" s="8">
        <v>0</v>
      </c>
      <c r="T178" s="13" t="s">
        <v>49</v>
      </c>
      <c r="U178" s="13" t="s">
        <v>35</v>
      </c>
      <c r="V178" s="8" t="s">
        <v>739</v>
      </c>
      <c r="W178" s="9">
        <v>45657</v>
      </c>
      <c r="X178" s="8" t="s">
        <v>740</v>
      </c>
      <c r="Y178" s="8" t="s">
        <v>429</v>
      </c>
      <c r="Z178" s="8" t="s">
        <v>430</v>
      </c>
      <c r="AA178" s="8" t="s">
        <v>65</v>
      </c>
      <c r="AB178" s="8" t="s">
        <v>65</v>
      </c>
      <c r="AC178" s="8" t="s">
        <v>431</v>
      </c>
      <c r="AD178" s="8" t="s">
        <v>100</v>
      </c>
      <c r="AE178" s="8"/>
      <c r="AF178" s="10" t="s">
        <v>1463</v>
      </c>
      <c r="AG178" s="8" t="s">
        <v>1464</v>
      </c>
      <c r="AH178" s="11">
        <v>0</v>
      </c>
      <c r="AI178" s="11">
        <v>8389</v>
      </c>
      <c r="AJ178" s="11">
        <v>13109</v>
      </c>
      <c r="AK178" s="11">
        <v>11029</v>
      </c>
      <c r="AL178" s="11">
        <v>11037</v>
      </c>
      <c r="AM178" s="11">
        <v>8595</v>
      </c>
      <c r="AN178" s="11">
        <v>3689</v>
      </c>
      <c r="AO178" s="11">
        <v>5507</v>
      </c>
      <c r="AP178" s="11">
        <v>12354</v>
      </c>
      <c r="AQ178" s="11">
        <v>14036</v>
      </c>
      <c r="AR178" s="11">
        <v>14562</v>
      </c>
      <c r="AS178" s="12">
        <v>11007</v>
      </c>
      <c r="AT178" s="18">
        <f>AH178+AI178+AJ178+AK178+AL178+AM178+AN178+AO178+AP178+AQ178+AR178+AS178</f>
        <v>113314</v>
      </c>
      <c r="AU178" s="8" t="str">
        <f>AU$19</f>
        <v>W-5.1</v>
      </c>
      <c r="AV178" s="8" t="s">
        <v>1138</v>
      </c>
      <c r="AW178" s="8">
        <v>111</v>
      </c>
      <c r="AX178" s="13">
        <v>8760</v>
      </c>
      <c r="AY178" s="13">
        <v>12</v>
      </c>
      <c r="AZ178" s="14">
        <v>0</v>
      </c>
      <c r="BA178" s="14">
        <v>100</v>
      </c>
      <c r="BB178" s="13">
        <f t="shared" si="45"/>
        <v>0</v>
      </c>
      <c r="BC178" s="13">
        <f t="shared" si="46"/>
        <v>113314</v>
      </c>
      <c r="BD178" s="57">
        <f t="shared" si="47"/>
        <v>0</v>
      </c>
      <c r="BE178" s="57">
        <f>IF((OR(AU178=Ceny!$A$3,AU178=Ceny!$A$4,AU178=Ceny!$A$5,AU178=Ceny!$A$6,AU178=Ceny!$A$7)),$C$5/1000,$C$6/1000)</f>
        <v>0</v>
      </c>
      <c r="BF178" s="15">
        <f t="shared" si="48"/>
        <v>0</v>
      </c>
      <c r="BG178" s="15">
        <f t="shared" si="49"/>
        <v>0</v>
      </c>
      <c r="BH178" s="15">
        <f t="shared" si="50"/>
        <v>0</v>
      </c>
      <c r="BI178" s="16">
        <f t="shared" si="51"/>
        <v>0</v>
      </c>
      <c r="BJ178" s="15">
        <f t="shared" si="52"/>
        <v>0</v>
      </c>
      <c r="BK178" s="16">
        <f t="shared" si="53"/>
        <v>0</v>
      </c>
      <c r="BL178" s="15">
        <f t="shared" si="54"/>
        <v>0</v>
      </c>
      <c r="BM178" s="11">
        <f>VLOOKUP(AU178,Ceny!$A$3:$E$9,2,FALSE)</f>
        <v>6.4200000000000004E-3</v>
      </c>
      <c r="BN178" s="15">
        <f>ROUND(BM178*AX178*AW178*AZ178/100,2)</f>
        <v>0</v>
      </c>
      <c r="BO178" s="11">
        <f>VLOOKUP(AU178,Ceny!$A$3:$E$9,4,FALSE)</f>
        <v>6.4200000000000004E-3</v>
      </c>
      <c r="BP178" s="15">
        <f>ROUND(BO178*AW178*AX178*BA178/100,2)</f>
        <v>6242.55</v>
      </c>
      <c r="BQ178" s="11">
        <f>VLOOKUP(AU178,Ceny!$A$3:$E$9,3,FALSE)</f>
        <v>2.3060000000000001E-2</v>
      </c>
      <c r="BR178" s="15">
        <f t="shared" si="55"/>
        <v>0</v>
      </c>
      <c r="BS178" s="11">
        <f>VLOOKUP(AU178,Ceny!$A$3:$E$9,5,FALSE)</f>
        <v>2.3060000000000001E-2</v>
      </c>
      <c r="BT178" s="15">
        <f t="shared" si="56"/>
        <v>2613.02</v>
      </c>
      <c r="BU178" s="15">
        <v>0</v>
      </c>
      <c r="BV178" s="58">
        <f t="shared" si="57"/>
        <v>0</v>
      </c>
      <c r="BW178" s="59">
        <f t="shared" si="58"/>
        <v>8855.57</v>
      </c>
      <c r="BX178" s="59">
        <f t="shared" si="59"/>
        <v>2036.78</v>
      </c>
      <c r="BY178" s="59">
        <f t="shared" si="60"/>
        <v>10892.35</v>
      </c>
      <c r="CA178" s="60"/>
    </row>
    <row r="179" spans="1:79">
      <c r="A179" s="56">
        <f t="shared" si="61"/>
        <v>165</v>
      </c>
      <c r="B179" s="8" t="s">
        <v>63</v>
      </c>
      <c r="C179" s="8" t="s">
        <v>64</v>
      </c>
      <c r="D179" s="8" t="s">
        <v>65</v>
      </c>
      <c r="E179" s="8" t="s">
        <v>65</v>
      </c>
      <c r="F179" s="8" t="s">
        <v>66</v>
      </c>
      <c r="G179" s="8" t="s">
        <v>67</v>
      </c>
      <c r="H179" s="8"/>
      <c r="I179" s="8" t="s">
        <v>68</v>
      </c>
      <c r="J179" s="8" t="s">
        <v>432</v>
      </c>
      <c r="K179" s="8" t="s">
        <v>433</v>
      </c>
      <c r="L179" s="8" t="s">
        <v>65</v>
      </c>
      <c r="M179" s="8" t="s">
        <v>65</v>
      </c>
      <c r="N179" s="8" t="s">
        <v>434</v>
      </c>
      <c r="O179" s="8" t="s">
        <v>435</v>
      </c>
      <c r="P179" s="8"/>
      <c r="Q179" s="8" t="s">
        <v>733</v>
      </c>
      <c r="R179" s="8" t="s">
        <v>734</v>
      </c>
      <c r="S179" s="8">
        <v>0</v>
      </c>
      <c r="T179" s="13" t="s">
        <v>49</v>
      </c>
      <c r="U179" s="13" t="s">
        <v>35</v>
      </c>
      <c r="V179" s="8" t="s">
        <v>739</v>
      </c>
      <c r="W179" s="9">
        <v>45657</v>
      </c>
      <c r="X179" s="8" t="s">
        <v>740</v>
      </c>
      <c r="Y179" s="8" t="s">
        <v>432</v>
      </c>
      <c r="Z179" s="8" t="s">
        <v>433</v>
      </c>
      <c r="AA179" s="8" t="s">
        <v>65</v>
      </c>
      <c r="AB179" s="8" t="s">
        <v>65</v>
      </c>
      <c r="AC179" s="8" t="s">
        <v>434</v>
      </c>
      <c r="AD179" s="8" t="s">
        <v>435</v>
      </c>
      <c r="AE179" s="8"/>
      <c r="AF179" s="10" t="s">
        <v>1465</v>
      </c>
      <c r="AG179" s="8" t="s">
        <v>1466</v>
      </c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2"/>
      <c r="AT179" s="18">
        <v>20385</v>
      </c>
      <c r="AU179" s="8" t="s">
        <v>58</v>
      </c>
      <c r="AV179" s="8" t="s">
        <v>1138</v>
      </c>
      <c r="AW179" s="8"/>
      <c r="AX179" s="13">
        <v>8760</v>
      </c>
      <c r="AY179" s="13">
        <v>12</v>
      </c>
      <c r="AZ179" s="14">
        <v>0</v>
      </c>
      <c r="BA179" s="14">
        <v>100</v>
      </c>
      <c r="BB179" s="13">
        <f t="shared" si="45"/>
        <v>0</v>
      </c>
      <c r="BC179" s="13">
        <f t="shared" si="46"/>
        <v>20385</v>
      </c>
      <c r="BD179" s="57">
        <f t="shared" si="47"/>
        <v>0</v>
      </c>
      <c r="BE179" s="57">
        <f>IF((OR(AU179=Ceny!$A$3,AU179=Ceny!$A$4,AU179=Ceny!$A$5,AU179=Ceny!$A$6,AU179=Ceny!$A$7)),$C$5/1000,$C$6/1000)</f>
        <v>0</v>
      </c>
      <c r="BF179" s="15">
        <f t="shared" si="48"/>
        <v>0</v>
      </c>
      <c r="BG179" s="15">
        <f t="shared" si="49"/>
        <v>0</v>
      </c>
      <c r="BH179" s="15">
        <f t="shared" si="50"/>
        <v>0</v>
      </c>
      <c r="BI179" s="16">
        <f t="shared" si="51"/>
        <v>0</v>
      </c>
      <c r="BJ179" s="15">
        <f t="shared" si="52"/>
        <v>0</v>
      </c>
      <c r="BK179" s="16">
        <f t="shared" si="53"/>
        <v>0</v>
      </c>
      <c r="BL179" s="15">
        <f t="shared" si="54"/>
        <v>0</v>
      </c>
      <c r="BM179" s="11">
        <f>VLOOKUP(AU179,Ceny!$A$3:$E$9,2,FALSE)</f>
        <v>42.41</v>
      </c>
      <c r="BN179" s="15">
        <f>ROUND(BM179*AY179*AZ179/100,2)</f>
        <v>0</v>
      </c>
      <c r="BO179" s="11">
        <f>VLOOKUP(AU179,Ceny!$A$3:$E$9,4,FALSE)</f>
        <v>42.41</v>
      </c>
      <c r="BP179" s="15">
        <f>ROUND(BO179*AY179*BA179/100,2)</f>
        <v>508.92</v>
      </c>
      <c r="BQ179" s="11">
        <f>VLOOKUP(AU179,Ceny!$A$3:$E$9,3,FALSE)</f>
        <v>4.4200000000000003E-2</v>
      </c>
      <c r="BR179" s="15">
        <f t="shared" si="55"/>
        <v>0</v>
      </c>
      <c r="BS179" s="11">
        <f>VLOOKUP(AU179,Ceny!$A$3:$E$9,5,FALSE)</f>
        <v>4.4200000000000003E-2</v>
      </c>
      <c r="BT179" s="15">
        <f t="shared" si="56"/>
        <v>901.02</v>
      </c>
      <c r="BU179" s="15">
        <v>0</v>
      </c>
      <c r="BV179" s="58">
        <f t="shared" si="57"/>
        <v>0</v>
      </c>
      <c r="BW179" s="59">
        <f t="shared" si="58"/>
        <v>1409.94</v>
      </c>
      <c r="BX179" s="59">
        <f t="shared" si="59"/>
        <v>324.29000000000002</v>
      </c>
      <c r="BY179" s="59">
        <f t="shared" si="60"/>
        <v>1734.23</v>
      </c>
      <c r="CA179" s="60"/>
    </row>
    <row r="180" spans="1:79">
      <c r="A180" s="56">
        <f t="shared" si="61"/>
        <v>166</v>
      </c>
      <c r="B180" s="8" t="s">
        <v>63</v>
      </c>
      <c r="C180" s="8" t="s">
        <v>64</v>
      </c>
      <c r="D180" s="8" t="s">
        <v>65</v>
      </c>
      <c r="E180" s="8" t="s">
        <v>65</v>
      </c>
      <c r="F180" s="8" t="s">
        <v>66</v>
      </c>
      <c r="G180" s="8" t="s">
        <v>67</v>
      </c>
      <c r="H180" s="8"/>
      <c r="I180" s="8" t="s">
        <v>68</v>
      </c>
      <c r="J180" s="8" t="s">
        <v>436</v>
      </c>
      <c r="K180" s="8" t="s">
        <v>437</v>
      </c>
      <c r="L180" s="8" t="s">
        <v>65</v>
      </c>
      <c r="M180" s="8" t="s">
        <v>65</v>
      </c>
      <c r="N180" s="8" t="s">
        <v>438</v>
      </c>
      <c r="O180" s="8" t="s">
        <v>428</v>
      </c>
      <c r="P180" s="8"/>
      <c r="Q180" s="8" t="s">
        <v>733</v>
      </c>
      <c r="R180" s="8" t="s">
        <v>734</v>
      </c>
      <c r="S180" s="8">
        <v>0</v>
      </c>
      <c r="T180" s="13" t="s">
        <v>49</v>
      </c>
      <c r="U180" s="13" t="s">
        <v>35</v>
      </c>
      <c r="V180" s="8" t="s">
        <v>739</v>
      </c>
      <c r="W180" s="9">
        <v>45657</v>
      </c>
      <c r="X180" s="8" t="s">
        <v>740</v>
      </c>
      <c r="Y180" s="8" t="s">
        <v>436</v>
      </c>
      <c r="Z180" s="8" t="s">
        <v>437</v>
      </c>
      <c r="AA180" s="8" t="s">
        <v>65</v>
      </c>
      <c r="AB180" s="8" t="s">
        <v>65</v>
      </c>
      <c r="AC180" s="8" t="s">
        <v>438</v>
      </c>
      <c r="AD180" s="8" t="s">
        <v>428</v>
      </c>
      <c r="AE180" s="8"/>
      <c r="AF180" s="10" t="s">
        <v>1467</v>
      </c>
      <c r="AG180" s="8" t="s">
        <v>1468</v>
      </c>
      <c r="AH180" s="11">
        <v>0</v>
      </c>
      <c r="AI180" s="11">
        <v>0</v>
      </c>
      <c r="AJ180" s="11">
        <v>133836</v>
      </c>
      <c r="AK180" s="11">
        <v>85342</v>
      </c>
      <c r="AL180" s="11">
        <v>43121</v>
      </c>
      <c r="AM180" s="11">
        <v>14963</v>
      </c>
      <c r="AN180" s="11">
        <v>13714</v>
      </c>
      <c r="AO180" s="11">
        <v>12553</v>
      </c>
      <c r="AP180" s="11">
        <v>11472</v>
      </c>
      <c r="AQ180" s="11">
        <v>53398</v>
      </c>
      <c r="AR180" s="11">
        <v>94978</v>
      </c>
      <c r="AS180" s="12">
        <v>122534</v>
      </c>
      <c r="AT180" s="18">
        <f>AH180+AI180+AJ180+AK180+AL180+AM180+AN180+AO180+AP180+AQ180+AR180+AS180</f>
        <v>585911</v>
      </c>
      <c r="AU180" s="8" t="str">
        <f>AU$19</f>
        <v>W-5.1</v>
      </c>
      <c r="AV180" s="8" t="s">
        <v>1138</v>
      </c>
      <c r="AW180" s="8" t="s">
        <v>1166</v>
      </c>
      <c r="AX180" s="13">
        <v>8760</v>
      </c>
      <c r="AY180" s="13">
        <v>12</v>
      </c>
      <c r="AZ180" s="14">
        <v>1.32</v>
      </c>
      <c r="BA180" s="14">
        <v>98.68</v>
      </c>
      <c r="BB180" s="13">
        <f t="shared" si="45"/>
        <v>7734.0252</v>
      </c>
      <c r="BC180" s="13">
        <f t="shared" si="46"/>
        <v>578176.97480000008</v>
      </c>
      <c r="BD180" s="57">
        <f t="shared" si="47"/>
        <v>0</v>
      </c>
      <c r="BE180" s="57">
        <f>IF((OR(AU180=Ceny!$A$3,AU180=Ceny!$A$4,AU180=Ceny!$A$5,AU180=Ceny!$A$6,AU180=Ceny!$A$7)),$C$5/1000,$C$6/1000)</f>
        <v>0</v>
      </c>
      <c r="BF180" s="15">
        <f t="shared" si="48"/>
        <v>0</v>
      </c>
      <c r="BG180" s="15">
        <f t="shared" si="49"/>
        <v>0</v>
      </c>
      <c r="BH180" s="15">
        <f t="shared" si="50"/>
        <v>0</v>
      </c>
      <c r="BI180" s="16">
        <f t="shared" si="51"/>
        <v>0</v>
      </c>
      <c r="BJ180" s="15">
        <f t="shared" si="52"/>
        <v>0</v>
      </c>
      <c r="BK180" s="16">
        <f t="shared" si="53"/>
        <v>0</v>
      </c>
      <c r="BL180" s="15">
        <f t="shared" si="54"/>
        <v>0</v>
      </c>
      <c r="BM180" s="11">
        <f>VLOOKUP(AU180,Ceny!$A$3:$E$9,2,FALSE)</f>
        <v>6.4200000000000004E-3</v>
      </c>
      <c r="BN180" s="15">
        <f>ROUND(BM180*AX180*AW180*AZ180/100,2)</f>
        <v>325.89</v>
      </c>
      <c r="BO180" s="11">
        <f>VLOOKUP(AU180,Ceny!$A$3:$E$9,4,FALSE)</f>
        <v>6.4200000000000004E-3</v>
      </c>
      <c r="BP180" s="15">
        <f>ROUND(BO180*AW180*AX180*BA180/100,2)</f>
        <v>24363.11</v>
      </c>
      <c r="BQ180" s="11">
        <f>VLOOKUP(AU180,Ceny!$A$3:$E$9,3,FALSE)</f>
        <v>2.3060000000000001E-2</v>
      </c>
      <c r="BR180" s="15">
        <f t="shared" si="55"/>
        <v>178.35</v>
      </c>
      <c r="BS180" s="11">
        <f>VLOOKUP(AU180,Ceny!$A$3:$E$9,5,FALSE)</f>
        <v>2.3060000000000001E-2</v>
      </c>
      <c r="BT180" s="15">
        <f t="shared" si="56"/>
        <v>13332.76</v>
      </c>
      <c r="BU180" s="15">
        <v>0</v>
      </c>
      <c r="BV180" s="58">
        <f t="shared" si="57"/>
        <v>0</v>
      </c>
      <c r="BW180" s="59">
        <f t="shared" si="58"/>
        <v>38200.11</v>
      </c>
      <c r="BX180" s="59">
        <f t="shared" si="59"/>
        <v>8786.0300000000007</v>
      </c>
      <c r="BY180" s="59">
        <f t="shared" si="60"/>
        <v>46986.14</v>
      </c>
      <c r="CA180" s="60"/>
    </row>
    <row r="181" spans="1:79">
      <c r="A181" s="56">
        <f t="shared" si="61"/>
        <v>167</v>
      </c>
      <c r="B181" s="8" t="s">
        <v>63</v>
      </c>
      <c r="C181" s="8" t="s">
        <v>64</v>
      </c>
      <c r="D181" s="8" t="s">
        <v>65</v>
      </c>
      <c r="E181" s="8" t="s">
        <v>65</v>
      </c>
      <c r="F181" s="8" t="s">
        <v>66</v>
      </c>
      <c r="G181" s="8" t="s">
        <v>67</v>
      </c>
      <c r="H181" s="8"/>
      <c r="I181" s="8" t="s">
        <v>68</v>
      </c>
      <c r="J181" s="8" t="s">
        <v>439</v>
      </c>
      <c r="K181" s="8" t="s">
        <v>440</v>
      </c>
      <c r="L181" s="8" t="s">
        <v>65</v>
      </c>
      <c r="M181" s="8" t="s">
        <v>65</v>
      </c>
      <c r="N181" s="8" t="s">
        <v>441</v>
      </c>
      <c r="O181" s="8" t="s">
        <v>442</v>
      </c>
      <c r="P181" s="8"/>
      <c r="Q181" s="8" t="s">
        <v>733</v>
      </c>
      <c r="R181" s="8" t="s">
        <v>734</v>
      </c>
      <c r="S181" s="8">
        <v>0</v>
      </c>
      <c r="T181" s="13" t="s">
        <v>49</v>
      </c>
      <c r="U181" s="13" t="s">
        <v>35</v>
      </c>
      <c r="V181" s="8" t="s">
        <v>739</v>
      </c>
      <c r="W181" s="9">
        <v>45657</v>
      </c>
      <c r="X181" s="8" t="s">
        <v>740</v>
      </c>
      <c r="Y181" s="8" t="s">
        <v>439</v>
      </c>
      <c r="Z181" s="8" t="s">
        <v>440</v>
      </c>
      <c r="AA181" s="8" t="s">
        <v>65</v>
      </c>
      <c r="AB181" s="8" t="s">
        <v>65</v>
      </c>
      <c r="AC181" s="8" t="s">
        <v>441</v>
      </c>
      <c r="AD181" s="8" t="s">
        <v>442</v>
      </c>
      <c r="AE181" s="8"/>
      <c r="AF181" s="10" t="s">
        <v>1469</v>
      </c>
      <c r="AG181" s="8" t="s">
        <v>1470</v>
      </c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2"/>
      <c r="AT181" s="18">
        <v>3378</v>
      </c>
      <c r="AU181" s="8" t="str">
        <f>AU$30</f>
        <v>W-2.1</v>
      </c>
      <c r="AV181" s="8" t="s">
        <v>1138</v>
      </c>
      <c r="AW181" s="8"/>
      <c r="AX181" s="13">
        <v>8760</v>
      </c>
      <c r="AY181" s="13">
        <v>12</v>
      </c>
      <c r="AZ181" s="14">
        <v>0</v>
      </c>
      <c r="BA181" s="14">
        <v>100</v>
      </c>
      <c r="BB181" s="13">
        <f t="shared" si="45"/>
        <v>0</v>
      </c>
      <c r="BC181" s="13">
        <f t="shared" si="46"/>
        <v>3378</v>
      </c>
      <c r="BD181" s="57">
        <f t="shared" si="47"/>
        <v>0</v>
      </c>
      <c r="BE181" s="57">
        <f>IF((OR(AU181=Ceny!$A$3,AU181=Ceny!$A$4,AU181=Ceny!$A$5,AU181=Ceny!$A$6,AU181=Ceny!$A$7)),$C$5/1000,$C$6/1000)</f>
        <v>0</v>
      </c>
      <c r="BF181" s="15">
        <f t="shared" si="48"/>
        <v>0</v>
      </c>
      <c r="BG181" s="15">
        <f t="shared" si="49"/>
        <v>0</v>
      </c>
      <c r="BH181" s="15">
        <f t="shared" si="50"/>
        <v>0</v>
      </c>
      <c r="BI181" s="16">
        <f t="shared" si="51"/>
        <v>0</v>
      </c>
      <c r="BJ181" s="15">
        <f t="shared" si="52"/>
        <v>0</v>
      </c>
      <c r="BK181" s="16">
        <f t="shared" si="53"/>
        <v>0</v>
      </c>
      <c r="BL181" s="15">
        <f t="shared" si="54"/>
        <v>0</v>
      </c>
      <c r="BM181" s="11">
        <f>VLOOKUP(AU181,Ceny!$A$3:$E$9,2,FALSE)</f>
        <v>13.04</v>
      </c>
      <c r="BN181" s="15">
        <f>ROUND(BM181*AY181*AZ181/100,2)</f>
        <v>0</v>
      </c>
      <c r="BO181" s="11">
        <f>VLOOKUP(AU181,Ceny!$A$3:$E$9,4,FALSE)</f>
        <v>13.04</v>
      </c>
      <c r="BP181" s="15">
        <f>ROUND(BO181*AY181*BA181/100,2)</f>
        <v>156.47999999999999</v>
      </c>
      <c r="BQ181" s="11">
        <f>VLOOKUP(AU181,Ceny!$A$3:$E$9,3,FALSE)</f>
        <v>4.7559999999999998E-2</v>
      </c>
      <c r="BR181" s="15">
        <f t="shared" si="55"/>
        <v>0</v>
      </c>
      <c r="BS181" s="11">
        <f>VLOOKUP(AU181,Ceny!$A$3:$E$9,5,FALSE)</f>
        <v>4.7559999999999998E-2</v>
      </c>
      <c r="BT181" s="15">
        <f t="shared" si="56"/>
        <v>160.66</v>
      </c>
      <c r="BU181" s="15">
        <v>0</v>
      </c>
      <c r="BV181" s="58">
        <f t="shared" si="57"/>
        <v>0</v>
      </c>
      <c r="BW181" s="59">
        <f t="shared" si="58"/>
        <v>317.14</v>
      </c>
      <c r="BX181" s="59">
        <f t="shared" si="59"/>
        <v>72.94</v>
      </c>
      <c r="BY181" s="59">
        <f t="shared" si="60"/>
        <v>390.08</v>
      </c>
      <c r="CA181" s="60"/>
    </row>
    <row r="182" spans="1:79">
      <c r="A182" s="56">
        <f t="shared" si="61"/>
        <v>168</v>
      </c>
      <c r="B182" s="8" t="s">
        <v>63</v>
      </c>
      <c r="C182" s="8" t="s">
        <v>64</v>
      </c>
      <c r="D182" s="8" t="s">
        <v>65</v>
      </c>
      <c r="E182" s="8" t="s">
        <v>65</v>
      </c>
      <c r="F182" s="8" t="s">
        <v>66</v>
      </c>
      <c r="G182" s="8" t="s">
        <v>67</v>
      </c>
      <c r="H182" s="8"/>
      <c r="I182" s="8" t="s">
        <v>68</v>
      </c>
      <c r="J182" s="8" t="s">
        <v>443</v>
      </c>
      <c r="K182" s="8" t="s">
        <v>444</v>
      </c>
      <c r="L182" s="8" t="s">
        <v>65</v>
      </c>
      <c r="M182" s="8" t="s">
        <v>65</v>
      </c>
      <c r="N182" s="8" t="s">
        <v>445</v>
      </c>
      <c r="O182" s="8" t="s">
        <v>92</v>
      </c>
      <c r="P182" s="8"/>
      <c r="Q182" s="8" t="s">
        <v>733</v>
      </c>
      <c r="R182" s="8" t="s">
        <v>734</v>
      </c>
      <c r="S182" s="8">
        <v>0</v>
      </c>
      <c r="T182" s="13" t="s">
        <v>49</v>
      </c>
      <c r="U182" s="13" t="s">
        <v>35</v>
      </c>
      <c r="V182" s="8" t="s">
        <v>739</v>
      </c>
      <c r="W182" s="9">
        <v>45657</v>
      </c>
      <c r="X182" s="8" t="s">
        <v>740</v>
      </c>
      <c r="Y182" s="8" t="s">
        <v>443</v>
      </c>
      <c r="Z182" s="8" t="s">
        <v>444</v>
      </c>
      <c r="AA182" s="8" t="s">
        <v>65</v>
      </c>
      <c r="AB182" s="8" t="s">
        <v>65</v>
      </c>
      <c r="AC182" s="8" t="s">
        <v>445</v>
      </c>
      <c r="AD182" s="8" t="s">
        <v>92</v>
      </c>
      <c r="AE182" s="8"/>
      <c r="AF182" s="10" t="s">
        <v>1471</v>
      </c>
      <c r="AG182" s="8" t="s">
        <v>1472</v>
      </c>
      <c r="AH182" s="11">
        <v>48479</v>
      </c>
      <c r="AI182" s="11">
        <v>43286</v>
      </c>
      <c r="AJ182" s="11">
        <v>36462</v>
      </c>
      <c r="AK182" s="11">
        <v>24070</v>
      </c>
      <c r="AL182" s="11">
        <v>10298</v>
      </c>
      <c r="AM182" s="11">
        <v>5284</v>
      </c>
      <c r="AN182" s="11">
        <v>4475</v>
      </c>
      <c r="AO182" s="11">
        <v>4478</v>
      </c>
      <c r="AP182" s="11">
        <v>5306</v>
      </c>
      <c r="AQ182" s="11">
        <v>13921</v>
      </c>
      <c r="AR182" s="11">
        <v>40006</v>
      </c>
      <c r="AS182" s="12">
        <v>18299</v>
      </c>
      <c r="AT182" s="18">
        <f>AH182+AI182+AJ182+AK182+AL182+AM182+AN182+AO182+AP182+AQ182+AR182+AS182</f>
        <v>254364</v>
      </c>
      <c r="AU182" s="8" t="str">
        <f>AU$19</f>
        <v>W-5.1</v>
      </c>
      <c r="AV182" s="8" t="s">
        <v>1138</v>
      </c>
      <c r="AW182" s="8" t="s">
        <v>1473</v>
      </c>
      <c r="AX182" s="13">
        <v>8760</v>
      </c>
      <c r="AY182" s="13">
        <v>12</v>
      </c>
      <c r="AZ182" s="14">
        <v>0</v>
      </c>
      <c r="BA182" s="14">
        <v>100</v>
      </c>
      <c r="BB182" s="13">
        <f t="shared" si="45"/>
        <v>0</v>
      </c>
      <c r="BC182" s="13">
        <f t="shared" si="46"/>
        <v>254364</v>
      </c>
      <c r="BD182" s="57">
        <f t="shared" si="47"/>
        <v>0</v>
      </c>
      <c r="BE182" s="57">
        <f>IF((OR(AU182=Ceny!$A$3,AU182=Ceny!$A$4,AU182=Ceny!$A$5,AU182=Ceny!$A$6,AU182=Ceny!$A$7)),$C$5/1000,$C$6/1000)</f>
        <v>0</v>
      </c>
      <c r="BF182" s="15">
        <f t="shared" si="48"/>
        <v>0</v>
      </c>
      <c r="BG182" s="15">
        <f t="shared" si="49"/>
        <v>0</v>
      </c>
      <c r="BH182" s="15">
        <f t="shared" si="50"/>
        <v>0</v>
      </c>
      <c r="BI182" s="16">
        <f t="shared" si="51"/>
        <v>0</v>
      </c>
      <c r="BJ182" s="15">
        <f t="shared" si="52"/>
        <v>0</v>
      </c>
      <c r="BK182" s="16">
        <f t="shared" si="53"/>
        <v>0</v>
      </c>
      <c r="BL182" s="15">
        <f t="shared" si="54"/>
        <v>0</v>
      </c>
      <c r="BM182" s="11">
        <f>VLOOKUP(AU182,Ceny!$A$3:$E$9,2,FALSE)</f>
        <v>6.4200000000000004E-3</v>
      </c>
      <c r="BN182" s="15">
        <f>ROUND(BM182*AX182*AW182*AZ182/100,2)</f>
        <v>0</v>
      </c>
      <c r="BO182" s="11">
        <f>VLOOKUP(AU182,Ceny!$A$3:$E$9,4,FALSE)</f>
        <v>6.4200000000000004E-3</v>
      </c>
      <c r="BP182" s="15">
        <f>ROUND(BO182*AW182*AX182*BA182/100,2)</f>
        <v>8998.27</v>
      </c>
      <c r="BQ182" s="11">
        <f>VLOOKUP(AU182,Ceny!$A$3:$E$9,3,FALSE)</f>
        <v>2.3060000000000001E-2</v>
      </c>
      <c r="BR182" s="15">
        <f t="shared" si="55"/>
        <v>0</v>
      </c>
      <c r="BS182" s="11">
        <f>VLOOKUP(AU182,Ceny!$A$3:$E$9,5,FALSE)</f>
        <v>2.3060000000000001E-2</v>
      </c>
      <c r="BT182" s="15">
        <f t="shared" si="56"/>
        <v>5865.63</v>
      </c>
      <c r="BU182" s="15">
        <v>0</v>
      </c>
      <c r="BV182" s="58">
        <f t="shared" si="57"/>
        <v>0</v>
      </c>
      <c r="BW182" s="59">
        <f t="shared" si="58"/>
        <v>14863.900000000001</v>
      </c>
      <c r="BX182" s="59">
        <f t="shared" si="59"/>
        <v>3418.7</v>
      </c>
      <c r="BY182" s="59">
        <f t="shared" si="60"/>
        <v>18282.600000000002</v>
      </c>
      <c r="CA182" s="60"/>
    </row>
    <row r="183" spans="1:79">
      <c r="A183" s="56">
        <f t="shared" si="61"/>
        <v>169</v>
      </c>
      <c r="B183" s="8" t="s">
        <v>63</v>
      </c>
      <c r="C183" s="8" t="s">
        <v>64</v>
      </c>
      <c r="D183" s="8" t="s">
        <v>65</v>
      </c>
      <c r="E183" s="8" t="s">
        <v>65</v>
      </c>
      <c r="F183" s="8" t="s">
        <v>66</v>
      </c>
      <c r="G183" s="8" t="s">
        <v>67</v>
      </c>
      <c r="H183" s="8"/>
      <c r="I183" s="8" t="s">
        <v>68</v>
      </c>
      <c r="J183" s="8" t="s">
        <v>446</v>
      </c>
      <c r="K183" s="8" t="s">
        <v>447</v>
      </c>
      <c r="L183" s="8" t="s">
        <v>65</v>
      </c>
      <c r="M183" s="8" t="s">
        <v>65</v>
      </c>
      <c r="N183" s="8" t="s">
        <v>448</v>
      </c>
      <c r="O183" s="8" t="s">
        <v>449</v>
      </c>
      <c r="P183" s="8"/>
      <c r="Q183" s="8" t="s">
        <v>733</v>
      </c>
      <c r="R183" s="8" t="s">
        <v>734</v>
      </c>
      <c r="S183" s="8">
        <v>0</v>
      </c>
      <c r="T183" s="13" t="s">
        <v>49</v>
      </c>
      <c r="U183" s="13" t="s">
        <v>35</v>
      </c>
      <c r="V183" s="8" t="s">
        <v>739</v>
      </c>
      <c r="W183" s="9">
        <v>45657</v>
      </c>
      <c r="X183" s="8" t="s">
        <v>740</v>
      </c>
      <c r="Y183" s="8" t="s">
        <v>860</v>
      </c>
      <c r="Z183" s="8" t="s">
        <v>447</v>
      </c>
      <c r="AA183" s="8" t="s">
        <v>65</v>
      </c>
      <c r="AB183" s="8" t="s">
        <v>65</v>
      </c>
      <c r="AC183" s="8" t="s">
        <v>448</v>
      </c>
      <c r="AD183" s="8" t="s">
        <v>449</v>
      </c>
      <c r="AE183" s="8"/>
      <c r="AF183" s="10" t="s">
        <v>1474</v>
      </c>
      <c r="AG183" s="8" t="s">
        <v>1475</v>
      </c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2"/>
      <c r="AT183" s="18">
        <v>10059</v>
      </c>
      <c r="AU183" s="8" t="str">
        <f>AU$30</f>
        <v>W-2.1</v>
      </c>
      <c r="AV183" s="8" t="s">
        <v>1138</v>
      </c>
      <c r="AW183" s="8"/>
      <c r="AX183" s="13">
        <v>8760</v>
      </c>
      <c r="AY183" s="13">
        <v>12</v>
      </c>
      <c r="AZ183" s="14">
        <v>0</v>
      </c>
      <c r="BA183" s="14">
        <v>100</v>
      </c>
      <c r="BB183" s="13">
        <f t="shared" si="45"/>
        <v>0</v>
      </c>
      <c r="BC183" s="13">
        <f t="shared" si="46"/>
        <v>10059</v>
      </c>
      <c r="BD183" s="57">
        <f t="shared" si="47"/>
        <v>0</v>
      </c>
      <c r="BE183" s="57">
        <f>IF((OR(AU183=Ceny!$A$3,AU183=Ceny!$A$4,AU183=Ceny!$A$5,AU183=Ceny!$A$6,AU183=Ceny!$A$7)),$C$5/1000,$C$6/1000)</f>
        <v>0</v>
      </c>
      <c r="BF183" s="15">
        <f t="shared" si="48"/>
        <v>0</v>
      </c>
      <c r="BG183" s="15">
        <f t="shared" si="49"/>
        <v>0</v>
      </c>
      <c r="BH183" s="15">
        <f t="shared" si="50"/>
        <v>0</v>
      </c>
      <c r="BI183" s="16">
        <f t="shared" si="51"/>
        <v>0</v>
      </c>
      <c r="BJ183" s="15">
        <f t="shared" si="52"/>
        <v>0</v>
      </c>
      <c r="BK183" s="16">
        <f t="shared" si="53"/>
        <v>0</v>
      </c>
      <c r="BL183" s="15">
        <f t="shared" si="54"/>
        <v>0</v>
      </c>
      <c r="BM183" s="11">
        <f>VLOOKUP(AU183,Ceny!$A$3:$E$9,2,FALSE)</f>
        <v>13.04</v>
      </c>
      <c r="BN183" s="15">
        <f t="shared" ref="BN183:BN188" si="66">ROUND(BM183*AY183*AZ183/100,2)</f>
        <v>0</v>
      </c>
      <c r="BO183" s="11">
        <f>VLOOKUP(AU183,Ceny!$A$3:$E$9,4,FALSE)</f>
        <v>13.04</v>
      </c>
      <c r="BP183" s="15">
        <f t="shared" ref="BP183:BP188" si="67">ROUND(BO183*AY183*BA183/100,2)</f>
        <v>156.47999999999999</v>
      </c>
      <c r="BQ183" s="11">
        <f>VLOOKUP(AU183,Ceny!$A$3:$E$9,3,FALSE)</f>
        <v>4.7559999999999998E-2</v>
      </c>
      <c r="BR183" s="15">
        <f t="shared" si="55"/>
        <v>0</v>
      </c>
      <c r="BS183" s="11">
        <f>VLOOKUP(AU183,Ceny!$A$3:$E$9,5,FALSE)</f>
        <v>4.7559999999999998E-2</v>
      </c>
      <c r="BT183" s="15">
        <f t="shared" si="56"/>
        <v>478.41</v>
      </c>
      <c r="BU183" s="15">
        <v>0</v>
      </c>
      <c r="BV183" s="58">
        <f t="shared" si="57"/>
        <v>0</v>
      </c>
      <c r="BW183" s="59">
        <f t="shared" si="58"/>
        <v>634.89</v>
      </c>
      <c r="BX183" s="59">
        <f t="shared" si="59"/>
        <v>146.02000000000001</v>
      </c>
      <c r="BY183" s="59">
        <f t="shared" si="60"/>
        <v>780.91</v>
      </c>
      <c r="CA183" s="60"/>
    </row>
    <row r="184" spans="1:79">
      <c r="A184" s="56">
        <f t="shared" si="61"/>
        <v>170</v>
      </c>
      <c r="B184" s="8" t="s">
        <v>63</v>
      </c>
      <c r="C184" s="8" t="s">
        <v>64</v>
      </c>
      <c r="D184" s="8" t="s">
        <v>65</v>
      </c>
      <c r="E184" s="8" t="s">
        <v>65</v>
      </c>
      <c r="F184" s="8" t="s">
        <v>66</v>
      </c>
      <c r="G184" s="8" t="s">
        <v>67</v>
      </c>
      <c r="H184" s="8"/>
      <c r="I184" s="8" t="s">
        <v>68</v>
      </c>
      <c r="J184" s="8" t="s">
        <v>450</v>
      </c>
      <c r="K184" s="8" t="s">
        <v>451</v>
      </c>
      <c r="L184" s="8" t="s">
        <v>65</v>
      </c>
      <c r="M184" s="8" t="s">
        <v>65</v>
      </c>
      <c r="N184" s="8" t="s">
        <v>452</v>
      </c>
      <c r="O184" s="8" t="s">
        <v>453</v>
      </c>
      <c r="P184" s="8"/>
      <c r="Q184" s="8" t="s">
        <v>733</v>
      </c>
      <c r="R184" s="8" t="s">
        <v>734</v>
      </c>
      <c r="S184" s="8">
        <v>0</v>
      </c>
      <c r="T184" s="13" t="s">
        <v>49</v>
      </c>
      <c r="U184" s="13" t="s">
        <v>35</v>
      </c>
      <c r="V184" s="8" t="s">
        <v>739</v>
      </c>
      <c r="W184" s="9">
        <v>45657</v>
      </c>
      <c r="X184" s="8" t="s">
        <v>740</v>
      </c>
      <c r="Y184" s="8" t="s">
        <v>450</v>
      </c>
      <c r="Z184" s="8" t="s">
        <v>861</v>
      </c>
      <c r="AA184" s="8" t="s">
        <v>65</v>
      </c>
      <c r="AB184" s="8" t="s">
        <v>65</v>
      </c>
      <c r="AC184" s="8" t="s">
        <v>452</v>
      </c>
      <c r="AD184" s="8" t="s">
        <v>424</v>
      </c>
      <c r="AE184" s="8"/>
      <c r="AF184" s="10" t="s">
        <v>1476</v>
      </c>
      <c r="AG184" s="8" t="s">
        <v>1477</v>
      </c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2"/>
      <c r="AT184" s="18">
        <v>1921</v>
      </c>
      <c r="AU184" s="8" t="str">
        <f>AU$15</f>
        <v>W-1.1</v>
      </c>
      <c r="AV184" s="8" t="s">
        <v>1138</v>
      </c>
      <c r="AW184" s="8"/>
      <c r="AX184" s="13">
        <v>8760</v>
      </c>
      <c r="AY184" s="13">
        <v>12</v>
      </c>
      <c r="AZ184" s="14">
        <v>0</v>
      </c>
      <c r="BA184" s="14">
        <v>100</v>
      </c>
      <c r="BB184" s="13">
        <f t="shared" si="45"/>
        <v>0</v>
      </c>
      <c r="BC184" s="13">
        <f t="shared" si="46"/>
        <v>1921</v>
      </c>
      <c r="BD184" s="57">
        <f t="shared" si="47"/>
        <v>0</v>
      </c>
      <c r="BE184" s="57">
        <f>IF((OR(AU184=Ceny!$A$3,AU184=Ceny!$A$4,AU184=Ceny!$A$5,AU184=Ceny!$A$6,AU184=Ceny!$A$7)),$C$5/1000,$C$6/1000)</f>
        <v>0</v>
      </c>
      <c r="BF184" s="15">
        <f t="shared" si="48"/>
        <v>0</v>
      </c>
      <c r="BG184" s="15">
        <f t="shared" si="49"/>
        <v>0</v>
      </c>
      <c r="BH184" s="15">
        <f t="shared" si="50"/>
        <v>0</v>
      </c>
      <c r="BI184" s="16">
        <f t="shared" si="51"/>
        <v>0</v>
      </c>
      <c r="BJ184" s="15">
        <f t="shared" si="52"/>
        <v>0</v>
      </c>
      <c r="BK184" s="16">
        <f t="shared" si="53"/>
        <v>0</v>
      </c>
      <c r="BL184" s="15">
        <f t="shared" si="54"/>
        <v>0</v>
      </c>
      <c r="BM184" s="11">
        <f>VLOOKUP(AU184,Ceny!$A$3:$E$9,2,FALSE)</f>
        <v>6.01</v>
      </c>
      <c r="BN184" s="15">
        <f t="shared" si="66"/>
        <v>0</v>
      </c>
      <c r="BO184" s="11">
        <f>VLOOKUP(AU184,Ceny!$A$3:$E$9,4,FALSE)</f>
        <v>6.01</v>
      </c>
      <c r="BP184" s="15">
        <f t="shared" si="67"/>
        <v>72.12</v>
      </c>
      <c r="BQ184" s="11">
        <f>VLOOKUP(AU184,Ceny!$A$3:$E$9,3,FALSE)</f>
        <v>5.706E-2</v>
      </c>
      <c r="BR184" s="15">
        <f t="shared" si="55"/>
        <v>0</v>
      </c>
      <c r="BS184" s="11">
        <f>VLOOKUP(AU184,Ceny!$A$3:$E$9,5,FALSE)</f>
        <v>5.706E-2</v>
      </c>
      <c r="BT184" s="15">
        <f t="shared" si="56"/>
        <v>109.61</v>
      </c>
      <c r="BU184" s="15">
        <v>0</v>
      </c>
      <c r="BV184" s="58">
        <f t="shared" si="57"/>
        <v>0</v>
      </c>
      <c r="BW184" s="59">
        <f t="shared" si="58"/>
        <v>181.73000000000002</v>
      </c>
      <c r="BX184" s="59">
        <f t="shared" si="59"/>
        <v>41.8</v>
      </c>
      <c r="BY184" s="59">
        <f t="shared" si="60"/>
        <v>223.53000000000003</v>
      </c>
      <c r="CA184" s="60"/>
    </row>
    <row r="185" spans="1:79">
      <c r="A185" s="56">
        <f t="shared" si="61"/>
        <v>171</v>
      </c>
      <c r="B185" s="8" t="s">
        <v>63</v>
      </c>
      <c r="C185" s="8" t="s">
        <v>64</v>
      </c>
      <c r="D185" s="8" t="s">
        <v>65</v>
      </c>
      <c r="E185" s="8" t="s">
        <v>65</v>
      </c>
      <c r="F185" s="8" t="s">
        <v>66</v>
      </c>
      <c r="G185" s="8" t="s">
        <v>67</v>
      </c>
      <c r="H185" s="8"/>
      <c r="I185" s="8" t="s">
        <v>68</v>
      </c>
      <c r="J185" s="8" t="s">
        <v>450</v>
      </c>
      <c r="K185" s="8" t="s">
        <v>451</v>
      </c>
      <c r="L185" s="8" t="s">
        <v>65</v>
      </c>
      <c r="M185" s="8" t="s">
        <v>65</v>
      </c>
      <c r="N185" s="8" t="s">
        <v>452</v>
      </c>
      <c r="O185" s="8" t="s">
        <v>453</v>
      </c>
      <c r="P185" s="8"/>
      <c r="Q185" s="8" t="s">
        <v>733</v>
      </c>
      <c r="R185" s="8" t="s">
        <v>734</v>
      </c>
      <c r="S185" s="8">
        <v>0</v>
      </c>
      <c r="T185" s="13" t="s">
        <v>49</v>
      </c>
      <c r="U185" s="13" t="s">
        <v>35</v>
      </c>
      <c r="V185" s="8" t="s">
        <v>739</v>
      </c>
      <c r="W185" s="9">
        <v>45657</v>
      </c>
      <c r="X185" s="8" t="s">
        <v>740</v>
      </c>
      <c r="Y185" s="8" t="s">
        <v>450</v>
      </c>
      <c r="Z185" s="8" t="s">
        <v>861</v>
      </c>
      <c r="AA185" s="8" t="s">
        <v>65</v>
      </c>
      <c r="AB185" s="8" t="s">
        <v>65</v>
      </c>
      <c r="AC185" s="8" t="s">
        <v>452</v>
      </c>
      <c r="AD185" s="8" t="s">
        <v>794</v>
      </c>
      <c r="AE185" s="8"/>
      <c r="AF185" s="10" t="s">
        <v>1478</v>
      </c>
      <c r="AG185" s="8" t="s">
        <v>1479</v>
      </c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2"/>
      <c r="AT185" s="18">
        <v>12024</v>
      </c>
      <c r="AU185" s="8" t="str">
        <f>AU$30</f>
        <v>W-2.1</v>
      </c>
      <c r="AV185" s="8" t="s">
        <v>1138</v>
      </c>
      <c r="AW185" s="8"/>
      <c r="AX185" s="13">
        <v>8760</v>
      </c>
      <c r="AY185" s="13">
        <v>12</v>
      </c>
      <c r="AZ185" s="14">
        <v>0</v>
      </c>
      <c r="BA185" s="14">
        <v>100</v>
      </c>
      <c r="BB185" s="13">
        <f t="shared" si="45"/>
        <v>0</v>
      </c>
      <c r="BC185" s="13">
        <f t="shared" si="46"/>
        <v>12024</v>
      </c>
      <c r="BD185" s="57">
        <f t="shared" si="47"/>
        <v>0</v>
      </c>
      <c r="BE185" s="57">
        <f>IF((OR(AU185=Ceny!$A$3,AU185=Ceny!$A$4,AU185=Ceny!$A$5,AU185=Ceny!$A$6,AU185=Ceny!$A$7)),$C$5/1000,$C$6/1000)</f>
        <v>0</v>
      </c>
      <c r="BF185" s="15">
        <f t="shared" si="48"/>
        <v>0</v>
      </c>
      <c r="BG185" s="15">
        <f t="shared" si="49"/>
        <v>0</v>
      </c>
      <c r="BH185" s="15">
        <f t="shared" si="50"/>
        <v>0</v>
      </c>
      <c r="BI185" s="16">
        <f t="shared" si="51"/>
        <v>0</v>
      </c>
      <c r="BJ185" s="15">
        <f t="shared" si="52"/>
        <v>0</v>
      </c>
      <c r="BK185" s="16">
        <f t="shared" si="53"/>
        <v>0</v>
      </c>
      <c r="BL185" s="15">
        <f t="shared" si="54"/>
        <v>0</v>
      </c>
      <c r="BM185" s="11">
        <f>VLOOKUP(AU185,Ceny!$A$3:$E$9,2,FALSE)</f>
        <v>13.04</v>
      </c>
      <c r="BN185" s="15">
        <f t="shared" si="66"/>
        <v>0</v>
      </c>
      <c r="BO185" s="11">
        <f>VLOOKUP(AU185,Ceny!$A$3:$E$9,4,FALSE)</f>
        <v>13.04</v>
      </c>
      <c r="BP185" s="15">
        <f t="shared" si="67"/>
        <v>156.47999999999999</v>
      </c>
      <c r="BQ185" s="11">
        <f>VLOOKUP(AU185,Ceny!$A$3:$E$9,3,FALSE)</f>
        <v>4.7559999999999998E-2</v>
      </c>
      <c r="BR185" s="15">
        <f t="shared" si="55"/>
        <v>0</v>
      </c>
      <c r="BS185" s="11">
        <f>VLOOKUP(AU185,Ceny!$A$3:$E$9,5,FALSE)</f>
        <v>4.7559999999999998E-2</v>
      </c>
      <c r="BT185" s="15">
        <f t="shared" si="56"/>
        <v>571.86</v>
      </c>
      <c r="BU185" s="15">
        <v>0</v>
      </c>
      <c r="BV185" s="58">
        <f t="shared" si="57"/>
        <v>0</v>
      </c>
      <c r="BW185" s="59">
        <f t="shared" si="58"/>
        <v>728.34</v>
      </c>
      <c r="BX185" s="59">
        <f t="shared" si="59"/>
        <v>167.52</v>
      </c>
      <c r="BY185" s="59">
        <f t="shared" si="60"/>
        <v>895.86</v>
      </c>
      <c r="CA185" s="60"/>
    </row>
    <row r="186" spans="1:79">
      <c r="A186" s="56">
        <f t="shared" si="61"/>
        <v>172</v>
      </c>
      <c r="B186" s="8" t="s">
        <v>63</v>
      </c>
      <c r="C186" s="8" t="s">
        <v>64</v>
      </c>
      <c r="D186" s="8" t="s">
        <v>65</v>
      </c>
      <c r="E186" s="8" t="s">
        <v>65</v>
      </c>
      <c r="F186" s="8" t="s">
        <v>66</v>
      </c>
      <c r="G186" s="8" t="s">
        <v>67</v>
      </c>
      <c r="H186" s="8"/>
      <c r="I186" s="8" t="s">
        <v>68</v>
      </c>
      <c r="J186" s="8" t="s">
        <v>454</v>
      </c>
      <c r="K186" s="8" t="s">
        <v>141</v>
      </c>
      <c r="L186" s="8" t="s">
        <v>65</v>
      </c>
      <c r="M186" s="8" t="s">
        <v>65</v>
      </c>
      <c r="N186" s="8" t="s">
        <v>455</v>
      </c>
      <c r="O186" s="8" t="s">
        <v>456</v>
      </c>
      <c r="P186" s="8"/>
      <c r="Q186" s="8" t="s">
        <v>733</v>
      </c>
      <c r="R186" s="8" t="s">
        <v>734</v>
      </c>
      <c r="S186" s="8">
        <v>0</v>
      </c>
      <c r="T186" s="13" t="s">
        <v>49</v>
      </c>
      <c r="U186" s="13" t="s">
        <v>35</v>
      </c>
      <c r="V186" s="8" t="s">
        <v>739</v>
      </c>
      <c r="W186" s="9">
        <v>45657</v>
      </c>
      <c r="X186" s="8" t="s">
        <v>740</v>
      </c>
      <c r="Y186" s="8" t="s">
        <v>454</v>
      </c>
      <c r="Z186" s="8" t="s">
        <v>141</v>
      </c>
      <c r="AA186" s="8" t="s">
        <v>65</v>
      </c>
      <c r="AB186" s="8" t="s">
        <v>65</v>
      </c>
      <c r="AC186" s="8" t="s">
        <v>455</v>
      </c>
      <c r="AD186" s="8" t="s">
        <v>456</v>
      </c>
      <c r="AE186" s="8"/>
      <c r="AF186" s="10" t="s">
        <v>1480</v>
      </c>
      <c r="AG186" s="8" t="s">
        <v>1481</v>
      </c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2"/>
      <c r="AT186" s="18">
        <v>4705</v>
      </c>
      <c r="AU186" s="8" t="str">
        <f>AU$30</f>
        <v>W-2.1</v>
      </c>
      <c r="AV186" s="8" t="s">
        <v>1138</v>
      </c>
      <c r="AW186" s="8"/>
      <c r="AX186" s="13">
        <v>8760</v>
      </c>
      <c r="AY186" s="13">
        <v>12</v>
      </c>
      <c r="AZ186" s="14">
        <v>0</v>
      </c>
      <c r="BA186" s="14">
        <v>100</v>
      </c>
      <c r="BB186" s="13">
        <f t="shared" si="45"/>
        <v>0</v>
      </c>
      <c r="BC186" s="13">
        <f t="shared" si="46"/>
        <v>4705</v>
      </c>
      <c r="BD186" s="57">
        <f t="shared" si="47"/>
        <v>0</v>
      </c>
      <c r="BE186" s="57">
        <f>IF((OR(AU186=Ceny!$A$3,AU186=Ceny!$A$4,AU186=Ceny!$A$5,AU186=Ceny!$A$6,AU186=Ceny!$A$7)),$C$5/1000,$C$6/1000)</f>
        <v>0</v>
      </c>
      <c r="BF186" s="15">
        <f t="shared" si="48"/>
        <v>0</v>
      </c>
      <c r="BG186" s="15">
        <f t="shared" si="49"/>
        <v>0</v>
      </c>
      <c r="BH186" s="15">
        <f t="shared" si="50"/>
        <v>0</v>
      </c>
      <c r="BI186" s="16">
        <f t="shared" si="51"/>
        <v>0</v>
      </c>
      <c r="BJ186" s="15">
        <f t="shared" si="52"/>
        <v>0</v>
      </c>
      <c r="BK186" s="16">
        <f t="shared" si="53"/>
        <v>0</v>
      </c>
      <c r="BL186" s="15">
        <f t="shared" si="54"/>
        <v>0</v>
      </c>
      <c r="BM186" s="11">
        <f>VLOOKUP(AU186,Ceny!$A$3:$E$9,2,FALSE)</f>
        <v>13.04</v>
      </c>
      <c r="BN186" s="15">
        <f t="shared" si="66"/>
        <v>0</v>
      </c>
      <c r="BO186" s="11">
        <f>VLOOKUP(AU186,Ceny!$A$3:$E$9,4,FALSE)</f>
        <v>13.04</v>
      </c>
      <c r="BP186" s="15">
        <f t="shared" si="67"/>
        <v>156.47999999999999</v>
      </c>
      <c r="BQ186" s="11">
        <f>VLOOKUP(AU186,Ceny!$A$3:$E$9,3,FALSE)</f>
        <v>4.7559999999999998E-2</v>
      </c>
      <c r="BR186" s="15">
        <f t="shared" si="55"/>
        <v>0</v>
      </c>
      <c r="BS186" s="11">
        <f>VLOOKUP(AU186,Ceny!$A$3:$E$9,5,FALSE)</f>
        <v>4.7559999999999998E-2</v>
      </c>
      <c r="BT186" s="15">
        <f t="shared" si="56"/>
        <v>223.77</v>
      </c>
      <c r="BU186" s="15">
        <v>0</v>
      </c>
      <c r="BV186" s="58">
        <f t="shared" si="57"/>
        <v>0</v>
      </c>
      <c r="BW186" s="59">
        <f t="shared" si="58"/>
        <v>380.25</v>
      </c>
      <c r="BX186" s="59">
        <f t="shared" si="59"/>
        <v>87.46</v>
      </c>
      <c r="BY186" s="59">
        <f t="shared" si="60"/>
        <v>467.71</v>
      </c>
      <c r="CA186" s="60"/>
    </row>
    <row r="187" spans="1:79">
      <c r="A187" s="56">
        <f t="shared" si="61"/>
        <v>173</v>
      </c>
      <c r="B187" s="8" t="s">
        <v>63</v>
      </c>
      <c r="C187" s="8" t="s">
        <v>64</v>
      </c>
      <c r="D187" s="8" t="s">
        <v>65</v>
      </c>
      <c r="E187" s="8" t="s">
        <v>65</v>
      </c>
      <c r="F187" s="8" t="s">
        <v>66</v>
      </c>
      <c r="G187" s="8" t="s">
        <v>67</v>
      </c>
      <c r="H187" s="8"/>
      <c r="I187" s="8" t="s">
        <v>68</v>
      </c>
      <c r="J187" s="8" t="s">
        <v>457</v>
      </c>
      <c r="K187" s="8" t="s">
        <v>458</v>
      </c>
      <c r="L187" s="8" t="s">
        <v>65</v>
      </c>
      <c r="M187" s="8" t="s">
        <v>65</v>
      </c>
      <c r="N187" s="8" t="s">
        <v>459</v>
      </c>
      <c r="O187" s="8" t="s">
        <v>270</v>
      </c>
      <c r="P187" s="8"/>
      <c r="Q187" s="8" t="s">
        <v>733</v>
      </c>
      <c r="R187" s="8" t="s">
        <v>734</v>
      </c>
      <c r="S187" s="8">
        <v>0</v>
      </c>
      <c r="T187" s="13" t="s">
        <v>49</v>
      </c>
      <c r="U187" s="13" t="s">
        <v>35</v>
      </c>
      <c r="V187" s="8" t="s">
        <v>739</v>
      </c>
      <c r="W187" s="9">
        <v>45657</v>
      </c>
      <c r="X187" s="8" t="s">
        <v>740</v>
      </c>
      <c r="Y187" s="8" t="s">
        <v>457</v>
      </c>
      <c r="Z187" s="8" t="s">
        <v>458</v>
      </c>
      <c r="AA187" s="8" t="s">
        <v>65</v>
      </c>
      <c r="AB187" s="8" t="s">
        <v>65</v>
      </c>
      <c r="AC187" s="8" t="s">
        <v>459</v>
      </c>
      <c r="AD187" s="8" t="s">
        <v>270</v>
      </c>
      <c r="AE187" s="8"/>
      <c r="AF187" s="10" t="s">
        <v>1482</v>
      </c>
      <c r="AG187" s="8" t="s">
        <v>1483</v>
      </c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2"/>
      <c r="AT187" s="18">
        <v>10744</v>
      </c>
      <c r="AU187" s="8" t="s">
        <v>58</v>
      </c>
      <c r="AV187" s="8" t="s">
        <v>1138</v>
      </c>
      <c r="AW187" s="8"/>
      <c r="AX187" s="13">
        <v>8760</v>
      </c>
      <c r="AY187" s="13">
        <v>12</v>
      </c>
      <c r="AZ187" s="14">
        <v>0</v>
      </c>
      <c r="BA187" s="14">
        <v>100</v>
      </c>
      <c r="BB187" s="13">
        <f t="shared" si="45"/>
        <v>0</v>
      </c>
      <c r="BC187" s="13">
        <f t="shared" si="46"/>
        <v>10744</v>
      </c>
      <c r="BD187" s="57">
        <f t="shared" si="47"/>
        <v>0</v>
      </c>
      <c r="BE187" s="57">
        <f>IF((OR(AU187=Ceny!$A$3,AU187=Ceny!$A$4,AU187=Ceny!$A$5,AU187=Ceny!$A$6,AU187=Ceny!$A$7)),$C$5/1000,$C$6/1000)</f>
        <v>0</v>
      </c>
      <c r="BF187" s="15">
        <f t="shared" si="48"/>
        <v>0</v>
      </c>
      <c r="BG187" s="15">
        <f t="shared" si="49"/>
        <v>0</v>
      </c>
      <c r="BH187" s="15">
        <f t="shared" si="50"/>
        <v>0</v>
      </c>
      <c r="BI187" s="16">
        <f t="shared" si="51"/>
        <v>0</v>
      </c>
      <c r="BJ187" s="15">
        <f t="shared" si="52"/>
        <v>0</v>
      </c>
      <c r="BK187" s="16">
        <f t="shared" si="53"/>
        <v>0</v>
      </c>
      <c r="BL187" s="15">
        <f t="shared" si="54"/>
        <v>0</v>
      </c>
      <c r="BM187" s="11">
        <f>VLOOKUP(AU187,Ceny!$A$3:$E$9,2,FALSE)</f>
        <v>42.41</v>
      </c>
      <c r="BN187" s="15">
        <f t="shared" si="66"/>
        <v>0</v>
      </c>
      <c r="BO187" s="11">
        <f>VLOOKUP(AU187,Ceny!$A$3:$E$9,4,FALSE)</f>
        <v>42.41</v>
      </c>
      <c r="BP187" s="15">
        <f t="shared" si="67"/>
        <v>508.92</v>
      </c>
      <c r="BQ187" s="11">
        <f>VLOOKUP(AU187,Ceny!$A$3:$E$9,3,FALSE)</f>
        <v>4.4200000000000003E-2</v>
      </c>
      <c r="BR187" s="15">
        <f t="shared" si="55"/>
        <v>0</v>
      </c>
      <c r="BS187" s="11">
        <f>VLOOKUP(AU187,Ceny!$A$3:$E$9,5,FALSE)</f>
        <v>4.4200000000000003E-2</v>
      </c>
      <c r="BT187" s="15">
        <f t="shared" si="56"/>
        <v>474.88</v>
      </c>
      <c r="BU187" s="15">
        <v>0</v>
      </c>
      <c r="BV187" s="58">
        <f t="shared" si="57"/>
        <v>0</v>
      </c>
      <c r="BW187" s="59">
        <f t="shared" si="58"/>
        <v>983.8</v>
      </c>
      <c r="BX187" s="59">
        <f t="shared" si="59"/>
        <v>226.27</v>
      </c>
      <c r="BY187" s="59">
        <f t="shared" si="60"/>
        <v>1210.07</v>
      </c>
      <c r="CA187" s="60"/>
    </row>
    <row r="188" spans="1:79">
      <c r="A188" s="56">
        <f t="shared" si="61"/>
        <v>174</v>
      </c>
      <c r="B188" s="8" t="s">
        <v>63</v>
      </c>
      <c r="C188" s="8" t="s">
        <v>64</v>
      </c>
      <c r="D188" s="8" t="s">
        <v>65</v>
      </c>
      <c r="E188" s="8" t="s">
        <v>65</v>
      </c>
      <c r="F188" s="8" t="s">
        <v>66</v>
      </c>
      <c r="G188" s="8" t="s">
        <v>67</v>
      </c>
      <c r="H188" s="8"/>
      <c r="I188" s="8" t="s">
        <v>68</v>
      </c>
      <c r="J188" s="8" t="s">
        <v>460</v>
      </c>
      <c r="K188" s="8" t="s">
        <v>461</v>
      </c>
      <c r="L188" s="8" t="s">
        <v>65</v>
      </c>
      <c r="M188" s="8" t="s">
        <v>65</v>
      </c>
      <c r="N188" s="8" t="s">
        <v>462</v>
      </c>
      <c r="O188" s="8" t="s">
        <v>463</v>
      </c>
      <c r="P188" s="8"/>
      <c r="Q188" s="8" t="s">
        <v>733</v>
      </c>
      <c r="R188" s="8" t="s">
        <v>734</v>
      </c>
      <c r="S188" s="8">
        <v>0</v>
      </c>
      <c r="T188" s="13" t="s">
        <v>49</v>
      </c>
      <c r="U188" s="13" t="s">
        <v>35</v>
      </c>
      <c r="V188" s="8" t="s">
        <v>739</v>
      </c>
      <c r="W188" s="9">
        <v>45657</v>
      </c>
      <c r="X188" s="8" t="s">
        <v>740</v>
      </c>
      <c r="Y188" s="8" t="s">
        <v>460</v>
      </c>
      <c r="Z188" s="8" t="s">
        <v>461</v>
      </c>
      <c r="AA188" s="8" t="s">
        <v>65</v>
      </c>
      <c r="AB188" s="8" t="s">
        <v>65</v>
      </c>
      <c r="AC188" s="8" t="s">
        <v>462</v>
      </c>
      <c r="AD188" s="8" t="s">
        <v>463</v>
      </c>
      <c r="AE188" s="8"/>
      <c r="AF188" s="10" t="s">
        <v>1484</v>
      </c>
      <c r="AG188" s="8" t="s">
        <v>1485</v>
      </c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2"/>
      <c r="AT188" s="18">
        <v>12853</v>
      </c>
      <c r="AU188" s="8" t="str">
        <f>AU$30</f>
        <v>W-2.1</v>
      </c>
      <c r="AV188" s="8" t="s">
        <v>1138</v>
      </c>
      <c r="AW188" s="8"/>
      <c r="AX188" s="13">
        <v>8760</v>
      </c>
      <c r="AY188" s="13">
        <v>12</v>
      </c>
      <c r="AZ188" s="14">
        <v>0</v>
      </c>
      <c r="BA188" s="14">
        <v>100</v>
      </c>
      <c r="BB188" s="13">
        <f t="shared" si="45"/>
        <v>0</v>
      </c>
      <c r="BC188" s="13">
        <f t="shared" si="46"/>
        <v>12853</v>
      </c>
      <c r="BD188" s="57">
        <f t="shared" si="47"/>
        <v>0</v>
      </c>
      <c r="BE188" s="57">
        <f>IF((OR(AU188=Ceny!$A$3,AU188=Ceny!$A$4,AU188=Ceny!$A$5,AU188=Ceny!$A$6,AU188=Ceny!$A$7)),$C$5/1000,$C$6/1000)</f>
        <v>0</v>
      </c>
      <c r="BF188" s="15">
        <f t="shared" si="48"/>
        <v>0</v>
      </c>
      <c r="BG188" s="15">
        <f t="shared" si="49"/>
        <v>0</v>
      </c>
      <c r="BH188" s="15">
        <f t="shared" si="50"/>
        <v>0</v>
      </c>
      <c r="BI188" s="16">
        <f t="shared" si="51"/>
        <v>0</v>
      </c>
      <c r="BJ188" s="15">
        <f t="shared" si="52"/>
        <v>0</v>
      </c>
      <c r="BK188" s="16">
        <f t="shared" si="53"/>
        <v>0</v>
      </c>
      <c r="BL188" s="15">
        <f t="shared" si="54"/>
        <v>0</v>
      </c>
      <c r="BM188" s="11">
        <f>VLOOKUP(AU188,Ceny!$A$3:$E$9,2,FALSE)</f>
        <v>13.04</v>
      </c>
      <c r="BN188" s="15">
        <f t="shared" si="66"/>
        <v>0</v>
      </c>
      <c r="BO188" s="11">
        <f>VLOOKUP(AU188,Ceny!$A$3:$E$9,4,FALSE)</f>
        <v>13.04</v>
      </c>
      <c r="BP188" s="15">
        <f t="shared" si="67"/>
        <v>156.47999999999999</v>
      </c>
      <c r="BQ188" s="11">
        <f>VLOOKUP(AU188,Ceny!$A$3:$E$9,3,FALSE)</f>
        <v>4.7559999999999998E-2</v>
      </c>
      <c r="BR188" s="15">
        <f t="shared" si="55"/>
        <v>0</v>
      </c>
      <c r="BS188" s="11">
        <f>VLOOKUP(AU188,Ceny!$A$3:$E$9,5,FALSE)</f>
        <v>4.7559999999999998E-2</v>
      </c>
      <c r="BT188" s="15">
        <f t="shared" si="56"/>
        <v>611.29</v>
      </c>
      <c r="BU188" s="15">
        <v>0</v>
      </c>
      <c r="BV188" s="58">
        <f t="shared" si="57"/>
        <v>0</v>
      </c>
      <c r="BW188" s="59">
        <f t="shared" si="58"/>
        <v>767.77</v>
      </c>
      <c r="BX188" s="59">
        <f t="shared" si="59"/>
        <v>176.59</v>
      </c>
      <c r="BY188" s="59">
        <f t="shared" si="60"/>
        <v>944.36</v>
      </c>
      <c r="CA188" s="60"/>
    </row>
    <row r="189" spans="1:79">
      <c r="A189" s="56">
        <f t="shared" si="61"/>
        <v>175</v>
      </c>
      <c r="B189" s="8" t="s">
        <v>63</v>
      </c>
      <c r="C189" s="8" t="s">
        <v>64</v>
      </c>
      <c r="D189" s="8" t="s">
        <v>65</v>
      </c>
      <c r="E189" s="8" t="s">
        <v>65</v>
      </c>
      <c r="F189" s="8" t="s">
        <v>66</v>
      </c>
      <c r="G189" s="8" t="s">
        <v>67</v>
      </c>
      <c r="H189" s="8"/>
      <c r="I189" s="8" t="s">
        <v>68</v>
      </c>
      <c r="J189" s="8" t="s">
        <v>464</v>
      </c>
      <c r="K189" s="8" t="s">
        <v>465</v>
      </c>
      <c r="L189" s="8" t="s">
        <v>65</v>
      </c>
      <c r="M189" s="8" t="s">
        <v>65</v>
      </c>
      <c r="N189" s="8" t="s">
        <v>466</v>
      </c>
      <c r="O189" s="8"/>
      <c r="P189" s="8"/>
      <c r="Q189" s="8" t="s">
        <v>733</v>
      </c>
      <c r="R189" s="8" t="s">
        <v>734</v>
      </c>
      <c r="S189" s="8">
        <v>0</v>
      </c>
      <c r="T189" s="13" t="s">
        <v>49</v>
      </c>
      <c r="U189" s="13" t="s">
        <v>35</v>
      </c>
      <c r="V189" s="8" t="s">
        <v>739</v>
      </c>
      <c r="W189" s="9">
        <v>45657</v>
      </c>
      <c r="X189" s="8" t="s">
        <v>740</v>
      </c>
      <c r="Y189" s="8" t="s">
        <v>464</v>
      </c>
      <c r="Z189" s="8" t="s">
        <v>465</v>
      </c>
      <c r="AA189" s="8" t="s">
        <v>65</v>
      </c>
      <c r="AB189" s="8" t="s">
        <v>65</v>
      </c>
      <c r="AC189" s="8" t="s">
        <v>466</v>
      </c>
      <c r="AD189" s="8" t="s">
        <v>270</v>
      </c>
      <c r="AE189" s="8"/>
      <c r="AF189" s="10" t="s">
        <v>1486</v>
      </c>
      <c r="AG189" s="8" t="s">
        <v>1305</v>
      </c>
      <c r="AH189" s="11">
        <v>74156</v>
      </c>
      <c r="AI189" s="11">
        <v>74211</v>
      </c>
      <c r="AJ189" s="11">
        <v>62600</v>
      </c>
      <c r="AK189" s="11">
        <v>47472</v>
      </c>
      <c r="AL189" s="11">
        <v>10621</v>
      </c>
      <c r="AM189" s="11">
        <v>4303</v>
      </c>
      <c r="AN189" s="11">
        <v>3388</v>
      </c>
      <c r="AO189" s="11">
        <v>1030</v>
      </c>
      <c r="AP189" s="11">
        <v>1091</v>
      </c>
      <c r="AQ189" s="11">
        <v>20985</v>
      </c>
      <c r="AR189" s="11">
        <v>63453</v>
      </c>
      <c r="AS189" s="12">
        <v>75089</v>
      </c>
      <c r="AT189" s="18">
        <f>AH189+AI189+AJ189+AK189+AL189+AM189+AN189+AO189+AP189+AQ189+AR189+AS189</f>
        <v>438399</v>
      </c>
      <c r="AU189" s="8" t="str">
        <f>AU$19</f>
        <v>W-5.1</v>
      </c>
      <c r="AV189" s="8" t="s">
        <v>1138</v>
      </c>
      <c r="AW189" s="8" t="s">
        <v>1487</v>
      </c>
      <c r="AX189" s="13">
        <v>8760</v>
      </c>
      <c r="AY189" s="13">
        <v>12</v>
      </c>
      <c r="AZ189" s="14">
        <v>0</v>
      </c>
      <c r="BA189" s="14">
        <v>100</v>
      </c>
      <c r="BB189" s="13">
        <f t="shared" si="45"/>
        <v>0</v>
      </c>
      <c r="BC189" s="13">
        <f t="shared" si="46"/>
        <v>438399</v>
      </c>
      <c r="BD189" s="57">
        <f t="shared" si="47"/>
        <v>0</v>
      </c>
      <c r="BE189" s="57">
        <f>IF((OR(AU189=Ceny!$A$3,AU189=Ceny!$A$4,AU189=Ceny!$A$5,AU189=Ceny!$A$6,AU189=Ceny!$A$7)),$C$5/1000,$C$6/1000)</f>
        <v>0</v>
      </c>
      <c r="BF189" s="15">
        <f t="shared" si="48"/>
        <v>0</v>
      </c>
      <c r="BG189" s="15">
        <f t="shared" si="49"/>
        <v>0</v>
      </c>
      <c r="BH189" s="15">
        <f t="shared" si="50"/>
        <v>0</v>
      </c>
      <c r="BI189" s="16">
        <f t="shared" si="51"/>
        <v>0</v>
      </c>
      <c r="BJ189" s="15">
        <f t="shared" si="52"/>
        <v>0</v>
      </c>
      <c r="BK189" s="16">
        <f t="shared" si="53"/>
        <v>0</v>
      </c>
      <c r="BL189" s="15">
        <f t="shared" si="54"/>
        <v>0</v>
      </c>
      <c r="BM189" s="11">
        <f>VLOOKUP(AU189,Ceny!$A$3:$E$9,2,FALSE)</f>
        <v>6.4200000000000004E-3</v>
      </c>
      <c r="BN189" s="15">
        <f>ROUND(BM189*AX189*AW189*AZ189/100,2)</f>
        <v>0</v>
      </c>
      <c r="BO189" s="11">
        <f>VLOOKUP(AU189,Ceny!$A$3:$E$9,4,FALSE)</f>
        <v>6.4200000000000004E-3</v>
      </c>
      <c r="BP189" s="15">
        <f>ROUND(BO189*AW189*AX189*BA189/100,2)</f>
        <v>11697.75</v>
      </c>
      <c r="BQ189" s="11">
        <f>VLOOKUP(AU189,Ceny!$A$3:$E$9,3,FALSE)</f>
        <v>2.3060000000000001E-2</v>
      </c>
      <c r="BR189" s="15">
        <f t="shared" si="55"/>
        <v>0</v>
      </c>
      <c r="BS189" s="11">
        <f>VLOOKUP(AU189,Ceny!$A$3:$E$9,5,FALSE)</f>
        <v>2.3060000000000001E-2</v>
      </c>
      <c r="BT189" s="15">
        <f t="shared" si="56"/>
        <v>10109.48</v>
      </c>
      <c r="BU189" s="15">
        <v>0</v>
      </c>
      <c r="BV189" s="58">
        <f t="shared" si="57"/>
        <v>0</v>
      </c>
      <c r="BW189" s="59">
        <f t="shared" si="58"/>
        <v>21807.23</v>
      </c>
      <c r="BX189" s="59">
        <f t="shared" si="59"/>
        <v>5015.66</v>
      </c>
      <c r="BY189" s="59">
        <f t="shared" si="60"/>
        <v>26822.89</v>
      </c>
      <c r="CA189" s="60"/>
    </row>
    <row r="190" spans="1:79">
      <c r="A190" s="56">
        <f t="shared" si="61"/>
        <v>176</v>
      </c>
      <c r="B190" s="8" t="s">
        <v>63</v>
      </c>
      <c r="C190" s="8" t="s">
        <v>64</v>
      </c>
      <c r="D190" s="8" t="s">
        <v>65</v>
      </c>
      <c r="E190" s="8" t="s">
        <v>65</v>
      </c>
      <c r="F190" s="8" t="s">
        <v>66</v>
      </c>
      <c r="G190" s="8" t="s">
        <v>67</v>
      </c>
      <c r="H190" s="8"/>
      <c r="I190" s="8" t="s">
        <v>68</v>
      </c>
      <c r="J190" s="8" t="s">
        <v>464</v>
      </c>
      <c r="K190" s="8" t="s">
        <v>465</v>
      </c>
      <c r="L190" s="8" t="s">
        <v>65</v>
      </c>
      <c r="M190" s="8" t="s">
        <v>65</v>
      </c>
      <c r="N190" s="8" t="s">
        <v>466</v>
      </c>
      <c r="O190" s="8"/>
      <c r="P190" s="8"/>
      <c r="Q190" s="8" t="s">
        <v>733</v>
      </c>
      <c r="R190" s="8" t="s">
        <v>734</v>
      </c>
      <c r="S190" s="8">
        <v>0</v>
      </c>
      <c r="T190" s="13" t="s">
        <v>49</v>
      </c>
      <c r="U190" s="13" t="s">
        <v>35</v>
      </c>
      <c r="V190" s="8" t="s">
        <v>739</v>
      </c>
      <c r="W190" s="9">
        <v>45657</v>
      </c>
      <c r="X190" s="8" t="s">
        <v>740</v>
      </c>
      <c r="Y190" s="8" t="s">
        <v>464</v>
      </c>
      <c r="Z190" s="8" t="s">
        <v>465</v>
      </c>
      <c r="AA190" s="8" t="s">
        <v>65</v>
      </c>
      <c r="AB190" s="8" t="s">
        <v>65</v>
      </c>
      <c r="AC190" s="8" t="s">
        <v>466</v>
      </c>
      <c r="AD190" s="8" t="s">
        <v>270</v>
      </c>
      <c r="AE190" s="8"/>
      <c r="AF190" s="10" t="s">
        <v>1488</v>
      </c>
      <c r="AG190" s="8" t="s">
        <v>1489</v>
      </c>
      <c r="AH190" s="11">
        <v>33893</v>
      </c>
      <c r="AI190" s="11">
        <v>34351</v>
      </c>
      <c r="AJ190" s="11">
        <v>30564</v>
      </c>
      <c r="AK190" s="11">
        <v>20769</v>
      </c>
      <c r="AL190" s="11">
        <v>11222</v>
      </c>
      <c r="AM190" s="11">
        <v>5019</v>
      </c>
      <c r="AN190" s="11">
        <v>3157</v>
      </c>
      <c r="AO190" s="11">
        <v>3992</v>
      </c>
      <c r="AP190" s="11">
        <v>5480</v>
      </c>
      <c r="AQ190" s="11">
        <v>15271</v>
      </c>
      <c r="AR190" s="11">
        <v>26274</v>
      </c>
      <c r="AS190" s="12">
        <v>38745</v>
      </c>
      <c r="AT190" s="18">
        <f>AH190+AI190+AJ190+AK190+AL190+AM190+AN190+AO190+AP190+AQ190+AR190+AS190</f>
        <v>228737</v>
      </c>
      <c r="AU190" s="8" t="str">
        <f>AU$19</f>
        <v>W-5.1</v>
      </c>
      <c r="AV190" s="8" t="s">
        <v>1138</v>
      </c>
      <c r="AW190" s="8" t="s">
        <v>1490</v>
      </c>
      <c r="AX190" s="13">
        <v>8760</v>
      </c>
      <c r="AY190" s="13">
        <v>12</v>
      </c>
      <c r="AZ190" s="14">
        <v>0</v>
      </c>
      <c r="BA190" s="14">
        <v>100</v>
      </c>
      <c r="BB190" s="13">
        <f t="shared" si="45"/>
        <v>0</v>
      </c>
      <c r="BC190" s="13">
        <f t="shared" si="46"/>
        <v>228737</v>
      </c>
      <c r="BD190" s="57">
        <f t="shared" si="47"/>
        <v>0</v>
      </c>
      <c r="BE190" s="57">
        <f>IF((OR(AU190=Ceny!$A$3,AU190=Ceny!$A$4,AU190=Ceny!$A$5,AU190=Ceny!$A$6,AU190=Ceny!$A$7)),$C$5/1000,$C$6/1000)</f>
        <v>0</v>
      </c>
      <c r="BF190" s="15">
        <f t="shared" si="48"/>
        <v>0</v>
      </c>
      <c r="BG190" s="15">
        <f t="shared" si="49"/>
        <v>0</v>
      </c>
      <c r="BH190" s="15">
        <f t="shared" si="50"/>
        <v>0</v>
      </c>
      <c r="BI190" s="16">
        <f t="shared" si="51"/>
        <v>0</v>
      </c>
      <c r="BJ190" s="15">
        <f t="shared" si="52"/>
        <v>0</v>
      </c>
      <c r="BK190" s="16">
        <f t="shared" si="53"/>
        <v>0</v>
      </c>
      <c r="BL190" s="15">
        <f t="shared" si="54"/>
        <v>0</v>
      </c>
      <c r="BM190" s="11">
        <f>VLOOKUP(AU190,Ceny!$A$3:$E$9,2,FALSE)</f>
        <v>6.4200000000000004E-3</v>
      </c>
      <c r="BN190" s="15">
        <f>ROUND(BM190*AX190*AW190*AZ190/100,2)</f>
        <v>0</v>
      </c>
      <c r="BO190" s="11">
        <f>VLOOKUP(AU190,Ceny!$A$3:$E$9,4,FALSE)</f>
        <v>6.4200000000000004E-3</v>
      </c>
      <c r="BP190" s="15">
        <f>ROUND(BO190*AW190*AX190*BA190/100,2)</f>
        <v>10516.73</v>
      </c>
      <c r="BQ190" s="11">
        <f>VLOOKUP(AU190,Ceny!$A$3:$E$9,3,FALSE)</f>
        <v>2.3060000000000001E-2</v>
      </c>
      <c r="BR190" s="15">
        <f t="shared" si="55"/>
        <v>0</v>
      </c>
      <c r="BS190" s="11">
        <f>VLOOKUP(AU190,Ceny!$A$3:$E$9,5,FALSE)</f>
        <v>2.3060000000000001E-2</v>
      </c>
      <c r="BT190" s="15">
        <f t="shared" si="56"/>
        <v>5274.68</v>
      </c>
      <c r="BU190" s="15">
        <v>0</v>
      </c>
      <c r="BV190" s="58">
        <f t="shared" si="57"/>
        <v>0</v>
      </c>
      <c r="BW190" s="59">
        <f t="shared" si="58"/>
        <v>15791.41</v>
      </c>
      <c r="BX190" s="59">
        <f t="shared" si="59"/>
        <v>3632.02</v>
      </c>
      <c r="BY190" s="59">
        <f t="shared" si="60"/>
        <v>19423.43</v>
      </c>
      <c r="CA190" s="60"/>
    </row>
    <row r="191" spans="1:79">
      <c r="A191" s="56">
        <f t="shared" si="61"/>
        <v>177</v>
      </c>
      <c r="B191" s="8" t="s">
        <v>63</v>
      </c>
      <c r="C191" s="8" t="s">
        <v>64</v>
      </c>
      <c r="D191" s="8" t="s">
        <v>65</v>
      </c>
      <c r="E191" s="8" t="s">
        <v>65</v>
      </c>
      <c r="F191" s="8" t="s">
        <v>66</v>
      </c>
      <c r="G191" s="8" t="s">
        <v>67</v>
      </c>
      <c r="H191" s="8"/>
      <c r="I191" s="8" t="s">
        <v>68</v>
      </c>
      <c r="J191" s="8" t="s">
        <v>467</v>
      </c>
      <c r="K191" s="8" t="s">
        <v>468</v>
      </c>
      <c r="L191" s="8" t="s">
        <v>65</v>
      </c>
      <c r="M191" s="8" t="s">
        <v>65</v>
      </c>
      <c r="N191" s="8" t="s">
        <v>469</v>
      </c>
      <c r="O191" s="8" t="s">
        <v>200</v>
      </c>
      <c r="P191" s="8"/>
      <c r="Q191" s="8" t="s">
        <v>733</v>
      </c>
      <c r="R191" s="8" t="s">
        <v>734</v>
      </c>
      <c r="S191" s="8">
        <v>0</v>
      </c>
      <c r="T191" s="13" t="s">
        <v>49</v>
      </c>
      <c r="U191" s="13" t="s">
        <v>35</v>
      </c>
      <c r="V191" s="8" t="s">
        <v>739</v>
      </c>
      <c r="W191" s="9">
        <v>45657</v>
      </c>
      <c r="X191" s="8" t="s">
        <v>740</v>
      </c>
      <c r="Y191" s="8" t="s">
        <v>862</v>
      </c>
      <c r="Z191" s="8" t="s">
        <v>468</v>
      </c>
      <c r="AA191" s="8" t="s">
        <v>65</v>
      </c>
      <c r="AB191" s="8" t="s">
        <v>65</v>
      </c>
      <c r="AC191" s="8" t="s">
        <v>469</v>
      </c>
      <c r="AD191" s="8" t="s">
        <v>200</v>
      </c>
      <c r="AE191" s="8"/>
      <c r="AF191" s="10" t="s">
        <v>1491</v>
      </c>
      <c r="AG191" s="8" t="s">
        <v>1492</v>
      </c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2"/>
      <c r="AT191" s="18">
        <v>0</v>
      </c>
      <c r="AU191" s="8" t="s">
        <v>57</v>
      </c>
      <c r="AV191" s="8" t="s">
        <v>1138</v>
      </c>
      <c r="AW191" s="8"/>
      <c r="AX191" s="13">
        <v>8760</v>
      </c>
      <c r="AY191" s="13">
        <v>12</v>
      </c>
      <c r="AZ191" s="14">
        <v>0</v>
      </c>
      <c r="BA191" s="14">
        <v>100</v>
      </c>
      <c r="BB191" s="13">
        <f t="shared" si="45"/>
        <v>0</v>
      </c>
      <c r="BC191" s="13">
        <f t="shared" si="46"/>
        <v>0</v>
      </c>
      <c r="BD191" s="57">
        <f t="shared" si="47"/>
        <v>0</v>
      </c>
      <c r="BE191" s="57">
        <f>IF((OR(AU191=Ceny!$A$3,AU191=Ceny!$A$4,AU191=Ceny!$A$5,AU191=Ceny!$A$6,AU191=Ceny!$A$7)),$C$5/1000,$C$6/1000)</f>
        <v>0</v>
      </c>
      <c r="BF191" s="15">
        <f t="shared" si="48"/>
        <v>0</v>
      </c>
      <c r="BG191" s="15">
        <f t="shared" si="49"/>
        <v>0</v>
      </c>
      <c r="BH191" s="15">
        <f t="shared" si="50"/>
        <v>0</v>
      </c>
      <c r="BI191" s="16">
        <f t="shared" si="51"/>
        <v>0</v>
      </c>
      <c r="BJ191" s="15">
        <f t="shared" si="52"/>
        <v>0</v>
      </c>
      <c r="BK191" s="16">
        <f t="shared" si="53"/>
        <v>0</v>
      </c>
      <c r="BL191" s="15">
        <f t="shared" si="54"/>
        <v>0</v>
      </c>
      <c r="BM191" s="11">
        <f>VLOOKUP(AU191,Ceny!$A$3:$E$9,2,FALSE)</f>
        <v>6.01</v>
      </c>
      <c r="BN191" s="15">
        <f>ROUND(BM191*AY191*AZ191/100,2)</f>
        <v>0</v>
      </c>
      <c r="BO191" s="11">
        <f>VLOOKUP(AU191,Ceny!$A$3:$E$9,4,FALSE)</f>
        <v>6.01</v>
      </c>
      <c r="BP191" s="15">
        <f>ROUND(BO191*AY191*BA191/100,2)</f>
        <v>72.12</v>
      </c>
      <c r="BQ191" s="11">
        <f>VLOOKUP(AU191,Ceny!$A$3:$E$9,3,FALSE)</f>
        <v>5.706E-2</v>
      </c>
      <c r="BR191" s="15">
        <f t="shared" si="55"/>
        <v>0</v>
      </c>
      <c r="BS191" s="11">
        <f>VLOOKUP(AU191,Ceny!$A$3:$E$9,5,FALSE)</f>
        <v>5.706E-2</v>
      </c>
      <c r="BT191" s="15">
        <f t="shared" si="56"/>
        <v>0</v>
      </c>
      <c r="BU191" s="15">
        <v>0</v>
      </c>
      <c r="BV191" s="58">
        <f t="shared" si="57"/>
        <v>0</v>
      </c>
      <c r="BW191" s="59">
        <f t="shared" si="58"/>
        <v>72.12</v>
      </c>
      <c r="BX191" s="59">
        <f t="shared" si="59"/>
        <v>16.59</v>
      </c>
      <c r="BY191" s="59">
        <f t="shared" si="60"/>
        <v>88.710000000000008</v>
      </c>
      <c r="CA191" s="60"/>
    </row>
    <row r="192" spans="1:79">
      <c r="A192" s="56">
        <f t="shared" si="61"/>
        <v>178</v>
      </c>
      <c r="B192" s="8" t="s">
        <v>63</v>
      </c>
      <c r="C192" s="8" t="s">
        <v>64</v>
      </c>
      <c r="D192" s="8" t="s">
        <v>65</v>
      </c>
      <c r="E192" s="8" t="s">
        <v>65</v>
      </c>
      <c r="F192" s="8" t="s">
        <v>66</v>
      </c>
      <c r="G192" s="8" t="s">
        <v>67</v>
      </c>
      <c r="H192" s="8"/>
      <c r="I192" s="8" t="s">
        <v>68</v>
      </c>
      <c r="J192" s="8" t="s">
        <v>470</v>
      </c>
      <c r="K192" s="8" t="s">
        <v>471</v>
      </c>
      <c r="L192" s="8" t="s">
        <v>65</v>
      </c>
      <c r="M192" s="8" t="s">
        <v>65</v>
      </c>
      <c r="N192" s="8" t="s">
        <v>472</v>
      </c>
      <c r="O192" s="8" t="s">
        <v>162</v>
      </c>
      <c r="P192" s="8"/>
      <c r="Q192" s="8" t="s">
        <v>733</v>
      </c>
      <c r="R192" s="8" t="s">
        <v>734</v>
      </c>
      <c r="S192" s="8">
        <v>0</v>
      </c>
      <c r="T192" s="13" t="s">
        <v>49</v>
      </c>
      <c r="U192" s="13" t="s">
        <v>35</v>
      </c>
      <c r="V192" s="8" t="s">
        <v>739</v>
      </c>
      <c r="W192" s="9">
        <v>45657</v>
      </c>
      <c r="X192" s="8" t="s">
        <v>740</v>
      </c>
      <c r="Y192" s="8" t="s">
        <v>470</v>
      </c>
      <c r="Z192" s="8" t="s">
        <v>471</v>
      </c>
      <c r="AA192" s="8" t="s">
        <v>65</v>
      </c>
      <c r="AB192" s="8" t="s">
        <v>65</v>
      </c>
      <c r="AC192" s="8" t="s">
        <v>472</v>
      </c>
      <c r="AD192" s="8" t="s">
        <v>162</v>
      </c>
      <c r="AE192" s="8"/>
      <c r="AF192" s="10" t="s">
        <v>1493</v>
      </c>
      <c r="AG192" s="8" t="s">
        <v>1494</v>
      </c>
      <c r="AH192" s="11">
        <v>16465</v>
      </c>
      <c r="AI192" s="11">
        <v>14876</v>
      </c>
      <c r="AJ192" s="11">
        <v>12429</v>
      </c>
      <c r="AK192" s="11">
        <v>7889</v>
      </c>
      <c r="AL192" s="11">
        <v>2932</v>
      </c>
      <c r="AM192" s="11">
        <v>1800</v>
      </c>
      <c r="AN192" s="11">
        <v>1445</v>
      </c>
      <c r="AO192" s="11">
        <v>1423</v>
      </c>
      <c r="AP192" s="11">
        <v>1904</v>
      </c>
      <c r="AQ192" s="11">
        <v>5852</v>
      </c>
      <c r="AR192" s="11">
        <v>16905</v>
      </c>
      <c r="AS192" s="12">
        <v>7165</v>
      </c>
      <c r="AT192" s="18">
        <f>AH192+AI192+AJ192+AK192+AL192+AM192+AN192+AO192+AP192+AQ192+AR192+AS192</f>
        <v>91085</v>
      </c>
      <c r="AU192" s="8" t="str">
        <f>AU$19</f>
        <v>W-5.1</v>
      </c>
      <c r="AV192" s="8" t="s">
        <v>1138</v>
      </c>
      <c r="AW192" s="8" t="s">
        <v>1053</v>
      </c>
      <c r="AX192" s="13">
        <v>8760</v>
      </c>
      <c r="AY192" s="13">
        <v>12</v>
      </c>
      <c r="AZ192" s="14">
        <v>0</v>
      </c>
      <c r="BA192" s="14">
        <v>100</v>
      </c>
      <c r="BB192" s="13">
        <f t="shared" si="45"/>
        <v>0</v>
      </c>
      <c r="BC192" s="13">
        <f t="shared" si="46"/>
        <v>91085</v>
      </c>
      <c r="BD192" s="57">
        <f t="shared" si="47"/>
        <v>0</v>
      </c>
      <c r="BE192" s="57">
        <f>IF((OR(AU192=Ceny!$A$3,AU192=Ceny!$A$4,AU192=Ceny!$A$5,AU192=Ceny!$A$6,AU192=Ceny!$A$7)),$C$5/1000,$C$6/1000)</f>
        <v>0</v>
      </c>
      <c r="BF192" s="15">
        <f t="shared" si="48"/>
        <v>0</v>
      </c>
      <c r="BG192" s="15">
        <f t="shared" si="49"/>
        <v>0</v>
      </c>
      <c r="BH192" s="15">
        <f t="shared" si="50"/>
        <v>0</v>
      </c>
      <c r="BI192" s="16">
        <f t="shared" si="51"/>
        <v>0</v>
      </c>
      <c r="BJ192" s="15">
        <f t="shared" si="52"/>
        <v>0</v>
      </c>
      <c r="BK192" s="16">
        <f t="shared" si="53"/>
        <v>0</v>
      </c>
      <c r="BL192" s="15">
        <f t="shared" si="54"/>
        <v>0</v>
      </c>
      <c r="BM192" s="11">
        <f>VLOOKUP(AU192,Ceny!$A$3:$E$9,2,FALSE)</f>
        <v>6.4200000000000004E-3</v>
      </c>
      <c r="BN192" s="15">
        <f>ROUND(BM192*AX192*AW192*AZ192/100,2)</f>
        <v>0</v>
      </c>
      <c r="BO192" s="11">
        <f>VLOOKUP(AU192,Ceny!$A$3:$E$9,4,FALSE)</f>
        <v>6.4200000000000004E-3</v>
      </c>
      <c r="BP192" s="15">
        <f>ROUND(BO192*AW192*AX192*BA192/100,2)</f>
        <v>16028.17</v>
      </c>
      <c r="BQ192" s="11">
        <f>VLOOKUP(AU192,Ceny!$A$3:$E$9,3,FALSE)</f>
        <v>2.3060000000000001E-2</v>
      </c>
      <c r="BR192" s="15">
        <f t="shared" si="55"/>
        <v>0</v>
      </c>
      <c r="BS192" s="11">
        <f>VLOOKUP(AU192,Ceny!$A$3:$E$9,5,FALSE)</f>
        <v>2.3060000000000001E-2</v>
      </c>
      <c r="BT192" s="15">
        <f t="shared" si="56"/>
        <v>2100.42</v>
      </c>
      <c r="BU192" s="15">
        <v>0</v>
      </c>
      <c r="BV192" s="58">
        <f t="shared" si="57"/>
        <v>0</v>
      </c>
      <c r="BW192" s="59">
        <f t="shared" si="58"/>
        <v>18128.59</v>
      </c>
      <c r="BX192" s="59">
        <f t="shared" si="59"/>
        <v>4169.58</v>
      </c>
      <c r="BY192" s="59">
        <f t="shared" si="60"/>
        <v>22298.17</v>
      </c>
      <c r="CA192" s="60"/>
    </row>
    <row r="193" spans="1:79">
      <c r="A193" s="56">
        <f t="shared" si="61"/>
        <v>179</v>
      </c>
      <c r="B193" s="8" t="s">
        <v>63</v>
      </c>
      <c r="C193" s="8" t="s">
        <v>64</v>
      </c>
      <c r="D193" s="8" t="s">
        <v>65</v>
      </c>
      <c r="E193" s="8" t="s">
        <v>65</v>
      </c>
      <c r="F193" s="8" t="s">
        <v>66</v>
      </c>
      <c r="G193" s="8" t="s">
        <v>67</v>
      </c>
      <c r="H193" s="8"/>
      <c r="I193" s="8" t="s">
        <v>68</v>
      </c>
      <c r="J193" s="8" t="s">
        <v>470</v>
      </c>
      <c r="K193" s="8" t="s">
        <v>471</v>
      </c>
      <c r="L193" s="8" t="s">
        <v>65</v>
      </c>
      <c r="M193" s="8" t="s">
        <v>65</v>
      </c>
      <c r="N193" s="8" t="s">
        <v>472</v>
      </c>
      <c r="O193" s="8" t="s">
        <v>162</v>
      </c>
      <c r="P193" s="8"/>
      <c r="Q193" s="8" t="s">
        <v>733</v>
      </c>
      <c r="R193" s="8" t="s">
        <v>734</v>
      </c>
      <c r="S193" s="8">
        <v>0</v>
      </c>
      <c r="T193" s="13" t="s">
        <v>49</v>
      </c>
      <c r="U193" s="13" t="s">
        <v>35</v>
      </c>
      <c r="V193" s="8" t="s">
        <v>739</v>
      </c>
      <c r="W193" s="9">
        <v>45657</v>
      </c>
      <c r="X193" s="8" t="s">
        <v>740</v>
      </c>
      <c r="Y193" s="8" t="s">
        <v>470</v>
      </c>
      <c r="Z193" s="8" t="s">
        <v>863</v>
      </c>
      <c r="AA193" s="8" t="s">
        <v>65</v>
      </c>
      <c r="AB193" s="8" t="s">
        <v>65</v>
      </c>
      <c r="AC193" s="8" t="s">
        <v>634</v>
      </c>
      <c r="AD193" s="8" t="s">
        <v>418</v>
      </c>
      <c r="AE193" s="8"/>
      <c r="AF193" s="10" t="s">
        <v>1495</v>
      </c>
      <c r="AG193" s="8" t="s">
        <v>1496</v>
      </c>
      <c r="AH193" s="11">
        <v>68381</v>
      </c>
      <c r="AI193" s="11">
        <v>68429</v>
      </c>
      <c r="AJ193" s="11">
        <v>61807</v>
      </c>
      <c r="AK193" s="11">
        <v>37743</v>
      </c>
      <c r="AL193" s="11">
        <v>9767</v>
      </c>
      <c r="AM193" s="11">
        <v>6022</v>
      </c>
      <c r="AN193" s="11">
        <v>3931</v>
      </c>
      <c r="AO193" s="11">
        <v>3957</v>
      </c>
      <c r="AP193" s="11">
        <v>4041</v>
      </c>
      <c r="AQ193" s="11">
        <v>30543</v>
      </c>
      <c r="AR193" s="11">
        <v>59657</v>
      </c>
      <c r="AS193" s="12">
        <v>70266</v>
      </c>
      <c r="AT193" s="18">
        <f>AH193+AI193+AJ193+AK193+AL193+AM193+AN193+AO193+AP193+AQ193+AR193+AS193</f>
        <v>424544</v>
      </c>
      <c r="AU193" s="8" t="str">
        <f>AU$19</f>
        <v>W-5.1</v>
      </c>
      <c r="AV193" s="8" t="s">
        <v>1138</v>
      </c>
      <c r="AW193" s="8" t="s">
        <v>854</v>
      </c>
      <c r="AX193" s="13">
        <v>8760</v>
      </c>
      <c r="AY193" s="13">
        <v>12</v>
      </c>
      <c r="AZ193" s="14">
        <v>0</v>
      </c>
      <c r="BA193" s="14">
        <v>100</v>
      </c>
      <c r="BB193" s="13">
        <f t="shared" si="45"/>
        <v>0</v>
      </c>
      <c r="BC193" s="13">
        <f t="shared" si="46"/>
        <v>424544</v>
      </c>
      <c r="BD193" s="57">
        <f t="shared" si="47"/>
        <v>0</v>
      </c>
      <c r="BE193" s="57">
        <f>IF((OR(AU193=Ceny!$A$3,AU193=Ceny!$A$4,AU193=Ceny!$A$5,AU193=Ceny!$A$6,AU193=Ceny!$A$7)),$C$5/1000,$C$6/1000)</f>
        <v>0</v>
      </c>
      <c r="BF193" s="15">
        <f t="shared" si="48"/>
        <v>0</v>
      </c>
      <c r="BG193" s="15">
        <f t="shared" si="49"/>
        <v>0</v>
      </c>
      <c r="BH193" s="15">
        <f t="shared" si="50"/>
        <v>0</v>
      </c>
      <c r="BI193" s="16">
        <f t="shared" si="51"/>
        <v>0</v>
      </c>
      <c r="BJ193" s="15">
        <f t="shared" si="52"/>
        <v>0</v>
      </c>
      <c r="BK193" s="16">
        <f t="shared" si="53"/>
        <v>0</v>
      </c>
      <c r="BL193" s="15">
        <f t="shared" si="54"/>
        <v>0</v>
      </c>
      <c r="BM193" s="11">
        <f>VLOOKUP(AU193,Ceny!$A$3:$E$9,2,FALSE)</f>
        <v>6.4200000000000004E-3</v>
      </c>
      <c r="BN193" s="15">
        <f>ROUND(BM193*AX193*AW193*AZ193/100,2)</f>
        <v>0</v>
      </c>
      <c r="BO193" s="11">
        <f>VLOOKUP(AU193,Ceny!$A$3:$E$9,4,FALSE)</f>
        <v>6.4200000000000004E-3</v>
      </c>
      <c r="BP193" s="15">
        <f>ROUND(BO193*AW193*AX193*BA193/100,2)</f>
        <v>15409.54</v>
      </c>
      <c r="BQ193" s="11">
        <f>VLOOKUP(AU193,Ceny!$A$3:$E$9,3,FALSE)</f>
        <v>2.3060000000000001E-2</v>
      </c>
      <c r="BR193" s="15">
        <f t="shared" si="55"/>
        <v>0</v>
      </c>
      <c r="BS193" s="11">
        <f>VLOOKUP(AU193,Ceny!$A$3:$E$9,5,FALSE)</f>
        <v>2.3060000000000001E-2</v>
      </c>
      <c r="BT193" s="15">
        <f t="shared" si="56"/>
        <v>9789.98</v>
      </c>
      <c r="BU193" s="15">
        <v>0</v>
      </c>
      <c r="BV193" s="58">
        <f t="shared" si="57"/>
        <v>0</v>
      </c>
      <c r="BW193" s="59">
        <f t="shared" si="58"/>
        <v>25199.52</v>
      </c>
      <c r="BX193" s="59">
        <f t="shared" si="59"/>
        <v>5795.89</v>
      </c>
      <c r="BY193" s="59">
        <f t="shared" si="60"/>
        <v>30995.41</v>
      </c>
      <c r="CA193" s="60"/>
    </row>
    <row r="194" spans="1:79">
      <c r="A194" s="56">
        <f t="shared" si="61"/>
        <v>180</v>
      </c>
      <c r="B194" s="8" t="s">
        <v>63</v>
      </c>
      <c r="C194" s="8" t="s">
        <v>64</v>
      </c>
      <c r="D194" s="8" t="s">
        <v>65</v>
      </c>
      <c r="E194" s="8" t="s">
        <v>65</v>
      </c>
      <c r="F194" s="8" t="s">
        <v>66</v>
      </c>
      <c r="G194" s="8" t="s">
        <v>67</v>
      </c>
      <c r="H194" s="8"/>
      <c r="I194" s="8" t="s">
        <v>68</v>
      </c>
      <c r="J194" s="8" t="s">
        <v>470</v>
      </c>
      <c r="K194" s="8" t="s">
        <v>471</v>
      </c>
      <c r="L194" s="8" t="s">
        <v>65</v>
      </c>
      <c r="M194" s="8" t="s">
        <v>65</v>
      </c>
      <c r="N194" s="8" t="s">
        <v>472</v>
      </c>
      <c r="O194" s="8" t="s">
        <v>162</v>
      </c>
      <c r="P194" s="8"/>
      <c r="Q194" s="8" t="s">
        <v>733</v>
      </c>
      <c r="R194" s="8" t="s">
        <v>734</v>
      </c>
      <c r="S194" s="8">
        <v>0</v>
      </c>
      <c r="T194" s="13" t="s">
        <v>49</v>
      </c>
      <c r="U194" s="13" t="s">
        <v>35</v>
      </c>
      <c r="V194" s="8" t="s">
        <v>739</v>
      </c>
      <c r="W194" s="9">
        <v>45657</v>
      </c>
      <c r="X194" s="8" t="s">
        <v>740</v>
      </c>
      <c r="Y194" s="8" t="s">
        <v>470</v>
      </c>
      <c r="Z194" s="8" t="s">
        <v>471</v>
      </c>
      <c r="AA194" s="8" t="s">
        <v>65</v>
      </c>
      <c r="AB194" s="8" t="s">
        <v>65</v>
      </c>
      <c r="AC194" s="8" t="s">
        <v>472</v>
      </c>
      <c r="AD194" s="8" t="s">
        <v>162</v>
      </c>
      <c r="AE194" s="8"/>
      <c r="AF194" s="10" t="s">
        <v>1497</v>
      </c>
      <c r="AG194" s="8" t="s">
        <v>1498</v>
      </c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2"/>
      <c r="AT194" s="18">
        <v>1162</v>
      </c>
      <c r="AU194" s="8" t="str">
        <f>AU$15</f>
        <v>W-1.1</v>
      </c>
      <c r="AV194" s="8" t="s">
        <v>1138</v>
      </c>
      <c r="AW194" s="8"/>
      <c r="AX194" s="13">
        <v>8760</v>
      </c>
      <c r="AY194" s="13">
        <v>12</v>
      </c>
      <c r="AZ194" s="14">
        <v>0</v>
      </c>
      <c r="BA194" s="14">
        <v>100</v>
      </c>
      <c r="BB194" s="13">
        <f t="shared" si="45"/>
        <v>0</v>
      </c>
      <c r="BC194" s="13">
        <f t="shared" si="46"/>
        <v>1162</v>
      </c>
      <c r="BD194" s="57">
        <f t="shared" si="47"/>
        <v>0</v>
      </c>
      <c r="BE194" s="57">
        <f>IF((OR(AU194=Ceny!$A$3,AU194=Ceny!$A$4,AU194=Ceny!$A$5,AU194=Ceny!$A$6,AU194=Ceny!$A$7)),$C$5/1000,$C$6/1000)</f>
        <v>0</v>
      </c>
      <c r="BF194" s="15">
        <f t="shared" si="48"/>
        <v>0</v>
      </c>
      <c r="BG194" s="15">
        <f t="shared" si="49"/>
        <v>0</v>
      </c>
      <c r="BH194" s="15">
        <f t="shared" si="50"/>
        <v>0</v>
      </c>
      <c r="BI194" s="16">
        <f t="shared" si="51"/>
        <v>0</v>
      </c>
      <c r="BJ194" s="15">
        <f t="shared" si="52"/>
        <v>0</v>
      </c>
      <c r="BK194" s="16">
        <f t="shared" si="53"/>
        <v>0</v>
      </c>
      <c r="BL194" s="15">
        <f t="shared" si="54"/>
        <v>0</v>
      </c>
      <c r="BM194" s="11">
        <f>VLOOKUP(AU194,Ceny!$A$3:$E$9,2,FALSE)</f>
        <v>6.01</v>
      </c>
      <c r="BN194" s="15">
        <f>ROUND(BM194*AY194*AZ194/100,2)</f>
        <v>0</v>
      </c>
      <c r="BO194" s="11">
        <f>VLOOKUP(AU194,Ceny!$A$3:$E$9,4,FALSE)</f>
        <v>6.01</v>
      </c>
      <c r="BP194" s="15">
        <f>ROUND(BO194*AY194*BA194/100,2)</f>
        <v>72.12</v>
      </c>
      <c r="BQ194" s="11">
        <f>VLOOKUP(AU194,Ceny!$A$3:$E$9,3,FALSE)</f>
        <v>5.706E-2</v>
      </c>
      <c r="BR194" s="15">
        <f t="shared" si="55"/>
        <v>0</v>
      </c>
      <c r="BS194" s="11">
        <f>VLOOKUP(AU194,Ceny!$A$3:$E$9,5,FALSE)</f>
        <v>5.706E-2</v>
      </c>
      <c r="BT194" s="15">
        <f t="shared" si="56"/>
        <v>66.3</v>
      </c>
      <c r="BU194" s="15">
        <v>0</v>
      </c>
      <c r="BV194" s="58">
        <f t="shared" si="57"/>
        <v>0</v>
      </c>
      <c r="BW194" s="59">
        <f t="shared" si="58"/>
        <v>138.42000000000002</v>
      </c>
      <c r="BX194" s="59">
        <f t="shared" si="59"/>
        <v>31.84</v>
      </c>
      <c r="BY194" s="59">
        <f t="shared" si="60"/>
        <v>170.26000000000002</v>
      </c>
      <c r="CA194" s="60"/>
    </row>
    <row r="195" spans="1:79">
      <c r="A195" s="56">
        <f t="shared" si="61"/>
        <v>181</v>
      </c>
      <c r="B195" s="8" t="s">
        <v>63</v>
      </c>
      <c r="C195" s="8" t="s">
        <v>64</v>
      </c>
      <c r="D195" s="8" t="s">
        <v>65</v>
      </c>
      <c r="E195" s="8" t="s">
        <v>65</v>
      </c>
      <c r="F195" s="8" t="s">
        <v>66</v>
      </c>
      <c r="G195" s="8" t="s">
        <v>67</v>
      </c>
      <c r="H195" s="8"/>
      <c r="I195" s="8" t="s">
        <v>68</v>
      </c>
      <c r="J195" s="8" t="s">
        <v>473</v>
      </c>
      <c r="K195" s="8" t="s">
        <v>474</v>
      </c>
      <c r="L195" s="8" t="s">
        <v>65</v>
      </c>
      <c r="M195" s="8" t="s">
        <v>65</v>
      </c>
      <c r="N195" s="8" t="s">
        <v>475</v>
      </c>
      <c r="O195" s="8" t="s">
        <v>476</v>
      </c>
      <c r="P195" s="8"/>
      <c r="Q195" s="8" t="s">
        <v>733</v>
      </c>
      <c r="R195" s="8" t="s">
        <v>734</v>
      </c>
      <c r="S195" s="8">
        <v>0</v>
      </c>
      <c r="T195" s="13" t="s">
        <v>49</v>
      </c>
      <c r="U195" s="13" t="s">
        <v>35</v>
      </c>
      <c r="V195" s="8" t="s">
        <v>739</v>
      </c>
      <c r="W195" s="9">
        <v>45657</v>
      </c>
      <c r="X195" s="8" t="s">
        <v>740</v>
      </c>
      <c r="Y195" s="8" t="s">
        <v>473</v>
      </c>
      <c r="Z195" s="8" t="s">
        <v>474</v>
      </c>
      <c r="AA195" s="8" t="s">
        <v>65</v>
      </c>
      <c r="AB195" s="8" t="s">
        <v>65</v>
      </c>
      <c r="AC195" s="8" t="s">
        <v>475</v>
      </c>
      <c r="AD195" s="8" t="s">
        <v>476</v>
      </c>
      <c r="AE195" s="8"/>
      <c r="AF195" s="10" t="s">
        <v>1499</v>
      </c>
      <c r="AG195" s="8" t="s">
        <v>1500</v>
      </c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2"/>
      <c r="AT195" s="18">
        <v>8839</v>
      </c>
      <c r="AU195" s="8" t="str">
        <f>AU$30</f>
        <v>W-2.1</v>
      </c>
      <c r="AV195" s="8" t="s">
        <v>1138</v>
      </c>
      <c r="AW195" s="8"/>
      <c r="AX195" s="13">
        <v>8760</v>
      </c>
      <c r="AY195" s="13">
        <v>12</v>
      </c>
      <c r="AZ195" s="14">
        <v>0</v>
      </c>
      <c r="BA195" s="14">
        <v>100</v>
      </c>
      <c r="BB195" s="13">
        <f t="shared" si="45"/>
        <v>0</v>
      </c>
      <c r="BC195" s="13">
        <f t="shared" si="46"/>
        <v>8839</v>
      </c>
      <c r="BD195" s="57">
        <f t="shared" si="47"/>
        <v>0</v>
      </c>
      <c r="BE195" s="57">
        <f>IF((OR(AU195=Ceny!$A$3,AU195=Ceny!$A$4,AU195=Ceny!$A$5,AU195=Ceny!$A$6,AU195=Ceny!$A$7)),$C$5/1000,$C$6/1000)</f>
        <v>0</v>
      </c>
      <c r="BF195" s="15">
        <f t="shared" si="48"/>
        <v>0</v>
      </c>
      <c r="BG195" s="15">
        <f t="shared" si="49"/>
        <v>0</v>
      </c>
      <c r="BH195" s="15">
        <f t="shared" si="50"/>
        <v>0</v>
      </c>
      <c r="BI195" s="16">
        <f t="shared" si="51"/>
        <v>0</v>
      </c>
      <c r="BJ195" s="15">
        <f t="shared" si="52"/>
        <v>0</v>
      </c>
      <c r="BK195" s="16">
        <f t="shared" si="53"/>
        <v>0</v>
      </c>
      <c r="BL195" s="15">
        <f t="shared" si="54"/>
        <v>0</v>
      </c>
      <c r="BM195" s="11">
        <f>VLOOKUP(AU195,Ceny!$A$3:$E$9,2,FALSE)</f>
        <v>13.04</v>
      </c>
      <c r="BN195" s="15">
        <f>ROUND(BM195*AY195*AZ195/100,2)</f>
        <v>0</v>
      </c>
      <c r="BO195" s="11">
        <f>VLOOKUP(AU195,Ceny!$A$3:$E$9,4,FALSE)</f>
        <v>13.04</v>
      </c>
      <c r="BP195" s="15">
        <f>ROUND(BO195*AY195*BA195/100,2)</f>
        <v>156.47999999999999</v>
      </c>
      <c r="BQ195" s="11">
        <f>VLOOKUP(AU195,Ceny!$A$3:$E$9,3,FALSE)</f>
        <v>4.7559999999999998E-2</v>
      </c>
      <c r="BR195" s="15">
        <f t="shared" si="55"/>
        <v>0</v>
      </c>
      <c r="BS195" s="11">
        <f>VLOOKUP(AU195,Ceny!$A$3:$E$9,5,FALSE)</f>
        <v>4.7559999999999998E-2</v>
      </c>
      <c r="BT195" s="15">
        <f t="shared" si="56"/>
        <v>420.38</v>
      </c>
      <c r="BU195" s="15">
        <v>0</v>
      </c>
      <c r="BV195" s="58">
        <f t="shared" si="57"/>
        <v>0</v>
      </c>
      <c r="BW195" s="59">
        <f t="shared" si="58"/>
        <v>576.86</v>
      </c>
      <c r="BX195" s="59">
        <f t="shared" si="59"/>
        <v>132.68</v>
      </c>
      <c r="BY195" s="59">
        <f t="shared" si="60"/>
        <v>709.54</v>
      </c>
      <c r="CA195" s="60"/>
    </row>
    <row r="196" spans="1:79">
      <c r="A196" s="56">
        <f t="shared" si="61"/>
        <v>182</v>
      </c>
      <c r="B196" s="8" t="s">
        <v>63</v>
      </c>
      <c r="C196" s="8" t="s">
        <v>64</v>
      </c>
      <c r="D196" s="8" t="s">
        <v>65</v>
      </c>
      <c r="E196" s="8" t="s">
        <v>65</v>
      </c>
      <c r="F196" s="8" t="s">
        <v>66</v>
      </c>
      <c r="G196" s="8" t="s">
        <v>67</v>
      </c>
      <c r="H196" s="8"/>
      <c r="I196" s="8" t="s">
        <v>68</v>
      </c>
      <c r="J196" s="8" t="s">
        <v>477</v>
      </c>
      <c r="K196" s="8" t="s">
        <v>478</v>
      </c>
      <c r="L196" s="8" t="s">
        <v>65</v>
      </c>
      <c r="M196" s="8" t="s">
        <v>65</v>
      </c>
      <c r="N196" s="8" t="s">
        <v>479</v>
      </c>
      <c r="O196" s="8" t="s">
        <v>480</v>
      </c>
      <c r="P196" s="8"/>
      <c r="Q196" s="8" t="s">
        <v>733</v>
      </c>
      <c r="R196" s="8" t="s">
        <v>734</v>
      </c>
      <c r="S196" s="8">
        <v>0</v>
      </c>
      <c r="T196" s="13" t="s">
        <v>49</v>
      </c>
      <c r="U196" s="13" t="s">
        <v>35</v>
      </c>
      <c r="V196" s="8" t="s">
        <v>739</v>
      </c>
      <c r="W196" s="9">
        <v>45657</v>
      </c>
      <c r="X196" s="8" t="s">
        <v>740</v>
      </c>
      <c r="Y196" s="8" t="s">
        <v>477</v>
      </c>
      <c r="Z196" s="8" t="s">
        <v>478</v>
      </c>
      <c r="AA196" s="8" t="s">
        <v>65</v>
      </c>
      <c r="AB196" s="8" t="s">
        <v>65</v>
      </c>
      <c r="AC196" s="8" t="s">
        <v>479</v>
      </c>
      <c r="AD196" s="8" t="s">
        <v>480</v>
      </c>
      <c r="AE196" s="8"/>
      <c r="AF196" s="10" t="s">
        <v>1501</v>
      </c>
      <c r="AG196" s="8" t="s">
        <v>1502</v>
      </c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2"/>
      <c r="AT196" s="18">
        <v>207</v>
      </c>
      <c r="AU196" s="8" t="str">
        <f>AU$15</f>
        <v>W-1.1</v>
      </c>
      <c r="AV196" s="8" t="s">
        <v>1138</v>
      </c>
      <c r="AW196" s="8"/>
      <c r="AX196" s="13">
        <v>8760</v>
      </c>
      <c r="AY196" s="13">
        <v>12</v>
      </c>
      <c r="AZ196" s="14">
        <v>0</v>
      </c>
      <c r="BA196" s="14">
        <v>100</v>
      </c>
      <c r="BB196" s="13">
        <f t="shared" si="45"/>
        <v>0</v>
      </c>
      <c r="BC196" s="13">
        <f t="shared" si="46"/>
        <v>207</v>
      </c>
      <c r="BD196" s="57">
        <f t="shared" si="47"/>
        <v>0</v>
      </c>
      <c r="BE196" s="57">
        <f>IF((OR(AU196=Ceny!$A$3,AU196=Ceny!$A$4,AU196=Ceny!$A$5,AU196=Ceny!$A$6,AU196=Ceny!$A$7)),$C$5/1000,$C$6/1000)</f>
        <v>0</v>
      </c>
      <c r="BF196" s="15">
        <f t="shared" si="48"/>
        <v>0</v>
      </c>
      <c r="BG196" s="15">
        <f t="shared" si="49"/>
        <v>0</v>
      </c>
      <c r="BH196" s="15">
        <f t="shared" si="50"/>
        <v>0</v>
      </c>
      <c r="BI196" s="16">
        <f t="shared" si="51"/>
        <v>0</v>
      </c>
      <c r="BJ196" s="15">
        <f t="shared" si="52"/>
        <v>0</v>
      </c>
      <c r="BK196" s="16">
        <f t="shared" si="53"/>
        <v>0</v>
      </c>
      <c r="BL196" s="15">
        <f t="shared" si="54"/>
        <v>0</v>
      </c>
      <c r="BM196" s="11">
        <f>VLOOKUP(AU196,Ceny!$A$3:$E$9,2,FALSE)</f>
        <v>6.01</v>
      </c>
      <c r="BN196" s="15">
        <f>ROUND(BM196*AY196*AZ196/100,2)</f>
        <v>0</v>
      </c>
      <c r="BO196" s="11">
        <f>VLOOKUP(AU196,Ceny!$A$3:$E$9,4,FALSE)</f>
        <v>6.01</v>
      </c>
      <c r="BP196" s="15">
        <f>ROUND(BO196*AY196*BA196/100,2)</f>
        <v>72.12</v>
      </c>
      <c r="BQ196" s="11">
        <f>VLOOKUP(AU196,Ceny!$A$3:$E$9,3,FALSE)</f>
        <v>5.706E-2</v>
      </c>
      <c r="BR196" s="15">
        <f t="shared" si="55"/>
        <v>0</v>
      </c>
      <c r="BS196" s="11">
        <f>VLOOKUP(AU196,Ceny!$A$3:$E$9,5,FALSE)</f>
        <v>5.706E-2</v>
      </c>
      <c r="BT196" s="15">
        <f t="shared" si="56"/>
        <v>11.81</v>
      </c>
      <c r="BU196" s="15">
        <v>0</v>
      </c>
      <c r="BV196" s="58">
        <f t="shared" si="57"/>
        <v>0</v>
      </c>
      <c r="BW196" s="59">
        <f t="shared" si="58"/>
        <v>83.93</v>
      </c>
      <c r="BX196" s="59">
        <f t="shared" si="59"/>
        <v>19.3</v>
      </c>
      <c r="BY196" s="59">
        <f t="shared" si="60"/>
        <v>103.23</v>
      </c>
      <c r="CA196" s="60"/>
    </row>
    <row r="197" spans="1:79">
      <c r="A197" s="56">
        <f t="shared" si="61"/>
        <v>183</v>
      </c>
      <c r="B197" s="8" t="s">
        <v>63</v>
      </c>
      <c r="C197" s="8" t="s">
        <v>64</v>
      </c>
      <c r="D197" s="8" t="s">
        <v>65</v>
      </c>
      <c r="E197" s="8" t="s">
        <v>65</v>
      </c>
      <c r="F197" s="8" t="s">
        <v>66</v>
      </c>
      <c r="G197" s="8" t="s">
        <v>67</v>
      </c>
      <c r="H197" s="8"/>
      <c r="I197" s="8" t="s">
        <v>68</v>
      </c>
      <c r="J197" s="8" t="s">
        <v>481</v>
      </c>
      <c r="K197" s="8" t="s">
        <v>152</v>
      </c>
      <c r="L197" s="8" t="s">
        <v>65</v>
      </c>
      <c r="M197" s="8" t="s">
        <v>65</v>
      </c>
      <c r="N197" s="8" t="s">
        <v>153</v>
      </c>
      <c r="O197" s="8" t="s">
        <v>482</v>
      </c>
      <c r="P197" s="8"/>
      <c r="Q197" s="8" t="s">
        <v>733</v>
      </c>
      <c r="R197" s="8" t="s">
        <v>734</v>
      </c>
      <c r="S197" s="8">
        <v>0</v>
      </c>
      <c r="T197" s="13" t="s">
        <v>49</v>
      </c>
      <c r="U197" s="13" t="s">
        <v>35</v>
      </c>
      <c r="V197" s="8" t="s">
        <v>739</v>
      </c>
      <c r="W197" s="9">
        <v>45657</v>
      </c>
      <c r="X197" s="8" t="s">
        <v>740</v>
      </c>
      <c r="Y197" s="8" t="s">
        <v>864</v>
      </c>
      <c r="Z197" s="8" t="s">
        <v>152</v>
      </c>
      <c r="AA197" s="8" t="s">
        <v>65</v>
      </c>
      <c r="AB197" s="8" t="s">
        <v>65</v>
      </c>
      <c r="AC197" s="8" t="s">
        <v>153</v>
      </c>
      <c r="AD197" s="8" t="s">
        <v>755</v>
      </c>
      <c r="AE197" s="8"/>
      <c r="AF197" s="10" t="s">
        <v>1503</v>
      </c>
      <c r="AG197" s="8" t="s">
        <v>1504</v>
      </c>
      <c r="AH197" s="11">
        <v>70467</v>
      </c>
      <c r="AI197" s="11">
        <v>71604</v>
      </c>
      <c r="AJ197" s="11">
        <v>56442</v>
      </c>
      <c r="AK197" s="11">
        <v>45517</v>
      </c>
      <c r="AL197" s="11">
        <v>11533</v>
      </c>
      <c r="AM197" s="11">
        <v>7649</v>
      </c>
      <c r="AN197" s="11">
        <v>6938</v>
      </c>
      <c r="AO197" s="11">
        <v>6711</v>
      </c>
      <c r="AP197" s="11">
        <v>7686</v>
      </c>
      <c r="AQ197" s="11">
        <v>18804</v>
      </c>
      <c r="AR197" s="11">
        <v>72823</v>
      </c>
      <c r="AS197" s="12">
        <v>84458</v>
      </c>
      <c r="AT197" s="18">
        <f>AH197+AI197+AJ197+AK197+AL197+AM197+AN197+AO197+AP197+AQ197+AR197+AS197</f>
        <v>460632</v>
      </c>
      <c r="AU197" s="8" t="str">
        <f>AU$19</f>
        <v>W-5.1</v>
      </c>
      <c r="AV197" s="8" t="s">
        <v>1138</v>
      </c>
      <c r="AW197" s="8" t="s">
        <v>1505</v>
      </c>
      <c r="AX197" s="13">
        <v>8760</v>
      </c>
      <c r="AY197" s="13">
        <v>12</v>
      </c>
      <c r="AZ197" s="14">
        <v>0</v>
      </c>
      <c r="BA197" s="14">
        <v>100</v>
      </c>
      <c r="BB197" s="13">
        <f t="shared" si="45"/>
        <v>0</v>
      </c>
      <c r="BC197" s="13">
        <f t="shared" si="46"/>
        <v>460632</v>
      </c>
      <c r="BD197" s="57">
        <f t="shared" si="47"/>
        <v>0</v>
      </c>
      <c r="BE197" s="57">
        <f>IF((OR(AU197=Ceny!$A$3,AU197=Ceny!$A$4,AU197=Ceny!$A$5,AU197=Ceny!$A$6,AU197=Ceny!$A$7)),$C$5/1000,$C$6/1000)</f>
        <v>0</v>
      </c>
      <c r="BF197" s="15">
        <f t="shared" si="48"/>
        <v>0</v>
      </c>
      <c r="BG197" s="15">
        <f t="shared" si="49"/>
        <v>0</v>
      </c>
      <c r="BH197" s="15">
        <f t="shared" si="50"/>
        <v>0</v>
      </c>
      <c r="BI197" s="16">
        <f t="shared" si="51"/>
        <v>0</v>
      </c>
      <c r="BJ197" s="15">
        <f t="shared" si="52"/>
        <v>0</v>
      </c>
      <c r="BK197" s="16">
        <f t="shared" si="53"/>
        <v>0</v>
      </c>
      <c r="BL197" s="15">
        <f t="shared" si="54"/>
        <v>0</v>
      </c>
      <c r="BM197" s="11">
        <f>VLOOKUP(AU197,Ceny!$A$3:$E$9,2,FALSE)</f>
        <v>6.4200000000000004E-3</v>
      </c>
      <c r="BN197" s="15">
        <f>ROUND(BM197*AX197*AW197*AZ197/100,2)</f>
        <v>0</v>
      </c>
      <c r="BO197" s="11">
        <f>VLOOKUP(AU197,Ceny!$A$3:$E$9,4,FALSE)</f>
        <v>6.4200000000000004E-3</v>
      </c>
      <c r="BP197" s="15">
        <f>ROUND(BO197*AW197*AX197*BA197/100,2)</f>
        <v>12935.02</v>
      </c>
      <c r="BQ197" s="11">
        <f>VLOOKUP(AU197,Ceny!$A$3:$E$9,3,FALSE)</f>
        <v>2.3060000000000001E-2</v>
      </c>
      <c r="BR197" s="15">
        <f t="shared" si="55"/>
        <v>0</v>
      </c>
      <c r="BS197" s="11">
        <f>VLOOKUP(AU197,Ceny!$A$3:$E$9,5,FALSE)</f>
        <v>2.3060000000000001E-2</v>
      </c>
      <c r="BT197" s="15">
        <f t="shared" si="56"/>
        <v>10622.17</v>
      </c>
      <c r="BU197" s="15">
        <v>0</v>
      </c>
      <c r="BV197" s="58">
        <f t="shared" si="57"/>
        <v>0</v>
      </c>
      <c r="BW197" s="59">
        <f t="shared" si="58"/>
        <v>23557.190000000002</v>
      </c>
      <c r="BX197" s="59">
        <f t="shared" si="59"/>
        <v>5418.15</v>
      </c>
      <c r="BY197" s="59">
        <f t="shared" si="60"/>
        <v>28975.340000000004</v>
      </c>
      <c r="CA197" s="60"/>
    </row>
    <row r="198" spans="1:79">
      <c r="A198" s="56">
        <f t="shared" si="61"/>
        <v>184</v>
      </c>
      <c r="B198" s="8" t="s">
        <v>63</v>
      </c>
      <c r="C198" s="8" t="s">
        <v>64</v>
      </c>
      <c r="D198" s="8" t="s">
        <v>65</v>
      </c>
      <c r="E198" s="8" t="s">
        <v>65</v>
      </c>
      <c r="F198" s="8" t="s">
        <v>66</v>
      </c>
      <c r="G198" s="8" t="s">
        <v>67</v>
      </c>
      <c r="H198" s="8"/>
      <c r="I198" s="8" t="s">
        <v>68</v>
      </c>
      <c r="J198" s="8" t="s">
        <v>483</v>
      </c>
      <c r="K198" s="8" t="s">
        <v>484</v>
      </c>
      <c r="L198" s="8" t="s">
        <v>65</v>
      </c>
      <c r="M198" s="8" t="s">
        <v>65</v>
      </c>
      <c r="N198" s="8" t="s">
        <v>485</v>
      </c>
      <c r="O198" s="8" t="s">
        <v>211</v>
      </c>
      <c r="P198" s="8"/>
      <c r="Q198" s="8" t="s">
        <v>733</v>
      </c>
      <c r="R198" s="8" t="s">
        <v>734</v>
      </c>
      <c r="S198" s="8">
        <v>0</v>
      </c>
      <c r="T198" s="13" t="s">
        <v>49</v>
      </c>
      <c r="U198" s="13" t="s">
        <v>35</v>
      </c>
      <c r="V198" s="8" t="s">
        <v>739</v>
      </c>
      <c r="W198" s="9">
        <v>45657</v>
      </c>
      <c r="X198" s="8" t="s">
        <v>740</v>
      </c>
      <c r="Y198" s="8" t="s">
        <v>483</v>
      </c>
      <c r="Z198" s="8" t="s">
        <v>484</v>
      </c>
      <c r="AA198" s="8" t="s">
        <v>65</v>
      </c>
      <c r="AB198" s="8" t="s">
        <v>65</v>
      </c>
      <c r="AC198" s="8" t="s">
        <v>485</v>
      </c>
      <c r="AD198" s="8" t="s">
        <v>211</v>
      </c>
      <c r="AE198" s="8"/>
      <c r="AF198" s="10" t="s">
        <v>1506</v>
      </c>
      <c r="AG198" s="8" t="s">
        <v>1507</v>
      </c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2"/>
      <c r="AT198" s="18">
        <v>4026</v>
      </c>
      <c r="AU198" s="8" t="str">
        <f>AU$30</f>
        <v>W-2.1</v>
      </c>
      <c r="AV198" s="8" t="s">
        <v>1138</v>
      </c>
      <c r="AW198" s="8"/>
      <c r="AX198" s="13">
        <v>8760</v>
      </c>
      <c r="AY198" s="13">
        <v>12</v>
      </c>
      <c r="AZ198" s="14">
        <v>0</v>
      </c>
      <c r="BA198" s="14">
        <v>100</v>
      </c>
      <c r="BB198" s="13">
        <f t="shared" si="45"/>
        <v>0</v>
      </c>
      <c r="BC198" s="13">
        <f t="shared" si="46"/>
        <v>4026</v>
      </c>
      <c r="BD198" s="57">
        <f t="shared" si="47"/>
        <v>0</v>
      </c>
      <c r="BE198" s="57">
        <f>IF((OR(AU198=Ceny!$A$3,AU198=Ceny!$A$4,AU198=Ceny!$A$5,AU198=Ceny!$A$6,AU198=Ceny!$A$7)),$C$5/1000,$C$6/1000)</f>
        <v>0</v>
      </c>
      <c r="BF198" s="15">
        <f t="shared" si="48"/>
        <v>0</v>
      </c>
      <c r="BG198" s="15">
        <f t="shared" si="49"/>
        <v>0</v>
      </c>
      <c r="BH198" s="15">
        <f t="shared" si="50"/>
        <v>0</v>
      </c>
      <c r="BI198" s="16">
        <f t="shared" si="51"/>
        <v>0</v>
      </c>
      <c r="BJ198" s="15">
        <f t="shared" si="52"/>
        <v>0</v>
      </c>
      <c r="BK198" s="16">
        <f t="shared" si="53"/>
        <v>0</v>
      </c>
      <c r="BL198" s="15">
        <f t="shared" si="54"/>
        <v>0</v>
      </c>
      <c r="BM198" s="11">
        <f>VLOOKUP(AU198,Ceny!$A$3:$E$9,2,FALSE)</f>
        <v>13.04</v>
      </c>
      <c r="BN198" s="15">
        <f>ROUND(BM198*AY198*AZ198/100,2)</f>
        <v>0</v>
      </c>
      <c r="BO198" s="11">
        <f>VLOOKUP(AU198,Ceny!$A$3:$E$9,4,FALSE)</f>
        <v>13.04</v>
      </c>
      <c r="BP198" s="15">
        <f>ROUND(BO198*AY198*BA198/100,2)</f>
        <v>156.47999999999999</v>
      </c>
      <c r="BQ198" s="11">
        <f>VLOOKUP(AU198,Ceny!$A$3:$E$9,3,FALSE)</f>
        <v>4.7559999999999998E-2</v>
      </c>
      <c r="BR198" s="15">
        <f t="shared" si="55"/>
        <v>0</v>
      </c>
      <c r="BS198" s="11">
        <f>VLOOKUP(AU198,Ceny!$A$3:$E$9,5,FALSE)</f>
        <v>4.7559999999999998E-2</v>
      </c>
      <c r="BT198" s="15">
        <f t="shared" si="56"/>
        <v>191.48</v>
      </c>
      <c r="BU198" s="15">
        <v>0</v>
      </c>
      <c r="BV198" s="58">
        <f t="shared" si="57"/>
        <v>0</v>
      </c>
      <c r="BW198" s="59">
        <f t="shared" si="58"/>
        <v>347.96</v>
      </c>
      <c r="BX198" s="59">
        <f t="shared" si="59"/>
        <v>80.03</v>
      </c>
      <c r="BY198" s="59">
        <f t="shared" si="60"/>
        <v>427.99</v>
      </c>
      <c r="CA198" s="60"/>
    </row>
    <row r="199" spans="1:79">
      <c r="A199" s="56">
        <f t="shared" si="61"/>
        <v>185</v>
      </c>
      <c r="B199" s="8" t="s">
        <v>63</v>
      </c>
      <c r="C199" s="8" t="s">
        <v>64</v>
      </c>
      <c r="D199" s="8" t="s">
        <v>65</v>
      </c>
      <c r="E199" s="8" t="s">
        <v>65</v>
      </c>
      <c r="F199" s="8" t="s">
        <v>66</v>
      </c>
      <c r="G199" s="8" t="s">
        <v>67</v>
      </c>
      <c r="H199" s="8"/>
      <c r="I199" s="8" t="s">
        <v>68</v>
      </c>
      <c r="J199" s="8" t="s">
        <v>486</v>
      </c>
      <c r="K199" s="8" t="s">
        <v>487</v>
      </c>
      <c r="L199" s="8" t="s">
        <v>65</v>
      </c>
      <c r="M199" s="8" t="s">
        <v>65</v>
      </c>
      <c r="N199" s="8" t="s">
        <v>488</v>
      </c>
      <c r="O199" s="8" t="s">
        <v>489</v>
      </c>
      <c r="P199" s="8"/>
      <c r="Q199" s="8" t="s">
        <v>733</v>
      </c>
      <c r="R199" s="8" t="s">
        <v>734</v>
      </c>
      <c r="S199" s="8">
        <v>0</v>
      </c>
      <c r="T199" s="13" t="s">
        <v>49</v>
      </c>
      <c r="U199" s="13" t="s">
        <v>35</v>
      </c>
      <c r="V199" s="8" t="s">
        <v>739</v>
      </c>
      <c r="W199" s="9">
        <v>45657</v>
      </c>
      <c r="X199" s="8" t="s">
        <v>740</v>
      </c>
      <c r="Y199" s="8" t="s">
        <v>486</v>
      </c>
      <c r="Z199" s="8" t="s">
        <v>487</v>
      </c>
      <c r="AA199" s="8" t="s">
        <v>65</v>
      </c>
      <c r="AB199" s="8" t="s">
        <v>65</v>
      </c>
      <c r="AC199" s="8" t="s">
        <v>488</v>
      </c>
      <c r="AD199" s="8" t="s">
        <v>489</v>
      </c>
      <c r="AE199" s="8"/>
      <c r="AF199" s="10" t="s">
        <v>1508</v>
      </c>
      <c r="AG199" s="8" t="s">
        <v>1509</v>
      </c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2"/>
      <c r="AT199" s="18">
        <v>6745</v>
      </c>
      <c r="AU199" s="8" t="str">
        <f>AU$30</f>
        <v>W-2.1</v>
      </c>
      <c r="AV199" s="8" t="s">
        <v>1138</v>
      </c>
      <c r="AW199" s="8"/>
      <c r="AX199" s="13">
        <v>8760</v>
      </c>
      <c r="AY199" s="13">
        <v>12</v>
      </c>
      <c r="AZ199" s="14">
        <v>0</v>
      </c>
      <c r="BA199" s="14">
        <v>100</v>
      </c>
      <c r="BB199" s="13">
        <f t="shared" si="45"/>
        <v>0</v>
      </c>
      <c r="BC199" s="13">
        <f t="shared" si="46"/>
        <v>6745</v>
      </c>
      <c r="BD199" s="57">
        <f t="shared" si="47"/>
        <v>0</v>
      </c>
      <c r="BE199" s="57">
        <f>IF((OR(AU199=Ceny!$A$3,AU199=Ceny!$A$4,AU199=Ceny!$A$5,AU199=Ceny!$A$6,AU199=Ceny!$A$7)),$C$5/1000,$C$6/1000)</f>
        <v>0</v>
      </c>
      <c r="BF199" s="15">
        <f t="shared" si="48"/>
        <v>0</v>
      </c>
      <c r="BG199" s="15">
        <f t="shared" si="49"/>
        <v>0</v>
      </c>
      <c r="BH199" s="15">
        <f t="shared" si="50"/>
        <v>0</v>
      </c>
      <c r="BI199" s="16">
        <f t="shared" si="51"/>
        <v>0</v>
      </c>
      <c r="BJ199" s="15">
        <f t="shared" si="52"/>
        <v>0</v>
      </c>
      <c r="BK199" s="16">
        <f t="shared" si="53"/>
        <v>0</v>
      </c>
      <c r="BL199" s="15">
        <f t="shared" si="54"/>
        <v>0</v>
      </c>
      <c r="BM199" s="11">
        <f>VLOOKUP(AU199,Ceny!$A$3:$E$9,2,FALSE)</f>
        <v>13.04</v>
      </c>
      <c r="BN199" s="15">
        <f>ROUND(BM199*AY199*AZ199/100,2)</f>
        <v>0</v>
      </c>
      <c r="BO199" s="11">
        <f>VLOOKUP(AU199,Ceny!$A$3:$E$9,4,FALSE)</f>
        <v>13.04</v>
      </c>
      <c r="BP199" s="15">
        <f>ROUND(BO199*AY199*BA199/100,2)</f>
        <v>156.47999999999999</v>
      </c>
      <c r="BQ199" s="11">
        <f>VLOOKUP(AU199,Ceny!$A$3:$E$9,3,FALSE)</f>
        <v>4.7559999999999998E-2</v>
      </c>
      <c r="BR199" s="15">
        <f t="shared" si="55"/>
        <v>0</v>
      </c>
      <c r="BS199" s="11">
        <f>VLOOKUP(AU199,Ceny!$A$3:$E$9,5,FALSE)</f>
        <v>4.7559999999999998E-2</v>
      </c>
      <c r="BT199" s="15">
        <f t="shared" si="56"/>
        <v>320.79000000000002</v>
      </c>
      <c r="BU199" s="15">
        <v>0</v>
      </c>
      <c r="BV199" s="58">
        <f t="shared" si="57"/>
        <v>0</v>
      </c>
      <c r="BW199" s="59">
        <f t="shared" si="58"/>
        <v>477.27</v>
      </c>
      <c r="BX199" s="59">
        <f t="shared" si="59"/>
        <v>109.77</v>
      </c>
      <c r="BY199" s="59">
        <f t="shared" si="60"/>
        <v>587.04</v>
      </c>
      <c r="CA199" s="60"/>
    </row>
    <row r="200" spans="1:79">
      <c r="A200" s="56">
        <f t="shared" si="61"/>
        <v>186</v>
      </c>
      <c r="B200" s="8" t="s">
        <v>63</v>
      </c>
      <c r="C200" s="8" t="s">
        <v>128</v>
      </c>
      <c r="D200" s="8" t="s">
        <v>65</v>
      </c>
      <c r="E200" s="8" t="s">
        <v>65</v>
      </c>
      <c r="F200" s="8" t="s">
        <v>66</v>
      </c>
      <c r="G200" s="8" t="s">
        <v>67</v>
      </c>
      <c r="H200" s="8"/>
      <c r="I200" s="8" t="s">
        <v>68</v>
      </c>
      <c r="J200" s="8" t="s">
        <v>490</v>
      </c>
      <c r="K200" s="8" t="s">
        <v>491</v>
      </c>
      <c r="L200" s="8" t="s">
        <v>65</v>
      </c>
      <c r="M200" s="8" t="s">
        <v>65</v>
      </c>
      <c r="N200" s="8" t="s">
        <v>492</v>
      </c>
      <c r="O200" s="8" t="s">
        <v>112</v>
      </c>
      <c r="P200" s="8"/>
      <c r="Q200" s="8" t="s">
        <v>733</v>
      </c>
      <c r="R200" s="8" t="s">
        <v>734</v>
      </c>
      <c r="S200" s="8">
        <v>0</v>
      </c>
      <c r="T200" s="13" t="s">
        <v>49</v>
      </c>
      <c r="U200" s="13" t="s">
        <v>35</v>
      </c>
      <c r="V200" s="8" t="s">
        <v>739</v>
      </c>
      <c r="W200" s="9">
        <v>45657</v>
      </c>
      <c r="X200" s="8" t="s">
        <v>740</v>
      </c>
      <c r="Y200" s="8" t="s">
        <v>490</v>
      </c>
      <c r="Z200" s="8" t="s">
        <v>491</v>
      </c>
      <c r="AA200" s="8" t="s">
        <v>65</v>
      </c>
      <c r="AB200" s="8" t="s">
        <v>65</v>
      </c>
      <c r="AC200" s="8" t="s">
        <v>492</v>
      </c>
      <c r="AD200" s="8" t="s">
        <v>112</v>
      </c>
      <c r="AE200" s="8"/>
      <c r="AF200" s="10" t="s">
        <v>1510</v>
      </c>
      <c r="AG200" s="8" t="s">
        <v>1511</v>
      </c>
      <c r="AH200" s="11">
        <v>1604</v>
      </c>
      <c r="AI200" s="11">
        <v>899</v>
      </c>
      <c r="AJ200" s="11">
        <v>1675</v>
      </c>
      <c r="AK200" s="11">
        <v>1162</v>
      </c>
      <c r="AL200" s="11">
        <v>1224</v>
      </c>
      <c r="AM200" s="11">
        <v>1223</v>
      </c>
      <c r="AN200" s="11">
        <v>220</v>
      </c>
      <c r="AO200" s="11">
        <v>23</v>
      </c>
      <c r="AP200" s="11">
        <v>1730</v>
      </c>
      <c r="AQ200" s="11">
        <v>2170</v>
      </c>
      <c r="AR200" s="11">
        <v>2158</v>
      </c>
      <c r="AS200" s="12">
        <v>2031</v>
      </c>
      <c r="AT200" s="18">
        <f>AH200+AI200+AJ200+AK200+AL200+AM200+AN200+AO200+AP200+AQ200+AR200+AS200</f>
        <v>16119</v>
      </c>
      <c r="AU200" s="8" t="str">
        <f>AU$19</f>
        <v>W-5.1</v>
      </c>
      <c r="AV200" s="8" t="s">
        <v>1138</v>
      </c>
      <c r="AW200" s="8" t="s">
        <v>1092</v>
      </c>
      <c r="AX200" s="13">
        <v>8760</v>
      </c>
      <c r="AY200" s="13">
        <v>12</v>
      </c>
      <c r="AZ200" s="14">
        <v>0</v>
      </c>
      <c r="BA200" s="14">
        <v>100</v>
      </c>
      <c r="BB200" s="13">
        <f t="shared" si="45"/>
        <v>0</v>
      </c>
      <c r="BC200" s="13">
        <f t="shared" si="46"/>
        <v>16119</v>
      </c>
      <c r="BD200" s="57">
        <f t="shared" si="47"/>
        <v>0</v>
      </c>
      <c r="BE200" s="57">
        <f>IF((OR(AU200=Ceny!$A$3,AU200=Ceny!$A$4,AU200=Ceny!$A$5,AU200=Ceny!$A$6,AU200=Ceny!$A$7)),$C$5/1000,$C$6/1000)</f>
        <v>0</v>
      </c>
      <c r="BF200" s="15">
        <f t="shared" si="48"/>
        <v>0</v>
      </c>
      <c r="BG200" s="15">
        <f t="shared" si="49"/>
        <v>0</v>
      </c>
      <c r="BH200" s="15">
        <f t="shared" si="50"/>
        <v>0</v>
      </c>
      <c r="BI200" s="16">
        <f t="shared" si="51"/>
        <v>0</v>
      </c>
      <c r="BJ200" s="15">
        <f t="shared" si="52"/>
        <v>0</v>
      </c>
      <c r="BK200" s="16">
        <f t="shared" si="53"/>
        <v>0</v>
      </c>
      <c r="BL200" s="15">
        <f t="shared" si="54"/>
        <v>0</v>
      </c>
      <c r="BM200" s="11">
        <f>VLOOKUP(AU200,Ceny!$A$3:$E$9,2,FALSE)</f>
        <v>6.4200000000000004E-3</v>
      </c>
      <c r="BN200" s="15">
        <f>ROUND(BM200*AX200*AW200*AZ200/100,2)</f>
        <v>0</v>
      </c>
      <c r="BO200" s="11">
        <f>VLOOKUP(AU200,Ceny!$A$3:$E$9,4,FALSE)</f>
        <v>6.4200000000000004E-3</v>
      </c>
      <c r="BP200" s="15">
        <f>ROUND(BO200*AW200*AX200*BA200/100,2)</f>
        <v>7423.57</v>
      </c>
      <c r="BQ200" s="11">
        <f>VLOOKUP(AU200,Ceny!$A$3:$E$9,3,FALSE)</f>
        <v>2.3060000000000001E-2</v>
      </c>
      <c r="BR200" s="15">
        <f t="shared" si="55"/>
        <v>0</v>
      </c>
      <c r="BS200" s="11">
        <f>VLOOKUP(AU200,Ceny!$A$3:$E$9,5,FALSE)</f>
        <v>2.3060000000000001E-2</v>
      </c>
      <c r="BT200" s="15">
        <f t="shared" si="56"/>
        <v>371.7</v>
      </c>
      <c r="BU200" s="15">
        <v>0</v>
      </c>
      <c r="BV200" s="58">
        <f t="shared" si="57"/>
        <v>0</v>
      </c>
      <c r="BW200" s="59">
        <f t="shared" si="58"/>
        <v>7795.2699999999995</v>
      </c>
      <c r="BX200" s="59">
        <f t="shared" si="59"/>
        <v>1792.91</v>
      </c>
      <c r="BY200" s="59">
        <f t="shared" si="60"/>
        <v>9588.18</v>
      </c>
      <c r="CA200" s="60"/>
    </row>
    <row r="201" spans="1:79">
      <c r="A201" s="56">
        <f t="shared" si="61"/>
        <v>187</v>
      </c>
      <c r="B201" s="8" t="s">
        <v>63</v>
      </c>
      <c r="C201" s="8" t="s">
        <v>64</v>
      </c>
      <c r="D201" s="8" t="s">
        <v>65</v>
      </c>
      <c r="E201" s="8" t="s">
        <v>65</v>
      </c>
      <c r="F201" s="8" t="s">
        <v>66</v>
      </c>
      <c r="G201" s="8" t="s">
        <v>67</v>
      </c>
      <c r="H201" s="8"/>
      <c r="I201" s="8" t="s">
        <v>68</v>
      </c>
      <c r="J201" s="8" t="s">
        <v>493</v>
      </c>
      <c r="K201" s="8" t="s">
        <v>494</v>
      </c>
      <c r="L201" s="8" t="s">
        <v>65</v>
      </c>
      <c r="M201" s="8" t="s">
        <v>65</v>
      </c>
      <c r="N201" s="8" t="s">
        <v>495</v>
      </c>
      <c r="O201" s="8" t="s">
        <v>496</v>
      </c>
      <c r="P201" s="8"/>
      <c r="Q201" s="8" t="s">
        <v>733</v>
      </c>
      <c r="R201" s="8" t="s">
        <v>734</v>
      </c>
      <c r="S201" s="8">
        <v>0</v>
      </c>
      <c r="T201" s="13" t="s">
        <v>49</v>
      </c>
      <c r="U201" s="13" t="s">
        <v>35</v>
      </c>
      <c r="V201" s="8" t="s">
        <v>739</v>
      </c>
      <c r="W201" s="9">
        <v>45657</v>
      </c>
      <c r="X201" s="8" t="s">
        <v>740</v>
      </c>
      <c r="Y201" s="8" t="s">
        <v>865</v>
      </c>
      <c r="Z201" s="8" t="s">
        <v>494</v>
      </c>
      <c r="AA201" s="8" t="s">
        <v>65</v>
      </c>
      <c r="AB201" s="8" t="s">
        <v>65</v>
      </c>
      <c r="AC201" s="8" t="s">
        <v>495</v>
      </c>
      <c r="AD201" s="8" t="s">
        <v>496</v>
      </c>
      <c r="AE201" s="8"/>
      <c r="AF201" s="10" t="s">
        <v>1512</v>
      </c>
      <c r="AG201" s="8" t="s">
        <v>1513</v>
      </c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2"/>
      <c r="AT201" s="18">
        <v>9244</v>
      </c>
      <c r="AU201" s="8" t="str">
        <f>AU$30</f>
        <v>W-2.1</v>
      </c>
      <c r="AV201" s="8" t="s">
        <v>1138</v>
      </c>
      <c r="AW201" s="8"/>
      <c r="AX201" s="13">
        <v>8760</v>
      </c>
      <c r="AY201" s="13">
        <v>12</v>
      </c>
      <c r="AZ201" s="14">
        <v>0</v>
      </c>
      <c r="BA201" s="14">
        <v>100</v>
      </c>
      <c r="BB201" s="13">
        <f t="shared" si="45"/>
        <v>0</v>
      </c>
      <c r="BC201" s="13">
        <f t="shared" si="46"/>
        <v>9244</v>
      </c>
      <c r="BD201" s="57">
        <f t="shared" si="47"/>
        <v>0</v>
      </c>
      <c r="BE201" s="57">
        <f>IF((OR(AU201=Ceny!$A$3,AU201=Ceny!$A$4,AU201=Ceny!$A$5,AU201=Ceny!$A$6,AU201=Ceny!$A$7)),$C$5/1000,$C$6/1000)</f>
        <v>0</v>
      </c>
      <c r="BF201" s="15">
        <f t="shared" si="48"/>
        <v>0</v>
      </c>
      <c r="BG201" s="15">
        <f t="shared" si="49"/>
        <v>0</v>
      </c>
      <c r="BH201" s="15">
        <f t="shared" si="50"/>
        <v>0</v>
      </c>
      <c r="BI201" s="16">
        <f t="shared" si="51"/>
        <v>0</v>
      </c>
      <c r="BJ201" s="15">
        <f t="shared" si="52"/>
        <v>0</v>
      </c>
      <c r="BK201" s="16">
        <f t="shared" si="53"/>
        <v>0</v>
      </c>
      <c r="BL201" s="15">
        <f t="shared" si="54"/>
        <v>0</v>
      </c>
      <c r="BM201" s="11">
        <f>VLOOKUP(AU201,Ceny!$A$3:$E$9,2,FALSE)</f>
        <v>13.04</v>
      </c>
      <c r="BN201" s="15">
        <f>ROUND(BM201*AY201*AZ201/100,2)</f>
        <v>0</v>
      </c>
      <c r="BO201" s="11">
        <f>VLOOKUP(AU201,Ceny!$A$3:$E$9,4,FALSE)</f>
        <v>13.04</v>
      </c>
      <c r="BP201" s="15">
        <f>BO201*AY201*BA201/100</f>
        <v>156.47999999999999</v>
      </c>
      <c r="BQ201" s="11">
        <f>VLOOKUP(AU201,Ceny!$A$3:$E$9,3,FALSE)</f>
        <v>4.7559999999999998E-2</v>
      </c>
      <c r="BR201" s="15">
        <f t="shared" si="55"/>
        <v>0</v>
      </c>
      <c r="BS201" s="11">
        <f>VLOOKUP(AU201,Ceny!$A$3:$E$9,5,FALSE)</f>
        <v>4.7559999999999998E-2</v>
      </c>
      <c r="BT201" s="15">
        <f t="shared" si="56"/>
        <v>439.64</v>
      </c>
      <c r="BU201" s="15">
        <v>0</v>
      </c>
      <c r="BV201" s="58">
        <f t="shared" si="57"/>
        <v>0</v>
      </c>
      <c r="BW201" s="59">
        <f t="shared" si="58"/>
        <v>596.12</v>
      </c>
      <c r="BX201" s="59">
        <f t="shared" si="59"/>
        <v>137.11000000000001</v>
      </c>
      <c r="BY201" s="59">
        <f t="shared" si="60"/>
        <v>733.23</v>
      </c>
      <c r="CA201" s="60"/>
    </row>
    <row r="202" spans="1:79">
      <c r="A202" s="56">
        <f t="shared" si="61"/>
        <v>188</v>
      </c>
      <c r="B202" s="8" t="s">
        <v>63</v>
      </c>
      <c r="C202" s="8" t="s">
        <v>64</v>
      </c>
      <c r="D202" s="8" t="s">
        <v>65</v>
      </c>
      <c r="E202" s="8" t="s">
        <v>65</v>
      </c>
      <c r="F202" s="8" t="s">
        <v>66</v>
      </c>
      <c r="G202" s="8" t="s">
        <v>67</v>
      </c>
      <c r="H202" s="8"/>
      <c r="I202" s="8" t="s">
        <v>68</v>
      </c>
      <c r="J202" s="8" t="s">
        <v>497</v>
      </c>
      <c r="K202" s="8" t="s">
        <v>498</v>
      </c>
      <c r="L202" s="8" t="s">
        <v>65</v>
      </c>
      <c r="M202" s="8" t="s">
        <v>65</v>
      </c>
      <c r="N202" s="8" t="s">
        <v>499</v>
      </c>
      <c r="O202" s="8" t="s">
        <v>500</v>
      </c>
      <c r="P202" s="8"/>
      <c r="Q202" s="8" t="s">
        <v>733</v>
      </c>
      <c r="R202" s="8" t="s">
        <v>734</v>
      </c>
      <c r="S202" s="8">
        <v>0</v>
      </c>
      <c r="T202" s="13" t="s">
        <v>49</v>
      </c>
      <c r="U202" s="13" t="s">
        <v>35</v>
      </c>
      <c r="V202" s="8" t="s">
        <v>739</v>
      </c>
      <c r="W202" s="9">
        <v>45657</v>
      </c>
      <c r="X202" s="8" t="s">
        <v>740</v>
      </c>
      <c r="Y202" s="8" t="s">
        <v>497</v>
      </c>
      <c r="Z202" s="8" t="s">
        <v>498</v>
      </c>
      <c r="AA202" s="8" t="s">
        <v>65</v>
      </c>
      <c r="AB202" s="8" t="s">
        <v>65</v>
      </c>
      <c r="AC202" s="8" t="s">
        <v>499</v>
      </c>
      <c r="AD202" s="8" t="s">
        <v>500</v>
      </c>
      <c r="AE202" s="8"/>
      <c r="AF202" s="10" t="s">
        <v>1514</v>
      </c>
      <c r="AG202" s="8" t="s">
        <v>1515</v>
      </c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2"/>
      <c r="AT202" s="18">
        <v>0</v>
      </c>
      <c r="AU202" s="8" t="str">
        <f>AU$15</f>
        <v>W-1.1</v>
      </c>
      <c r="AV202" s="8" t="s">
        <v>1138</v>
      </c>
      <c r="AW202" s="8"/>
      <c r="AX202" s="13">
        <v>8760</v>
      </c>
      <c r="AY202" s="13">
        <v>12</v>
      </c>
      <c r="AZ202" s="14">
        <v>0</v>
      </c>
      <c r="BA202" s="14">
        <v>100</v>
      </c>
      <c r="BB202" s="13">
        <f t="shared" si="45"/>
        <v>0</v>
      </c>
      <c r="BC202" s="13">
        <f t="shared" si="46"/>
        <v>0</v>
      </c>
      <c r="BD202" s="57">
        <f t="shared" si="47"/>
        <v>0</v>
      </c>
      <c r="BE202" s="57">
        <f>IF((OR(AU202=Ceny!$A$3,AU202=Ceny!$A$4,AU202=Ceny!$A$5,AU202=Ceny!$A$6,AU202=Ceny!$A$7)),$C$5/1000,$C$6/1000)</f>
        <v>0</v>
      </c>
      <c r="BF202" s="15">
        <f t="shared" si="48"/>
        <v>0</v>
      </c>
      <c r="BG202" s="15">
        <f t="shared" si="49"/>
        <v>0</v>
      </c>
      <c r="BH202" s="15">
        <f t="shared" si="50"/>
        <v>0</v>
      </c>
      <c r="BI202" s="16">
        <f t="shared" si="51"/>
        <v>0</v>
      </c>
      <c r="BJ202" s="15">
        <f t="shared" si="52"/>
        <v>0</v>
      </c>
      <c r="BK202" s="16">
        <f t="shared" si="53"/>
        <v>0</v>
      </c>
      <c r="BL202" s="15">
        <f t="shared" si="54"/>
        <v>0</v>
      </c>
      <c r="BM202" s="11">
        <f>VLOOKUP(AU202,Ceny!$A$3:$E$9,2,FALSE)</f>
        <v>6.01</v>
      </c>
      <c r="BN202" s="15">
        <f>ROUND(BM202*AY202*AZ202/100,2)</f>
        <v>0</v>
      </c>
      <c r="BO202" s="11">
        <f>VLOOKUP(AU202,Ceny!$A$3:$E$9,4,FALSE)</f>
        <v>6.01</v>
      </c>
      <c r="BP202" s="15">
        <f>ROUND(BO202*AY202*BA202/100,2)</f>
        <v>72.12</v>
      </c>
      <c r="BQ202" s="11">
        <f>VLOOKUP(AU202,Ceny!$A$3:$E$9,3,FALSE)</f>
        <v>5.706E-2</v>
      </c>
      <c r="BR202" s="15">
        <f t="shared" si="55"/>
        <v>0</v>
      </c>
      <c r="BS202" s="11">
        <f>VLOOKUP(AU202,Ceny!$A$3:$E$9,5,FALSE)</f>
        <v>5.706E-2</v>
      </c>
      <c r="BT202" s="15">
        <f t="shared" si="56"/>
        <v>0</v>
      </c>
      <c r="BU202" s="15">
        <v>0</v>
      </c>
      <c r="BV202" s="58">
        <f t="shared" si="57"/>
        <v>0</v>
      </c>
      <c r="BW202" s="59">
        <f t="shared" si="58"/>
        <v>72.12</v>
      </c>
      <c r="BX202" s="59">
        <f t="shared" si="59"/>
        <v>16.59</v>
      </c>
      <c r="BY202" s="59">
        <f t="shared" si="60"/>
        <v>88.710000000000008</v>
      </c>
      <c r="CA202" s="60"/>
    </row>
    <row r="203" spans="1:79">
      <c r="A203" s="56">
        <f t="shared" si="61"/>
        <v>189</v>
      </c>
      <c r="B203" s="8" t="s">
        <v>63</v>
      </c>
      <c r="C203" s="8" t="s">
        <v>64</v>
      </c>
      <c r="D203" s="8" t="s">
        <v>65</v>
      </c>
      <c r="E203" s="8" t="s">
        <v>65</v>
      </c>
      <c r="F203" s="8" t="s">
        <v>66</v>
      </c>
      <c r="G203" s="8" t="s">
        <v>67</v>
      </c>
      <c r="H203" s="8"/>
      <c r="I203" s="8" t="s">
        <v>68</v>
      </c>
      <c r="J203" s="8" t="s">
        <v>501</v>
      </c>
      <c r="K203" s="8" t="s">
        <v>502</v>
      </c>
      <c r="L203" s="8" t="s">
        <v>65</v>
      </c>
      <c r="M203" s="8" t="s">
        <v>65</v>
      </c>
      <c r="N203" s="8" t="s">
        <v>503</v>
      </c>
      <c r="O203" s="8" t="s">
        <v>260</v>
      </c>
      <c r="P203" s="8"/>
      <c r="Q203" s="8" t="s">
        <v>733</v>
      </c>
      <c r="R203" s="8" t="s">
        <v>734</v>
      </c>
      <c r="S203" s="8">
        <v>0</v>
      </c>
      <c r="T203" s="13" t="s">
        <v>49</v>
      </c>
      <c r="U203" s="13" t="s">
        <v>35</v>
      </c>
      <c r="V203" s="8" t="s">
        <v>739</v>
      </c>
      <c r="W203" s="9">
        <v>45657</v>
      </c>
      <c r="X203" s="8" t="s">
        <v>740</v>
      </c>
      <c r="Y203" s="8" t="s">
        <v>501</v>
      </c>
      <c r="Z203" s="8" t="s">
        <v>502</v>
      </c>
      <c r="AA203" s="8" t="s">
        <v>65</v>
      </c>
      <c r="AB203" s="8" t="s">
        <v>65</v>
      </c>
      <c r="AC203" s="8" t="s">
        <v>503</v>
      </c>
      <c r="AD203" s="8" t="s">
        <v>260</v>
      </c>
      <c r="AE203" s="8"/>
      <c r="AF203" s="10" t="s">
        <v>1516</v>
      </c>
      <c r="AG203" s="8"/>
      <c r="AH203" s="11">
        <v>25116</v>
      </c>
      <c r="AI203" s="11">
        <v>24528</v>
      </c>
      <c r="AJ203" s="11">
        <v>23093</v>
      </c>
      <c r="AK203" s="11">
        <v>19803</v>
      </c>
      <c r="AL203" s="11">
        <v>12203</v>
      </c>
      <c r="AM203" s="11">
        <v>5561</v>
      </c>
      <c r="AN203" s="11">
        <v>4567</v>
      </c>
      <c r="AO203" s="11">
        <v>5045</v>
      </c>
      <c r="AP203" s="11">
        <v>4737</v>
      </c>
      <c r="AQ203" s="11">
        <v>12755</v>
      </c>
      <c r="AR203" s="11">
        <v>27486</v>
      </c>
      <c r="AS203" s="12">
        <v>26376</v>
      </c>
      <c r="AT203" s="18">
        <f>AH203+AI203+AJ203+AK203+AL203+AM203+AN203+AO203+AP203+AQ203+AR203+AS203</f>
        <v>191270</v>
      </c>
      <c r="AU203" s="8" t="str">
        <f>AU$19</f>
        <v>W-5.1</v>
      </c>
      <c r="AV203" s="8" t="s">
        <v>1138</v>
      </c>
      <c r="AW203" s="8" t="s">
        <v>1517</v>
      </c>
      <c r="AX203" s="13">
        <v>8760</v>
      </c>
      <c r="AY203" s="13">
        <v>12</v>
      </c>
      <c r="AZ203" s="14">
        <v>0</v>
      </c>
      <c r="BA203" s="14">
        <v>100</v>
      </c>
      <c r="BB203" s="13">
        <f t="shared" si="45"/>
        <v>0</v>
      </c>
      <c r="BC203" s="13">
        <f t="shared" si="46"/>
        <v>191270</v>
      </c>
      <c r="BD203" s="57">
        <f t="shared" si="47"/>
        <v>0</v>
      </c>
      <c r="BE203" s="57">
        <f>IF((OR(AU203=Ceny!$A$3,AU203=Ceny!$A$4,AU203=Ceny!$A$5,AU203=Ceny!$A$6,AU203=Ceny!$A$7)),$C$5/1000,$C$6/1000)</f>
        <v>0</v>
      </c>
      <c r="BF203" s="15">
        <f t="shared" si="48"/>
        <v>0</v>
      </c>
      <c r="BG203" s="15">
        <f t="shared" si="49"/>
        <v>0</v>
      </c>
      <c r="BH203" s="15">
        <f t="shared" si="50"/>
        <v>0</v>
      </c>
      <c r="BI203" s="16">
        <f t="shared" si="51"/>
        <v>0</v>
      </c>
      <c r="BJ203" s="15">
        <f t="shared" si="52"/>
        <v>0</v>
      </c>
      <c r="BK203" s="16">
        <f t="shared" si="53"/>
        <v>0</v>
      </c>
      <c r="BL203" s="15">
        <f t="shared" si="54"/>
        <v>0</v>
      </c>
      <c r="BM203" s="11">
        <f>VLOOKUP(AU203,Ceny!$A$3:$E$9,2,FALSE)</f>
        <v>6.4200000000000004E-3</v>
      </c>
      <c r="BN203" s="15">
        <f>ROUND(BM203*AX203*AW203*AZ203/100,2)</f>
        <v>0</v>
      </c>
      <c r="BO203" s="11">
        <f>VLOOKUP(AU203,Ceny!$A$3:$E$9,4,FALSE)</f>
        <v>6.4200000000000004E-3</v>
      </c>
      <c r="BP203" s="15">
        <f>ROUND(BO203*AW203*AX203*BA203/100,2)</f>
        <v>18502.7</v>
      </c>
      <c r="BQ203" s="11">
        <f>VLOOKUP(AU203,Ceny!$A$3:$E$9,3,FALSE)</f>
        <v>2.3060000000000001E-2</v>
      </c>
      <c r="BR203" s="15">
        <f t="shared" si="55"/>
        <v>0</v>
      </c>
      <c r="BS203" s="11">
        <f>VLOOKUP(AU203,Ceny!$A$3:$E$9,5,FALSE)</f>
        <v>2.3060000000000001E-2</v>
      </c>
      <c r="BT203" s="15">
        <f t="shared" si="56"/>
        <v>4410.6899999999996</v>
      </c>
      <c r="BU203" s="15">
        <v>0</v>
      </c>
      <c r="BV203" s="58">
        <f t="shared" si="57"/>
        <v>0</v>
      </c>
      <c r="BW203" s="59">
        <f t="shared" si="58"/>
        <v>22913.39</v>
      </c>
      <c r="BX203" s="59">
        <f t="shared" si="59"/>
        <v>5270.08</v>
      </c>
      <c r="BY203" s="59">
        <f t="shared" si="60"/>
        <v>28183.47</v>
      </c>
      <c r="CA203" s="60"/>
    </row>
    <row r="204" spans="1:79">
      <c r="A204" s="56">
        <f t="shared" si="61"/>
        <v>190</v>
      </c>
      <c r="B204" s="8" t="s">
        <v>63</v>
      </c>
      <c r="C204" s="8" t="s">
        <v>64</v>
      </c>
      <c r="D204" s="8" t="s">
        <v>65</v>
      </c>
      <c r="E204" s="8" t="s">
        <v>65</v>
      </c>
      <c r="F204" s="8" t="s">
        <v>66</v>
      </c>
      <c r="G204" s="8" t="s">
        <v>67</v>
      </c>
      <c r="H204" s="8"/>
      <c r="I204" s="8" t="s">
        <v>68</v>
      </c>
      <c r="J204" s="8" t="s">
        <v>501</v>
      </c>
      <c r="K204" s="8" t="s">
        <v>502</v>
      </c>
      <c r="L204" s="8" t="s">
        <v>65</v>
      </c>
      <c r="M204" s="8" t="s">
        <v>65</v>
      </c>
      <c r="N204" s="8" t="s">
        <v>503</v>
      </c>
      <c r="O204" s="8" t="s">
        <v>260</v>
      </c>
      <c r="P204" s="8"/>
      <c r="Q204" s="8" t="s">
        <v>733</v>
      </c>
      <c r="R204" s="8" t="s">
        <v>734</v>
      </c>
      <c r="S204" s="8">
        <v>0</v>
      </c>
      <c r="T204" s="13" t="s">
        <v>49</v>
      </c>
      <c r="U204" s="13" t="s">
        <v>35</v>
      </c>
      <c r="V204" s="8" t="s">
        <v>739</v>
      </c>
      <c r="W204" s="9">
        <v>45657</v>
      </c>
      <c r="X204" s="8" t="s">
        <v>740</v>
      </c>
      <c r="Y204" s="8" t="s">
        <v>501</v>
      </c>
      <c r="Z204" s="8" t="s">
        <v>318</v>
      </c>
      <c r="AA204" s="8" t="s">
        <v>65</v>
      </c>
      <c r="AB204" s="8" t="s">
        <v>65</v>
      </c>
      <c r="AC204" s="8" t="s">
        <v>410</v>
      </c>
      <c r="AD204" s="8" t="s">
        <v>866</v>
      </c>
      <c r="AE204" s="8" t="s">
        <v>92</v>
      </c>
      <c r="AF204" s="10" t="s">
        <v>1518</v>
      </c>
      <c r="AG204" s="8" t="s">
        <v>1519</v>
      </c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2"/>
      <c r="AT204" s="18">
        <v>45367</v>
      </c>
      <c r="AU204" s="8" t="str">
        <f>AU$22</f>
        <v>W-3.6</v>
      </c>
      <c r="AV204" s="8" t="s">
        <v>1138</v>
      </c>
      <c r="AW204" s="8"/>
      <c r="AX204" s="13">
        <v>8760</v>
      </c>
      <c r="AY204" s="13">
        <v>12</v>
      </c>
      <c r="AZ204" s="14">
        <v>0</v>
      </c>
      <c r="BA204" s="14">
        <v>100</v>
      </c>
      <c r="BB204" s="13">
        <f t="shared" si="45"/>
        <v>0</v>
      </c>
      <c r="BC204" s="13">
        <f t="shared" si="46"/>
        <v>45367</v>
      </c>
      <c r="BD204" s="57">
        <f t="shared" si="47"/>
        <v>0</v>
      </c>
      <c r="BE204" s="57">
        <f>IF((OR(AU204=Ceny!$A$3,AU204=Ceny!$A$4,AU204=Ceny!$A$5,AU204=Ceny!$A$6,AU204=Ceny!$A$7)),$C$5/1000,$C$6/1000)</f>
        <v>0</v>
      </c>
      <c r="BF204" s="15">
        <f t="shared" si="48"/>
        <v>0</v>
      </c>
      <c r="BG204" s="15">
        <f t="shared" si="49"/>
        <v>0</v>
      </c>
      <c r="BH204" s="15">
        <f t="shared" si="50"/>
        <v>0</v>
      </c>
      <c r="BI204" s="16">
        <f t="shared" si="51"/>
        <v>0</v>
      </c>
      <c r="BJ204" s="15">
        <f t="shared" si="52"/>
        <v>0</v>
      </c>
      <c r="BK204" s="16">
        <f t="shared" si="53"/>
        <v>0</v>
      </c>
      <c r="BL204" s="15">
        <f t="shared" si="54"/>
        <v>0</v>
      </c>
      <c r="BM204" s="11">
        <f>VLOOKUP(AU204,Ceny!$A$3:$E$9,2,FALSE)</f>
        <v>42.41</v>
      </c>
      <c r="BN204" s="15">
        <f t="shared" ref="BN204:BN226" si="68">ROUND(BM204*AY204*AZ204/100,2)</f>
        <v>0</v>
      </c>
      <c r="BO204" s="11">
        <f>VLOOKUP(AU204,Ceny!$A$3:$E$9,4,FALSE)</f>
        <v>42.41</v>
      </c>
      <c r="BP204" s="15">
        <f t="shared" ref="BP204:BP226" si="69">ROUND(BO204*AY204*BA204/100,2)</f>
        <v>508.92</v>
      </c>
      <c r="BQ204" s="11">
        <f>VLOOKUP(AU204,Ceny!$A$3:$E$9,3,FALSE)</f>
        <v>4.4200000000000003E-2</v>
      </c>
      <c r="BR204" s="15">
        <f t="shared" si="55"/>
        <v>0</v>
      </c>
      <c r="BS204" s="11">
        <f>VLOOKUP(AU204,Ceny!$A$3:$E$9,5,FALSE)</f>
        <v>4.4200000000000003E-2</v>
      </c>
      <c r="BT204" s="15">
        <f t="shared" si="56"/>
        <v>2005.22</v>
      </c>
      <c r="BU204" s="15">
        <v>0</v>
      </c>
      <c r="BV204" s="58">
        <f t="shared" si="57"/>
        <v>0</v>
      </c>
      <c r="BW204" s="59">
        <f t="shared" si="58"/>
        <v>2514.14</v>
      </c>
      <c r="BX204" s="59">
        <f t="shared" si="59"/>
        <v>578.25</v>
      </c>
      <c r="BY204" s="59">
        <f t="shared" si="60"/>
        <v>3092.39</v>
      </c>
      <c r="CA204" s="60"/>
    </row>
    <row r="205" spans="1:79">
      <c r="A205" s="56">
        <f t="shared" si="61"/>
        <v>191</v>
      </c>
      <c r="B205" s="8" t="s">
        <v>63</v>
      </c>
      <c r="C205" s="8" t="s">
        <v>64</v>
      </c>
      <c r="D205" s="8" t="s">
        <v>65</v>
      </c>
      <c r="E205" s="8" t="s">
        <v>65</v>
      </c>
      <c r="F205" s="8" t="s">
        <v>66</v>
      </c>
      <c r="G205" s="8" t="s">
        <v>67</v>
      </c>
      <c r="H205" s="8"/>
      <c r="I205" s="8" t="s">
        <v>68</v>
      </c>
      <c r="J205" s="8" t="s">
        <v>501</v>
      </c>
      <c r="K205" s="8" t="s">
        <v>502</v>
      </c>
      <c r="L205" s="8" t="s">
        <v>65</v>
      </c>
      <c r="M205" s="8" t="s">
        <v>65</v>
      </c>
      <c r="N205" s="8" t="s">
        <v>503</v>
      </c>
      <c r="O205" s="8" t="s">
        <v>260</v>
      </c>
      <c r="P205" s="8"/>
      <c r="Q205" s="8" t="s">
        <v>733</v>
      </c>
      <c r="R205" s="8" t="s">
        <v>734</v>
      </c>
      <c r="S205" s="8">
        <v>0</v>
      </c>
      <c r="T205" s="13" t="s">
        <v>49</v>
      </c>
      <c r="U205" s="13" t="s">
        <v>35</v>
      </c>
      <c r="V205" s="8" t="s">
        <v>739</v>
      </c>
      <c r="W205" s="9">
        <v>45657</v>
      </c>
      <c r="X205" s="8" t="s">
        <v>740</v>
      </c>
      <c r="Y205" s="8" t="s">
        <v>501</v>
      </c>
      <c r="Z205" s="8" t="s">
        <v>318</v>
      </c>
      <c r="AA205" s="8" t="s">
        <v>65</v>
      </c>
      <c r="AB205" s="8" t="s">
        <v>65</v>
      </c>
      <c r="AC205" s="8" t="s">
        <v>410</v>
      </c>
      <c r="AD205" s="8" t="s">
        <v>866</v>
      </c>
      <c r="AE205" s="8" t="s">
        <v>407</v>
      </c>
      <c r="AF205" s="10" t="s">
        <v>1520</v>
      </c>
      <c r="AG205" s="8" t="s">
        <v>1521</v>
      </c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2"/>
      <c r="AT205" s="18">
        <v>33758</v>
      </c>
      <c r="AU205" s="8" t="str">
        <f>AU$22</f>
        <v>W-3.6</v>
      </c>
      <c r="AV205" s="8" t="s">
        <v>1138</v>
      </c>
      <c r="AW205" s="8"/>
      <c r="AX205" s="13">
        <v>8760</v>
      </c>
      <c r="AY205" s="13">
        <v>12</v>
      </c>
      <c r="AZ205" s="14">
        <v>0</v>
      </c>
      <c r="BA205" s="14">
        <v>100</v>
      </c>
      <c r="BB205" s="13">
        <f t="shared" ref="BB205:BB267" si="70">AT205*AZ205/100</f>
        <v>0</v>
      </c>
      <c r="BC205" s="13">
        <f t="shared" ref="BC205:BC267" si="71">AT205*BA205/100</f>
        <v>33758</v>
      </c>
      <c r="BD205" s="57">
        <f t="shared" ref="BD205:BD267" si="72">C$4/1000</f>
        <v>0</v>
      </c>
      <c r="BE205" s="57">
        <f>IF((OR(AU205=Ceny!$A$3,AU205=Ceny!$A$4,AU205=Ceny!$A$5,AU205=Ceny!$A$6,AU205=Ceny!$A$7)),$C$5/1000,$C$6/1000)</f>
        <v>0</v>
      </c>
      <c r="BF205" s="15">
        <f t="shared" ref="BF205:BF267" si="73">ROUND(BB205*BD205,2)</f>
        <v>0</v>
      </c>
      <c r="BG205" s="15">
        <f t="shared" ref="BG205:BG267" si="74">ROUND(BC205*BE205,2)</f>
        <v>0</v>
      </c>
      <c r="BH205" s="15">
        <f t="shared" ref="BH205:BH267" si="75">SUM(BF205:BG205)</f>
        <v>0</v>
      </c>
      <c r="BI205" s="16">
        <f t="shared" ref="BI205:BI267" si="76">HLOOKUP(AU205,$E$3:$K$5,2,FALSE)</f>
        <v>0</v>
      </c>
      <c r="BJ205" s="15">
        <f t="shared" ref="BJ205:BJ267" si="77">ROUND(BI205*AY205*AZ205/100,2)</f>
        <v>0</v>
      </c>
      <c r="BK205" s="16">
        <f t="shared" ref="BK205:BK267" si="78">HLOOKUP(AU205,$E$3:$K$5,3,FALSE)</f>
        <v>0</v>
      </c>
      <c r="BL205" s="15">
        <f t="shared" ref="BL205:BL267" si="79">ROUND(BK205*AY205*BA205/100,2)</f>
        <v>0</v>
      </c>
      <c r="BM205" s="11">
        <f>VLOOKUP(AU205,Ceny!$A$3:$E$9,2,FALSE)</f>
        <v>42.41</v>
      </c>
      <c r="BN205" s="15">
        <f t="shared" si="68"/>
        <v>0</v>
      </c>
      <c r="BO205" s="11">
        <f>VLOOKUP(AU205,Ceny!$A$3:$E$9,4,FALSE)</f>
        <v>42.41</v>
      </c>
      <c r="BP205" s="15">
        <f t="shared" si="69"/>
        <v>508.92</v>
      </c>
      <c r="BQ205" s="11">
        <f>VLOOKUP(AU205,Ceny!$A$3:$E$9,3,FALSE)</f>
        <v>4.4200000000000003E-2</v>
      </c>
      <c r="BR205" s="15">
        <f t="shared" ref="BR205:BR267" si="80">ROUND(BQ205*AT205*AZ205/100,2)</f>
        <v>0</v>
      </c>
      <c r="BS205" s="11">
        <f>VLOOKUP(AU205,Ceny!$A$3:$E$9,5,FALSE)</f>
        <v>4.4200000000000003E-2</v>
      </c>
      <c r="BT205" s="15">
        <f t="shared" ref="BT205:BT267" si="81">ROUND(BS205*AT205*BA205/100,2)</f>
        <v>1492.1</v>
      </c>
      <c r="BU205" s="15">
        <v>0</v>
      </c>
      <c r="BV205" s="58">
        <f t="shared" ref="BV205:BV267" si="82">ROUND(BU205*AT205,2)</f>
        <v>0</v>
      </c>
      <c r="BW205" s="59">
        <f t="shared" ref="BW205:BW267" si="83">BH205+BJ205+BL205+BN205+BR205+BT205+BP205+BV205</f>
        <v>2001.02</v>
      </c>
      <c r="BX205" s="59">
        <f t="shared" ref="BX205:BX267" si="84">ROUND(BW205*0.23,2)</f>
        <v>460.23</v>
      </c>
      <c r="BY205" s="59">
        <f t="shared" ref="BY205:BY267" si="85">BX205+BW205</f>
        <v>2461.25</v>
      </c>
      <c r="CA205" s="60"/>
    </row>
    <row r="206" spans="1:79">
      <c r="A206" s="56">
        <f t="shared" si="61"/>
        <v>192</v>
      </c>
      <c r="B206" s="8" t="s">
        <v>63</v>
      </c>
      <c r="C206" s="8" t="s">
        <v>64</v>
      </c>
      <c r="D206" s="8" t="s">
        <v>65</v>
      </c>
      <c r="E206" s="8" t="s">
        <v>65</v>
      </c>
      <c r="F206" s="8" t="s">
        <v>66</v>
      </c>
      <c r="G206" s="8" t="s">
        <v>67</v>
      </c>
      <c r="H206" s="8"/>
      <c r="I206" s="8" t="s">
        <v>68</v>
      </c>
      <c r="J206" s="8" t="s">
        <v>501</v>
      </c>
      <c r="K206" s="8" t="s">
        <v>502</v>
      </c>
      <c r="L206" s="8" t="s">
        <v>65</v>
      </c>
      <c r="M206" s="8" t="s">
        <v>65</v>
      </c>
      <c r="N206" s="8" t="s">
        <v>503</v>
      </c>
      <c r="O206" s="8" t="s">
        <v>260</v>
      </c>
      <c r="P206" s="8"/>
      <c r="Q206" s="8" t="s">
        <v>733</v>
      </c>
      <c r="R206" s="8" t="s">
        <v>734</v>
      </c>
      <c r="S206" s="8">
        <v>0</v>
      </c>
      <c r="T206" s="13" t="s">
        <v>49</v>
      </c>
      <c r="U206" s="13" t="s">
        <v>35</v>
      </c>
      <c r="V206" s="8" t="s">
        <v>739</v>
      </c>
      <c r="W206" s="9">
        <v>45657</v>
      </c>
      <c r="X206" s="8" t="s">
        <v>740</v>
      </c>
      <c r="Y206" s="8" t="s">
        <v>501</v>
      </c>
      <c r="Z206" s="8" t="s">
        <v>867</v>
      </c>
      <c r="AA206" s="8" t="s">
        <v>65</v>
      </c>
      <c r="AB206" s="8" t="s">
        <v>65</v>
      </c>
      <c r="AC206" s="8" t="s">
        <v>511</v>
      </c>
      <c r="AD206" s="8" t="s">
        <v>868</v>
      </c>
      <c r="AE206" s="8"/>
      <c r="AF206" s="10" t="s">
        <v>1522</v>
      </c>
      <c r="AG206" s="8" t="s">
        <v>1523</v>
      </c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2"/>
      <c r="AT206" s="18">
        <v>12485</v>
      </c>
      <c r="AU206" s="8" t="str">
        <f>AU$30</f>
        <v>W-2.1</v>
      </c>
      <c r="AV206" s="8" t="s">
        <v>1138</v>
      </c>
      <c r="AW206" s="8"/>
      <c r="AX206" s="13">
        <v>8760</v>
      </c>
      <c r="AY206" s="13">
        <v>12</v>
      </c>
      <c r="AZ206" s="14">
        <v>0</v>
      </c>
      <c r="BA206" s="14">
        <v>100</v>
      </c>
      <c r="BB206" s="13">
        <f t="shared" si="70"/>
        <v>0</v>
      </c>
      <c r="BC206" s="13">
        <f t="shared" si="71"/>
        <v>12485</v>
      </c>
      <c r="BD206" s="57">
        <f t="shared" si="72"/>
        <v>0</v>
      </c>
      <c r="BE206" s="57">
        <f>IF((OR(AU206=Ceny!$A$3,AU206=Ceny!$A$4,AU206=Ceny!$A$5,AU206=Ceny!$A$6,AU206=Ceny!$A$7)),$C$5/1000,$C$6/1000)</f>
        <v>0</v>
      </c>
      <c r="BF206" s="15">
        <f t="shared" si="73"/>
        <v>0</v>
      </c>
      <c r="BG206" s="15">
        <f t="shared" si="74"/>
        <v>0</v>
      </c>
      <c r="BH206" s="15">
        <f t="shared" si="75"/>
        <v>0</v>
      </c>
      <c r="BI206" s="16">
        <f t="shared" si="76"/>
        <v>0</v>
      </c>
      <c r="BJ206" s="15">
        <f t="shared" si="77"/>
        <v>0</v>
      </c>
      <c r="BK206" s="16">
        <f t="shared" si="78"/>
        <v>0</v>
      </c>
      <c r="BL206" s="15">
        <f t="shared" si="79"/>
        <v>0</v>
      </c>
      <c r="BM206" s="11">
        <f>VLOOKUP(AU206,Ceny!$A$3:$E$9,2,FALSE)</f>
        <v>13.04</v>
      </c>
      <c r="BN206" s="15">
        <f t="shared" si="68"/>
        <v>0</v>
      </c>
      <c r="BO206" s="11">
        <f>VLOOKUP(AU206,Ceny!$A$3:$E$9,4,FALSE)</f>
        <v>13.04</v>
      </c>
      <c r="BP206" s="15">
        <f t="shared" si="69"/>
        <v>156.47999999999999</v>
      </c>
      <c r="BQ206" s="11">
        <f>VLOOKUP(AU206,Ceny!$A$3:$E$9,3,FALSE)</f>
        <v>4.7559999999999998E-2</v>
      </c>
      <c r="BR206" s="15">
        <f t="shared" si="80"/>
        <v>0</v>
      </c>
      <c r="BS206" s="11">
        <f>VLOOKUP(AU206,Ceny!$A$3:$E$9,5,FALSE)</f>
        <v>4.7559999999999998E-2</v>
      </c>
      <c r="BT206" s="15">
        <f t="shared" si="81"/>
        <v>593.79</v>
      </c>
      <c r="BU206" s="15">
        <v>0</v>
      </c>
      <c r="BV206" s="58">
        <f t="shared" si="82"/>
        <v>0</v>
      </c>
      <c r="BW206" s="59">
        <f t="shared" si="83"/>
        <v>750.27</v>
      </c>
      <c r="BX206" s="59">
        <f t="shared" si="84"/>
        <v>172.56</v>
      </c>
      <c r="BY206" s="59">
        <f t="shared" si="85"/>
        <v>922.82999999999993</v>
      </c>
      <c r="CA206" s="60"/>
    </row>
    <row r="207" spans="1:79">
      <c r="A207" s="56">
        <f t="shared" si="61"/>
        <v>193</v>
      </c>
      <c r="B207" s="8" t="s">
        <v>63</v>
      </c>
      <c r="C207" s="8" t="s">
        <v>64</v>
      </c>
      <c r="D207" s="8" t="s">
        <v>65</v>
      </c>
      <c r="E207" s="8" t="s">
        <v>65</v>
      </c>
      <c r="F207" s="8" t="s">
        <v>66</v>
      </c>
      <c r="G207" s="8" t="s">
        <v>67</v>
      </c>
      <c r="H207" s="8"/>
      <c r="I207" s="8" t="s">
        <v>68</v>
      </c>
      <c r="J207" s="8" t="s">
        <v>501</v>
      </c>
      <c r="K207" s="8" t="s">
        <v>502</v>
      </c>
      <c r="L207" s="8" t="s">
        <v>65</v>
      </c>
      <c r="M207" s="8" t="s">
        <v>65</v>
      </c>
      <c r="N207" s="8" t="s">
        <v>503</v>
      </c>
      <c r="O207" s="8" t="s">
        <v>260</v>
      </c>
      <c r="P207" s="8"/>
      <c r="Q207" s="8" t="s">
        <v>733</v>
      </c>
      <c r="R207" s="8" t="s">
        <v>734</v>
      </c>
      <c r="S207" s="8">
        <v>0</v>
      </c>
      <c r="T207" s="13" t="s">
        <v>49</v>
      </c>
      <c r="U207" s="13" t="s">
        <v>35</v>
      </c>
      <c r="V207" s="8" t="s">
        <v>739</v>
      </c>
      <c r="W207" s="9">
        <v>45657</v>
      </c>
      <c r="X207" s="8" t="s">
        <v>740</v>
      </c>
      <c r="Y207" s="8" t="s">
        <v>501</v>
      </c>
      <c r="Z207" s="8" t="s">
        <v>869</v>
      </c>
      <c r="AA207" s="8" t="s">
        <v>65</v>
      </c>
      <c r="AB207" s="8" t="s">
        <v>65</v>
      </c>
      <c r="AC207" s="8" t="s">
        <v>448</v>
      </c>
      <c r="AD207" s="8" t="s">
        <v>616</v>
      </c>
      <c r="AE207" s="8" t="s">
        <v>333</v>
      </c>
      <c r="AF207" s="10" t="s">
        <v>1524</v>
      </c>
      <c r="AG207" s="8" t="s">
        <v>1525</v>
      </c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2"/>
      <c r="AT207" s="18">
        <v>0</v>
      </c>
      <c r="AU207" s="8" t="str">
        <f>AU$15</f>
        <v>W-1.1</v>
      </c>
      <c r="AV207" s="8" t="s">
        <v>1138</v>
      </c>
      <c r="AW207" s="8"/>
      <c r="AX207" s="13">
        <v>8760</v>
      </c>
      <c r="AY207" s="13">
        <v>12</v>
      </c>
      <c r="AZ207" s="14">
        <v>0</v>
      </c>
      <c r="BA207" s="14">
        <v>100</v>
      </c>
      <c r="BB207" s="13">
        <f t="shared" si="70"/>
        <v>0</v>
      </c>
      <c r="BC207" s="13">
        <f t="shared" si="71"/>
        <v>0</v>
      </c>
      <c r="BD207" s="57">
        <f t="shared" si="72"/>
        <v>0</v>
      </c>
      <c r="BE207" s="57">
        <f>IF((OR(AU207=Ceny!$A$3,AU207=Ceny!$A$4,AU207=Ceny!$A$5,AU207=Ceny!$A$6,AU207=Ceny!$A$7)),$C$5/1000,$C$6/1000)</f>
        <v>0</v>
      </c>
      <c r="BF207" s="15">
        <f t="shared" si="73"/>
        <v>0</v>
      </c>
      <c r="BG207" s="15">
        <f t="shared" si="74"/>
        <v>0</v>
      </c>
      <c r="BH207" s="15">
        <f t="shared" si="75"/>
        <v>0</v>
      </c>
      <c r="BI207" s="16">
        <f t="shared" si="76"/>
        <v>0</v>
      </c>
      <c r="BJ207" s="15">
        <f t="shared" si="77"/>
        <v>0</v>
      </c>
      <c r="BK207" s="16">
        <f t="shared" si="78"/>
        <v>0</v>
      </c>
      <c r="BL207" s="15">
        <f t="shared" si="79"/>
        <v>0</v>
      </c>
      <c r="BM207" s="11">
        <f>VLOOKUP(AU207,Ceny!$A$3:$E$9,2,FALSE)</f>
        <v>6.01</v>
      </c>
      <c r="BN207" s="15">
        <f t="shared" si="68"/>
        <v>0</v>
      </c>
      <c r="BO207" s="11">
        <f>VLOOKUP(AU207,Ceny!$A$3:$E$9,4,FALSE)</f>
        <v>6.01</v>
      </c>
      <c r="BP207" s="15">
        <f t="shared" si="69"/>
        <v>72.12</v>
      </c>
      <c r="BQ207" s="11">
        <f>VLOOKUP(AU207,Ceny!$A$3:$E$9,3,FALSE)</f>
        <v>5.706E-2</v>
      </c>
      <c r="BR207" s="15">
        <f t="shared" si="80"/>
        <v>0</v>
      </c>
      <c r="BS207" s="11">
        <f>VLOOKUP(AU207,Ceny!$A$3:$E$9,5,FALSE)</f>
        <v>5.706E-2</v>
      </c>
      <c r="BT207" s="15">
        <f t="shared" si="81"/>
        <v>0</v>
      </c>
      <c r="BU207" s="15">
        <v>0</v>
      </c>
      <c r="BV207" s="58">
        <f t="shared" si="82"/>
        <v>0</v>
      </c>
      <c r="BW207" s="59">
        <f t="shared" si="83"/>
        <v>72.12</v>
      </c>
      <c r="BX207" s="59">
        <f t="shared" si="84"/>
        <v>16.59</v>
      </c>
      <c r="BY207" s="59">
        <f t="shared" si="85"/>
        <v>88.710000000000008</v>
      </c>
      <c r="CA207" s="60"/>
    </row>
    <row r="208" spans="1:79">
      <c r="A208" s="56">
        <f t="shared" ref="A208:A271" si="86">A207+1</f>
        <v>194</v>
      </c>
      <c r="B208" s="8" t="s">
        <v>63</v>
      </c>
      <c r="C208" s="8" t="s">
        <v>64</v>
      </c>
      <c r="D208" s="8" t="s">
        <v>65</v>
      </c>
      <c r="E208" s="8" t="s">
        <v>65</v>
      </c>
      <c r="F208" s="8" t="s">
        <v>66</v>
      </c>
      <c r="G208" s="8" t="s">
        <v>67</v>
      </c>
      <c r="H208" s="8"/>
      <c r="I208" s="8" t="s">
        <v>68</v>
      </c>
      <c r="J208" s="8" t="s">
        <v>501</v>
      </c>
      <c r="K208" s="8" t="s">
        <v>502</v>
      </c>
      <c r="L208" s="8" t="s">
        <v>65</v>
      </c>
      <c r="M208" s="8" t="s">
        <v>65</v>
      </c>
      <c r="N208" s="8" t="s">
        <v>503</v>
      </c>
      <c r="O208" s="8" t="s">
        <v>260</v>
      </c>
      <c r="P208" s="8"/>
      <c r="Q208" s="8" t="s">
        <v>733</v>
      </c>
      <c r="R208" s="8" t="s">
        <v>734</v>
      </c>
      <c r="S208" s="8">
        <v>0</v>
      </c>
      <c r="T208" s="13" t="s">
        <v>49</v>
      </c>
      <c r="U208" s="13" t="s">
        <v>35</v>
      </c>
      <c r="V208" s="8" t="s">
        <v>739</v>
      </c>
      <c r="W208" s="9">
        <v>45657</v>
      </c>
      <c r="X208" s="8" t="s">
        <v>740</v>
      </c>
      <c r="Y208" s="8" t="s">
        <v>501</v>
      </c>
      <c r="Z208" s="8" t="s">
        <v>869</v>
      </c>
      <c r="AA208" s="8" t="s">
        <v>65</v>
      </c>
      <c r="AB208" s="8" t="s">
        <v>65</v>
      </c>
      <c r="AC208" s="8" t="s">
        <v>448</v>
      </c>
      <c r="AD208" s="8" t="s">
        <v>616</v>
      </c>
      <c r="AE208" s="8" t="s">
        <v>640</v>
      </c>
      <c r="AF208" s="10" t="s">
        <v>1526</v>
      </c>
      <c r="AG208" s="8" t="s">
        <v>1527</v>
      </c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2"/>
      <c r="AT208" s="18">
        <v>1496</v>
      </c>
      <c r="AU208" s="8" t="str">
        <f>AU$15</f>
        <v>W-1.1</v>
      </c>
      <c r="AV208" s="8" t="s">
        <v>1138</v>
      </c>
      <c r="AW208" s="8"/>
      <c r="AX208" s="13">
        <v>8760</v>
      </c>
      <c r="AY208" s="13">
        <v>12</v>
      </c>
      <c r="AZ208" s="14">
        <v>0</v>
      </c>
      <c r="BA208" s="14">
        <v>100</v>
      </c>
      <c r="BB208" s="13">
        <f t="shared" si="70"/>
        <v>0</v>
      </c>
      <c r="BC208" s="13">
        <f t="shared" si="71"/>
        <v>1496</v>
      </c>
      <c r="BD208" s="57">
        <f t="shared" si="72"/>
        <v>0</v>
      </c>
      <c r="BE208" s="57">
        <f>IF((OR(AU208=Ceny!$A$3,AU208=Ceny!$A$4,AU208=Ceny!$A$5,AU208=Ceny!$A$6,AU208=Ceny!$A$7)),$C$5/1000,$C$6/1000)</f>
        <v>0</v>
      </c>
      <c r="BF208" s="15">
        <f t="shared" si="73"/>
        <v>0</v>
      </c>
      <c r="BG208" s="15">
        <f t="shared" si="74"/>
        <v>0</v>
      </c>
      <c r="BH208" s="15">
        <f t="shared" si="75"/>
        <v>0</v>
      </c>
      <c r="BI208" s="16">
        <f t="shared" si="76"/>
        <v>0</v>
      </c>
      <c r="BJ208" s="15">
        <f t="shared" si="77"/>
        <v>0</v>
      </c>
      <c r="BK208" s="16">
        <f t="shared" si="78"/>
        <v>0</v>
      </c>
      <c r="BL208" s="15">
        <f t="shared" si="79"/>
        <v>0</v>
      </c>
      <c r="BM208" s="11">
        <f>VLOOKUP(AU208,Ceny!$A$3:$E$9,2,FALSE)</f>
        <v>6.01</v>
      </c>
      <c r="BN208" s="15">
        <f t="shared" si="68"/>
        <v>0</v>
      </c>
      <c r="BO208" s="11">
        <f>VLOOKUP(AU208,Ceny!$A$3:$E$9,4,FALSE)</f>
        <v>6.01</v>
      </c>
      <c r="BP208" s="15">
        <f t="shared" si="69"/>
        <v>72.12</v>
      </c>
      <c r="BQ208" s="11">
        <f>VLOOKUP(AU208,Ceny!$A$3:$E$9,3,FALSE)</f>
        <v>5.706E-2</v>
      </c>
      <c r="BR208" s="15">
        <f t="shared" si="80"/>
        <v>0</v>
      </c>
      <c r="BS208" s="11">
        <f>VLOOKUP(AU208,Ceny!$A$3:$E$9,5,FALSE)</f>
        <v>5.706E-2</v>
      </c>
      <c r="BT208" s="15">
        <f t="shared" si="81"/>
        <v>85.36</v>
      </c>
      <c r="BU208" s="15">
        <v>0</v>
      </c>
      <c r="BV208" s="58">
        <f t="shared" si="82"/>
        <v>0</v>
      </c>
      <c r="BW208" s="59">
        <f t="shared" si="83"/>
        <v>157.48000000000002</v>
      </c>
      <c r="BX208" s="59">
        <f t="shared" si="84"/>
        <v>36.22</v>
      </c>
      <c r="BY208" s="59">
        <f t="shared" si="85"/>
        <v>193.70000000000002</v>
      </c>
      <c r="CA208" s="60"/>
    </row>
    <row r="209" spans="1:79">
      <c r="A209" s="56">
        <f t="shared" si="86"/>
        <v>195</v>
      </c>
      <c r="B209" s="8" t="s">
        <v>63</v>
      </c>
      <c r="C209" s="8" t="s">
        <v>64</v>
      </c>
      <c r="D209" s="8" t="s">
        <v>65</v>
      </c>
      <c r="E209" s="8" t="s">
        <v>65</v>
      </c>
      <c r="F209" s="8" t="s">
        <v>66</v>
      </c>
      <c r="G209" s="8" t="s">
        <v>67</v>
      </c>
      <c r="H209" s="8"/>
      <c r="I209" s="8" t="s">
        <v>68</v>
      </c>
      <c r="J209" s="8" t="s">
        <v>501</v>
      </c>
      <c r="K209" s="8" t="s">
        <v>502</v>
      </c>
      <c r="L209" s="8" t="s">
        <v>65</v>
      </c>
      <c r="M209" s="8" t="s">
        <v>65</v>
      </c>
      <c r="N209" s="8" t="s">
        <v>503</v>
      </c>
      <c r="O209" s="8" t="s">
        <v>260</v>
      </c>
      <c r="P209" s="8"/>
      <c r="Q209" s="8" t="s">
        <v>733</v>
      </c>
      <c r="R209" s="8" t="s">
        <v>734</v>
      </c>
      <c r="S209" s="8">
        <v>0</v>
      </c>
      <c r="T209" s="13" t="s">
        <v>49</v>
      </c>
      <c r="U209" s="13" t="s">
        <v>35</v>
      </c>
      <c r="V209" s="8" t="s">
        <v>739</v>
      </c>
      <c r="W209" s="9">
        <v>45657</v>
      </c>
      <c r="X209" s="8" t="s">
        <v>740</v>
      </c>
      <c r="Y209" s="8" t="s">
        <v>501</v>
      </c>
      <c r="Z209" s="8" t="s">
        <v>870</v>
      </c>
      <c r="AA209" s="8" t="s">
        <v>65</v>
      </c>
      <c r="AB209" s="8" t="s">
        <v>65</v>
      </c>
      <c r="AC209" s="8" t="s">
        <v>871</v>
      </c>
      <c r="AD209" s="8" t="s">
        <v>364</v>
      </c>
      <c r="AE209" s="8" t="s">
        <v>72</v>
      </c>
      <c r="AF209" s="10" t="s">
        <v>1528</v>
      </c>
      <c r="AG209" s="8" t="s">
        <v>1529</v>
      </c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2"/>
      <c r="AT209" s="18">
        <v>1232</v>
      </c>
      <c r="AU209" s="8" t="str">
        <f>AU$15</f>
        <v>W-1.1</v>
      </c>
      <c r="AV209" s="8" t="s">
        <v>1138</v>
      </c>
      <c r="AW209" s="8"/>
      <c r="AX209" s="13">
        <v>8760</v>
      </c>
      <c r="AY209" s="13">
        <v>12</v>
      </c>
      <c r="AZ209" s="14">
        <v>0</v>
      </c>
      <c r="BA209" s="14">
        <v>100</v>
      </c>
      <c r="BB209" s="13">
        <f t="shared" si="70"/>
        <v>0</v>
      </c>
      <c r="BC209" s="13">
        <f t="shared" si="71"/>
        <v>1232</v>
      </c>
      <c r="BD209" s="57">
        <f t="shared" si="72"/>
        <v>0</v>
      </c>
      <c r="BE209" s="57">
        <f>IF((OR(AU209=Ceny!$A$3,AU209=Ceny!$A$4,AU209=Ceny!$A$5,AU209=Ceny!$A$6,AU209=Ceny!$A$7)),$C$5/1000,$C$6/1000)</f>
        <v>0</v>
      </c>
      <c r="BF209" s="15">
        <f t="shared" si="73"/>
        <v>0</v>
      </c>
      <c r="BG209" s="15">
        <f t="shared" si="74"/>
        <v>0</v>
      </c>
      <c r="BH209" s="15">
        <f t="shared" si="75"/>
        <v>0</v>
      </c>
      <c r="BI209" s="16">
        <f t="shared" si="76"/>
        <v>0</v>
      </c>
      <c r="BJ209" s="15">
        <f t="shared" si="77"/>
        <v>0</v>
      </c>
      <c r="BK209" s="16">
        <f t="shared" si="78"/>
        <v>0</v>
      </c>
      <c r="BL209" s="15">
        <f t="shared" si="79"/>
        <v>0</v>
      </c>
      <c r="BM209" s="11">
        <f>VLOOKUP(AU209,Ceny!$A$3:$E$9,2,FALSE)</f>
        <v>6.01</v>
      </c>
      <c r="BN209" s="15">
        <f t="shared" si="68"/>
        <v>0</v>
      </c>
      <c r="BO209" s="11">
        <f>VLOOKUP(AU209,Ceny!$A$3:$E$9,4,FALSE)</f>
        <v>6.01</v>
      </c>
      <c r="BP209" s="15">
        <f t="shared" si="69"/>
        <v>72.12</v>
      </c>
      <c r="BQ209" s="11">
        <f>VLOOKUP(AU209,Ceny!$A$3:$E$9,3,FALSE)</f>
        <v>5.706E-2</v>
      </c>
      <c r="BR209" s="15">
        <f t="shared" si="80"/>
        <v>0</v>
      </c>
      <c r="BS209" s="11">
        <f>VLOOKUP(AU209,Ceny!$A$3:$E$9,5,FALSE)</f>
        <v>5.706E-2</v>
      </c>
      <c r="BT209" s="15">
        <f t="shared" si="81"/>
        <v>70.3</v>
      </c>
      <c r="BU209" s="15">
        <v>0</v>
      </c>
      <c r="BV209" s="58">
        <f t="shared" si="82"/>
        <v>0</v>
      </c>
      <c r="BW209" s="59">
        <f t="shared" si="83"/>
        <v>142.42000000000002</v>
      </c>
      <c r="BX209" s="59">
        <f t="shared" si="84"/>
        <v>32.76</v>
      </c>
      <c r="BY209" s="59">
        <f t="shared" si="85"/>
        <v>175.18</v>
      </c>
      <c r="CA209" s="60"/>
    </row>
    <row r="210" spans="1:79">
      <c r="A210" s="56">
        <f t="shared" si="86"/>
        <v>196</v>
      </c>
      <c r="B210" s="8" t="s">
        <v>63</v>
      </c>
      <c r="C210" s="8" t="s">
        <v>64</v>
      </c>
      <c r="D210" s="8" t="s">
        <v>65</v>
      </c>
      <c r="E210" s="8" t="s">
        <v>65</v>
      </c>
      <c r="F210" s="8" t="s">
        <v>66</v>
      </c>
      <c r="G210" s="8" t="s">
        <v>67</v>
      </c>
      <c r="H210" s="8"/>
      <c r="I210" s="8" t="s">
        <v>68</v>
      </c>
      <c r="J210" s="8" t="s">
        <v>501</v>
      </c>
      <c r="K210" s="8" t="s">
        <v>502</v>
      </c>
      <c r="L210" s="8" t="s">
        <v>65</v>
      </c>
      <c r="M210" s="8" t="s">
        <v>65</v>
      </c>
      <c r="N210" s="8" t="s">
        <v>503</v>
      </c>
      <c r="O210" s="8" t="s">
        <v>260</v>
      </c>
      <c r="P210" s="8"/>
      <c r="Q210" s="8" t="s">
        <v>733</v>
      </c>
      <c r="R210" s="8" t="s">
        <v>734</v>
      </c>
      <c r="S210" s="8">
        <v>0</v>
      </c>
      <c r="T210" s="13" t="s">
        <v>49</v>
      </c>
      <c r="U210" s="13" t="s">
        <v>35</v>
      </c>
      <c r="V210" s="8" t="s">
        <v>739</v>
      </c>
      <c r="W210" s="9">
        <v>45657</v>
      </c>
      <c r="X210" s="8" t="s">
        <v>740</v>
      </c>
      <c r="Y210" s="8" t="s">
        <v>501</v>
      </c>
      <c r="Z210" s="8" t="s">
        <v>870</v>
      </c>
      <c r="AA210" s="8" t="s">
        <v>65</v>
      </c>
      <c r="AB210" s="8" t="s">
        <v>65</v>
      </c>
      <c r="AC210" s="8" t="s">
        <v>871</v>
      </c>
      <c r="AD210" s="8" t="s">
        <v>364</v>
      </c>
      <c r="AE210" s="8" t="s">
        <v>177</v>
      </c>
      <c r="AF210" s="10" t="s">
        <v>1530</v>
      </c>
      <c r="AG210" s="8" t="s">
        <v>1531</v>
      </c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2"/>
      <c r="AT210" s="18">
        <v>504</v>
      </c>
      <c r="AU210" s="8" t="str">
        <f>AU$15</f>
        <v>W-1.1</v>
      </c>
      <c r="AV210" s="8" t="s">
        <v>1138</v>
      </c>
      <c r="AW210" s="8"/>
      <c r="AX210" s="13">
        <v>8760</v>
      </c>
      <c r="AY210" s="13">
        <v>12</v>
      </c>
      <c r="AZ210" s="14">
        <v>0</v>
      </c>
      <c r="BA210" s="14">
        <v>100</v>
      </c>
      <c r="BB210" s="13">
        <f t="shared" si="70"/>
        <v>0</v>
      </c>
      <c r="BC210" s="13">
        <f t="shared" si="71"/>
        <v>504</v>
      </c>
      <c r="BD210" s="57">
        <f t="shared" si="72"/>
        <v>0</v>
      </c>
      <c r="BE210" s="57">
        <f>IF((OR(AU210=Ceny!$A$3,AU210=Ceny!$A$4,AU210=Ceny!$A$5,AU210=Ceny!$A$6,AU210=Ceny!$A$7)),$C$5/1000,$C$6/1000)</f>
        <v>0</v>
      </c>
      <c r="BF210" s="15">
        <f t="shared" si="73"/>
        <v>0</v>
      </c>
      <c r="BG210" s="15">
        <f t="shared" si="74"/>
        <v>0</v>
      </c>
      <c r="BH210" s="15">
        <f t="shared" si="75"/>
        <v>0</v>
      </c>
      <c r="BI210" s="16">
        <f t="shared" si="76"/>
        <v>0</v>
      </c>
      <c r="BJ210" s="15">
        <f t="shared" si="77"/>
        <v>0</v>
      </c>
      <c r="BK210" s="16">
        <f t="shared" si="78"/>
        <v>0</v>
      </c>
      <c r="BL210" s="15">
        <f t="shared" si="79"/>
        <v>0</v>
      </c>
      <c r="BM210" s="11">
        <f>VLOOKUP(AU210,Ceny!$A$3:$E$9,2,FALSE)</f>
        <v>6.01</v>
      </c>
      <c r="BN210" s="15">
        <f t="shared" si="68"/>
        <v>0</v>
      </c>
      <c r="BO210" s="11">
        <f>VLOOKUP(AU210,Ceny!$A$3:$E$9,4,FALSE)</f>
        <v>6.01</v>
      </c>
      <c r="BP210" s="15">
        <f t="shared" si="69"/>
        <v>72.12</v>
      </c>
      <c r="BQ210" s="11">
        <f>VLOOKUP(AU210,Ceny!$A$3:$E$9,3,FALSE)</f>
        <v>5.706E-2</v>
      </c>
      <c r="BR210" s="15">
        <f t="shared" si="80"/>
        <v>0</v>
      </c>
      <c r="BS210" s="11">
        <f>VLOOKUP(AU210,Ceny!$A$3:$E$9,5,FALSE)</f>
        <v>5.706E-2</v>
      </c>
      <c r="BT210" s="15">
        <f t="shared" si="81"/>
        <v>28.76</v>
      </c>
      <c r="BU210" s="15">
        <v>0</v>
      </c>
      <c r="BV210" s="58">
        <f t="shared" si="82"/>
        <v>0</v>
      </c>
      <c r="BW210" s="59">
        <f t="shared" si="83"/>
        <v>100.88000000000001</v>
      </c>
      <c r="BX210" s="59">
        <f t="shared" si="84"/>
        <v>23.2</v>
      </c>
      <c r="BY210" s="59">
        <f t="shared" si="85"/>
        <v>124.08000000000001</v>
      </c>
      <c r="CA210" s="60"/>
    </row>
    <row r="211" spans="1:79">
      <c r="A211" s="56">
        <f t="shared" si="86"/>
        <v>197</v>
      </c>
      <c r="B211" s="8" t="s">
        <v>63</v>
      </c>
      <c r="C211" s="8" t="s">
        <v>64</v>
      </c>
      <c r="D211" s="8" t="s">
        <v>65</v>
      </c>
      <c r="E211" s="8" t="s">
        <v>65</v>
      </c>
      <c r="F211" s="8" t="s">
        <v>66</v>
      </c>
      <c r="G211" s="8" t="s">
        <v>67</v>
      </c>
      <c r="H211" s="8"/>
      <c r="I211" s="8" t="s">
        <v>68</v>
      </c>
      <c r="J211" s="8" t="s">
        <v>501</v>
      </c>
      <c r="K211" s="8" t="s">
        <v>502</v>
      </c>
      <c r="L211" s="8" t="s">
        <v>65</v>
      </c>
      <c r="M211" s="8" t="s">
        <v>65</v>
      </c>
      <c r="N211" s="8" t="s">
        <v>503</v>
      </c>
      <c r="O211" s="8" t="s">
        <v>260</v>
      </c>
      <c r="P211" s="8"/>
      <c r="Q211" s="8" t="s">
        <v>733</v>
      </c>
      <c r="R211" s="8" t="s">
        <v>734</v>
      </c>
      <c r="S211" s="8">
        <v>0</v>
      </c>
      <c r="T211" s="13" t="s">
        <v>49</v>
      </c>
      <c r="U211" s="13" t="s">
        <v>35</v>
      </c>
      <c r="V211" s="8" t="s">
        <v>739</v>
      </c>
      <c r="W211" s="9">
        <v>45657</v>
      </c>
      <c r="X211" s="8" t="s">
        <v>740</v>
      </c>
      <c r="Y211" s="8" t="s">
        <v>501</v>
      </c>
      <c r="Z211" s="8" t="s">
        <v>872</v>
      </c>
      <c r="AA211" s="8" t="s">
        <v>65</v>
      </c>
      <c r="AB211" s="8" t="s">
        <v>65</v>
      </c>
      <c r="AC211" s="8" t="s">
        <v>873</v>
      </c>
      <c r="AD211" s="8" t="s">
        <v>343</v>
      </c>
      <c r="AE211" s="8" t="s">
        <v>112</v>
      </c>
      <c r="AF211" s="10" t="s">
        <v>1532</v>
      </c>
      <c r="AG211" s="8" t="s">
        <v>1533</v>
      </c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2"/>
      <c r="AT211" s="18">
        <v>34713</v>
      </c>
      <c r="AU211" s="8" t="str">
        <f>AU$22</f>
        <v>W-3.6</v>
      </c>
      <c r="AV211" s="8" t="s">
        <v>1138</v>
      </c>
      <c r="AW211" s="8"/>
      <c r="AX211" s="13">
        <v>8760</v>
      </c>
      <c r="AY211" s="13">
        <v>12</v>
      </c>
      <c r="AZ211" s="14">
        <v>0</v>
      </c>
      <c r="BA211" s="14">
        <v>100</v>
      </c>
      <c r="BB211" s="13">
        <f t="shared" si="70"/>
        <v>0</v>
      </c>
      <c r="BC211" s="13">
        <f t="shared" si="71"/>
        <v>34713</v>
      </c>
      <c r="BD211" s="57">
        <f t="shared" si="72"/>
        <v>0</v>
      </c>
      <c r="BE211" s="57">
        <f>IF((OR(AU211=Ceny!$A$3,AU211=Ceny!$A$4,AU211=Ceny!$A$5,AU211=Ceny!$A$6,AU211=Ceny!$A$7)),$C$5/1000,$C$6/1000)</f>
        <v>0</v>
      </c>
      <c r="BF211" s="15">
        <f t="shared" si="73"/>
        <v>0</v>
      </c>
      <c r="BG211" s="15">
        <f t="shared" si="74"/>
        <v>0</v>
      </c>
      <c r="BH211" s="15">
        <f t="shared" si="75"/>
        <v>0</v>
      </c>
      <c r="BI211" s="16">
        <f t="shared" si="76"/>
        <v>0</v>
      </c>
      <c r="BJ211" s="15">
        <f t="shared" si="77"/>
        <v>0</v>
      </c>
      <c r="BK211" s="16">
        <f t="shared" si="78"/>
        <v>0</v>
      </c>
      <c r="BL211" s="15">
        <f t="shared" si="79"/>
        <v>0</v>
      </c>
      <c r="BM211" s="11">
        <f>VLOOKUP(AU211,Ceny!$A$3:$E$9,2,FALSE)</f>
        <v>42.41</v>
      </c>
      <c r="BN211" s="15">
        <f t="shared" si="68"/>
        <v>0</v>
      </c>
      <c r="BO211" s="11">
        <f>VLOOKUP(AU211,Ceny!$A$3:$E$9,4,FALSE)</f>
        <v>42.41</v>
      </c>
      <c r="BP211" s="15">
        <f t="shared" si="69"/>
        <v>508.92</v>
      </c>
      <c r="BQ211" s="11">
        <f>VLOOKUP(AU211,Ceny!$A$3:$E$9,3,FALSE)</f>
        <v>4.4200000000000003E-2</v>
      </c>
      <c r="BR211" s="15">
        <f t="shared" si="80"/>
        <v>0</v>
      </c>
      <c r="BS211" s="11">
        <f>VLOOKUP(AU211,Ceny!$A$3:$E$9,5,FALSE)</f>
        <v>4.4200000000000003E-2</v>
      </c>
      <c r="BT211" s="15">
        <f t="shared" si="81"/>
        <v>1534.31</v>
      </c>
      <c r="BU211" s="15">
        <v>0</v>
      </c>
      <c r="BV211" s="58">
        <f t="shared" si="82"/>
        <v>0</v>
      </c>
      <c r="BW211" s="59">
        <f t="shared" si="83"/>
        <v>2043.23</v>
      </c>
      <c r="BX211" s="59">
        <f t="shared" si="84"/>
        <v>469.94</v>
      </c>
      <c r="BY211" s="59">
        <f t="shared" si="85"/>
        <v>2513.17</v>
      </c>
      <c r="CA211" s="60"/>
    </row>
    <row r="212" spans="1:79">
      <c r="A212" s="56">
        <f t="shared" si="86"/>
        <v>198</v>
      </c>
      <c r="B212" s="8" t="s">
        <v>63</v>
      </c>
      <c r="C212" s="8" t="s">
        <v>64</v>
      </c>
      <c r="D212" s="8" t="s">
        <v>65</v>
      </c>
      <c r="E212" s="8" t="s">
        <v>65</v>
      </c>
      <c r="F212" s="8" t="s">
        <v>66</v>
      </c>
      <c r="G212" s="8" t="s">
        <v>67</v>
      </c>
      <c r="H212" s="8"/>
      <c r="I212" s="8" t="s">
        <v>68</v>
      </c>
      <c r="J212" s="8" t="s">
        <v>504</v>
      </c>
      <c r="K212" s="8" t="s">
        <v>320</v>
      </c>
      <c r="L212" s="8" t="s">
        <v>65</v>
      </c>
      <c r="M212" s="8" t="s">
        <v>65</v>
      </c>
      <c r="N212" s="8" t="s">
        <v>321</v>
      </c>
      <c r="O212" s="8" t="s">
        <v>177</v>
      </c>
      <c r="P212" s="8"/>
      <c r="Q212" s="8" t="s">
        <v>733</v>
      </c>
      <c r="R212" s="8" t="s">
        <v>734</v>
      </c>
      <c r="S212" s="8">
        <v>0</v>
      </c>
      <c r="T212" s="13" t="s">
        <v>49</v>
      </c>
      <c r="U212" s="13" t="s">
        <v>35</v>
      </c>
      <c r="V212" s="8" t="s">
        <v>739</v>
      </c>
      <c r="W212" s="9">
        <v>45657</v>
      </c>
      <c r="X212" s="8" t="s">
        <v>740</v>
      </c>
      <c r="Y212" s="8" t="s">
        <v>504</v>
      </c>
      <c r="Z212" s="8" t="s">
        <v>320</v>
      </c>
      <c r="AA212" s="8" t="s">
        <v>65</v>
      </c>
      <c r="AB212" s="8" t="s">
        <v>65</v>
      </c>
      <c r="AC212" s="8" t="s">
        <v>321</v>
      </c>
      <c r="AD212" s="8" t="s">
        <v>177</v>
      </c>
      <c r="AE212" s="8"/>
      <c r="AF212" s="10" t="s">
        <v>1534</v>
      </c>
      <c r="AG212" s="8" t="s">
        <v>1535</v>
      </c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2"/>
      <c r="AT212" s="18">
        <v>6742</v>
      </c>
      <c r="AU212" s="8" t="str">
        <f t="shared" ref="AU212:AU219" si="87">AU$30</f>
        <v>W-2.1</v>
      </c>
      <c r="AV212" s="8" t="s">
        <v>1138</v>
      </c>
      <c r="AW212" s="8"/>
      <c r="AX212" s="13">
        <v>8760</v>
      </c>
      <c r="AY212" s="13">
        <v>12</v>
      </c>
      <c r="AZ212" s="14">
        <v>0</v>
      </c>
      <c r="BA212" s="14">
        <v>100</v>
      </c>
      <c r="BB212" s="13">
        <f t="shared" si="70"/>
        <v>0</v>
      </c>
      <c r="BC212" s="13">
        <f t="shared" si="71"/>
        <v>6742</v>
      </c>
      <c r="BD212" s="57">
        <f t="shared" si="72"/>
        <v>0</v>
      </c>
      <c r="BE212" s="57">
        <f>IF((OR(AU212=Ceny!$A$3,AU212=Ceny!$A$4,AU212=Ceny!$A$5,AU212=Ceny!$A$6,AU212=Ceny!$A$7)),$C$5/1000,$C$6/1000)</f>
        <v>0</v>
      </c>
      <c r="BF212" s="15">
        <f t="shared" si="73"/>
        <v>0</v>
      </c>
      <c r="BG212" s="15">
        <f t="shared" si="74"/>
        <v>0</v>
      </c>
      <c r="BH212" s="15">
        <f t="shared" si="75"/>
        <v>0</v>
      </c>
      <c r="BI212" s="16">
        <f t="shared" si="76"/>
        <v>0</v>
      </c>
      <c r="BJ212" s="15">
        <f t="shared" si="77"/>
        <v>0</v>
      </c>
      <c r="BK212" s="16">
        <f t="shared" si="78"/>
        <v>0</v>
      </c>
      <c r="BL212" s="15">
        <f t="shared" si="79"/>
        <v>0</v>
      </c>
      <c r="BM212" s="11">
        <f>VLOOKUP(AU212,Ceny!$A$3:$E$9,2,FALSE)</f>
        <v>13.04</v>
      </c>
      <c r="BN212" s="15">
        <f t="shared" si="68"/>
        <v>0</v>
      </c>
      <c r="BO212" s="11">
        <f>VLOOKUP(AU212,Ceny!$A$3:$E$9,4,FALSE)</f>
        <v>13.04</v>
      </c>
      <c r="BP212" s="15">
        <f t="shared" si="69"/>
        <v>156.47999999999999</v>
      </c>
      <c r="BQ212" s="11">
        <f>VLOOKUP(AU212,Ceny!$A$3:$E$9,3,FALSE)</f>
        <v>4.7559999999999998E-2</v>
      </c>
      <c r="BR212" s="15">
        <f t="shared" si="80"/>
        <v>0</v>
      </c>
      <c r="BS212" s="11">
        <f>VLOOKUP(AU212,Ceny!$A$3:$E$9,5,FALSE)</f>
        <v>4.7559999999999998E-2</v>
      </c>
      <c r="BT212" s="15">
        <f t="shared" si="81"/>
        <v>320.64999999999998</v>
      </c>
      <c r="BU212" s="15">
        <v>0</v>
      </c>
      <c r="BV212" s="58">
        <f t="shared" si="82"/>
        <v>0</v>
      </c>
      <c r="BW212" s="59">
        <f t="shared" si="83"/>
        <v>477.13</v>
      </c>
      <c r="BX212" s="59">
        <f t="shared" si="84"/>
        <v>109.74</v>
      </c>
      <c r="BY212" s="59">
        <f t="shared" si="85"/>
        <v>586.87</v>
      </c>
      <c r="CA212" s="60"/>
    </row>
    <row r="213" spans="1:79">
      <c r="A213" s="56">
        <f t="shared" si="86"/>
        <v>199</v>
      </c>
      <c r="B213" s="8" t="s">
        <v>63</v>
      </c>
      <c r="C213" s="8" t="s">
        <v>64</v>
      </c>
      <c r="D213" s="8" t="s">
        <v>65</v>
      </c>
      <c r="E213" s="8" t="s">
        <v>65</v>
      </c>
      <c r="F213" s="8" t="s">
        <v>66</v>
      </c>
      <c r="G213" s="8" t="s">
        <v>67</v>
      </c>
      <c r="H213" s="8"/>
      <c r="I213" s="8" t="s">
        <v>68</v>
      </c>
      <c r="J213" s="8" t="s">
        <v>505</v>
      </c>
      <c r="K213" s="8" t="s">
        <v>506</v>
      </c>
      <c r="L213" s="8" t="s">
        <v>65</v>
      </c>
      <c r="M213" s="8" t="s">
        <v>65</v>
      </c>
      <c r="N213" s="8" t="s">
        <v>507</v>
      </c>
      <c r="O213" s="8" t="s">
        <v>225</v>
      </c>
      <c r="P213" s="8"/>
      <c r="Q213" s="8" t="s">
        <v>733</v>
      </c>
      <c r="R213" s="8" t="s">
        <v>734</v>
      </c>
      <c r="S213" s="8">
        <v>0</v>
      </c>
      <c r="T213" s="13" t="s">
        <v>49</v>
      </c>
      <c r="U213" s="13" t="s">
        <v>35</v>
      </c>
      <c r="V213" s="8" t="s">
        <v>739</v>
      </c>
      <c r="W213" s="9">
        <v>45657</v>
      </c>
      <c r="X213" s="8" t="s">
        <v>740</v>
      </c>
      <c r="Y213" s="8" t="s">
        <v>874</v>
      </c>
      <c r="Z213" s="8" t="s">
        <v>875</v>
      </c>
      <c r="AA213" s="8" t="s">
        <v>65</v>
      </c>
      <c r="AB213" s="8" t="s">
        <v>65</v>
      </c>
      <c r="AC213" s="8" t="s">
        <v>309</v>
      </c>
      <c r="AD213" s="8" t="s">
        <v>666</v>
      </c>
      <c r="AE213" s="8"/>
      <c r="AF213" s="10" t="s">
        <v>1536</v>
      </c>
      <c r="AG213" s="8" t="s">
        <v>1537</v>
      </c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2"/>
      <c r="AT213" s="18">
        <v>7538</v>
      </c>
      <c r="AU213" s="8" t="str">
        <f t="shared" si="87"/>
        <v>W-2.1</v>
      </c>
      <c r="AV213" s="8" t="s">
        <v>1138</v>
      </c>
      <c r="AW213" s="8"/>
      <c r="AX213" s="13">
        <v>8760</v>
      </c>
      <c r="AY213" s="13">
        <v>12</v>
      </c>
      <c r="AZ213" s="14">
        <v>0</v>
      </c>
      <c r="BA213" s="14">
        <v>100</v>
      </c>
      <c r="BB213" s="13">
        <f t="shared" si="70"/>
        <v>0</v>
      </c>
      <c r="BC213" s="13">
        <f t="shared" si="71"/>
        <v>7538</v>
      </c>
      <c r="BD213" s="57">
        <f t="shared" si="72"/>
        <v>0</v>
      </c>
      <c r="BE213" s="57">
        <f>IF((OR(AU213=Ceny!$A$3,AU213=Ceny!$A$4,AU213=Ceny!$A$5,AU213=Ceny!$A$6,AU213=Ceny!$A$7)),$C$5/1000,$C$6/1000)</f>
        <v>0</v>
      </c>
      <c r="BF213" s="15">
        <f t="shared" si="73"/>
        <v>0</v>
      </c>
      <c r="BG213" s="15">
        <f t="shared" si="74"/>
        <v>0</v>
      </c>
      <c r="BH213" s="15">
        <f t="shared" si="75"/>
        <v>0</v>
      </c>
      <c r="BI213" s="16">
        <f t="shared" si="76"/>
        <v>0</v>
      </c>
      <c r="BJ213" s="15">
        <f t="shared" si="77"/>
        <v>0</v>
      </c>
      <c r="BK213" s="16">
        <f t="shared" si="78"/>
        <v>0</v>
      </c>
      <c r="BL213" s="15">
        <f t="shared" si="79"/>
        <v>0</v>
      </c>
      <c r="BM213" s="11">
        <f>VLOOKUP(AU213,Ceny!$A$3:$E$9,2,FALSE)</f>
        <v>13.04</v>
      </c>
      <c r="BN213" s="15">
        <f t="shared" si="68"/>
        <v>0</v>
      </c>
      <c r="BO213" s="11">
        <f>VLOOKUP(AU213,Ceny!$A$3:$E$9,4,FALSE)</f>
        <v>13.04</v>
      </c>
      <c r="BP213" s="15">
        <f t="shared" si="69"/>
        <v>156.47999999999999</v>
      </c>
      <c r="BQ213" s="11">
        <f>VLOOKUP(AU213,Ceny!$A$3:$E$9,3,FALSE)</f>
        <v>4.7559999999999998E-2</v>
      </c>
      <c r="BR213" s="15">
        <f t="shared" si="80"/>
        <v>0</v>
      </c>
      <c r="BS213" s="11">
        <f>VLOOKUP(AU213,Ceny!$A$3:$E$9,5,FALSE)</f>
        <v>4.7559999999999998E-2</v>
      </c>
      <c r="BT213" s="15">
        <f t="shared" si="81"/>
        <v>358.51</v>
      </c>
      <c r="BU213" s="15">
        <v>0</v>
      </c>
      <c r="BV213" s="58">
        <f t="shared" si="82"/>
        <v>0</v>
      </c>
      <c r="BW213" s="59">
        <f t="shared" si="83"/>
        <v>514.99</v>
      </c>
      <c r="BX213" s="59">
        <f t="shared" si="84"/>
        <v>118.45</v>
      </c>
      <c r="BY213" s="59">
        <f t="shared" si="85"/>
        <v>633.44000000000005</v>
      </c>
      <c r="CA213" s="60"/>
    </row>
    <row r="214" spans="1:79">
      <c r="A214" s="56">
        <f t="shared" si="86"/>
        <v>200</v>
      </c>
      <c r="B214" s="8" t="s">
        <v>63</v>
      </c>
      <c r="C214" s="8" t="s">
        <v>64</v>
      </c>
      <c r="D214" s="8" t="s">
        <v>65</v>
      </c>
      <c r="E214" s="8" t="s">
        <v>65</v>
      </c>
      <c r="F214" s="8" t="s">
        <v>66</v>
      </c>
      <c r="G214" s="8" t="s">
        <v>67</v>
      </c>
      <c r="H214" s="8"/>
      <c r="I214" s="8" t="s">
        <v>68</v>
      </c>
      <c r="J214" s="8" t="s">
        <v>505</v>
      </c>
      <c r="K214" s="8" t="s">
        <v>506</v>
      </c>
      <c r="L214" s="8" t="s">
        <v>65</v>
      </c>
      <c r="M214" s="8" t="s">
        <v>65</v>
      </c>
      <c r="N214" s="8" t="s">
        <v>507</v>
      </c>
      <c r="O214" s="8" t="s">
        <v>225</v>
      </c>
      <c r="P214" s="8"/>
      <c r="Q214" s="8" t="s">
        <v>733</v>
      </c>
      <c r="R214" s="8" t="s">
        <v>734</v>
      </c>
      <c r="S214" s="8">
        <v>0</v>
      </c>
      <c r="T214" s="13" t="s">
        <v>49</v>
      </c>
      <c r="U214" s="13" t="s">
        <v>35</v>
      </c>
      <c r="V214" s="8" t="s">
        <v>739</v>
      </c>
      <c r="W214" s="9">
        <v>45657</v>
      </c>
      <c r="X214" s="8" t="s">
        <v>740</v>
      </c>
      <c r="Y214" s="8" t="s">
        <v>876</v>
      </c>
      <c r="Z214" s="8" t="s">
        <v>514</v>
      </c>
      <c r="AA214" s="8" t="s">
        <v>65</v>
      </c>
      <c r="AB214" s="8" t="s">
        <v>65</v>
      </c>
      <c r="AC214" s="8" t="s">
        <v>515</v>
      </c>
      <c r="AD214" s="8" t="s">
        <v>104</v>
      </c>
      <c r="AE214" s="8"/>
      <c r="AF214" s="10" t="s">
        <v>1538</v>
      </c>
      <c r="AG214" s="8" t="s">
        <v>1539</v>
      </c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2"/>
      <c r="AT214" s="18">
        <v>8393</v>
      </c>
      <c r="AU214" s="8" t="str">
        <f t="shared" si="87"/>
        <v>W-2.1</v>
      </c>
      <c r="AV214" s="8" t="s">
        <v>1138</v>
      </c>
      <c r="AW214" s="8"/>
      <c r="AX214" s="13">
        <v>8760</v>
      </c>
      <c r="AY214" s="13">
        <v>12</v>
      </c>
      <c r="AZ214" s="14">
        <v>0</v>
      </c>
      <c r="BA214" s="14">
        <v>100</v>
      </c>
      <c r="BB214" s="13">
        <f t="shared" si="70"/>
        <v>0</v>
      </c>
      <c r="BC214" s="13">
        <f t="shared" si="71"/>
        <v>8393</v>
      </c>
      <c r="BD214" s="57">
        <f t="shared" si="72"/>
        <v>0</v>
      </c>
      <c r="BE214" s="57">
        <f>IF((OR(AU214=Ceny!$A$3,AU214=Ceny!$A$4,AU214=Ceny!$A$5,AU214=Ceny!$A$6,AU214=Ceny!$A$7)),$C$5/1000,$C$6/1000)</f>
        <v>0</v>
      </c>
      <c r="BF214" s="15">
        <f t="shared" si="73"/>
        <v>0</v>
      </c>
      <c r="BG214" s="15">
        <f t="shared" si="74"/>
        <v>0</v>
      </c>
      <c r="BH214" s="15">
        <f t="shared" si="75"/>
        <v>0</v>
      </c>
      <c r="BI214" s="16">
        <f t="shared" si="76"/>
        <v>0</v>
      </c>
      <c r="BJ214" s="15">
        <f t="shared" si="77"/>
        <v>0</v>
      </c>
      <c r="BK214" s="16">
        <f t="shared" si="78"/>
        <v>0</v>
      </c>
      <c r="BL214" s="15">
        <f t="shared" si="79"/>
        <v>0</v>
      </c>
      <c r="BM214" s="11">
        <f>VLOOKUP(AU214,Ceny!$A$3:$E$9,2,FALSE)</f>
        <v>13.04</v>
      </c>
      <c r="BN214" s="15">
        <f t="shared" si="68"/>
        <v>0</v>
      </c>
      <c r="BO214" s="11">
        <f>VLOOKUP(AU214,Ceny!$A$3:$E$9,4,FALSE)</f>
        <v>13.04</v>
      </c>
      <c r="BP214" s="15">
        <f t="shared" si="69"/>
        <v>156.47999999999999</v>
      </c>
      <c r="BQ214" s="11">
        <f>VLOOKUP(AU214,Ceny!$A$3:$E$9,3,FALSE)</f>
        <v>4.7559999999999998E-2</v>
      </c>
      <c r="BR214" s="15">
        <f t="shared" si="80"/>
        <v>0</v>
      </c>
      <c r="BS214" s="11">
        <f>VLOOKUP(AU214,Ceny!$A$3:$E$9,5,FALSE)</f>
        <v>4.7559999999999998E-2</v>
      </c>
      <c r="BT214" s="15">
        <f t="shared" si="81"/>
        <v>399.17</v>
      </c>
      <c r="BU214" s="15">
        <v>0</v>
      </c>
      <c r="BV214" s="58">
        <f t="shared" si="82"/>
        <v>0</v>
      </c>
      <c r="BW214" s="59">
        <f t="shared" si="83"/>
        <v>555.65</v>
      </c>
      <c r="BX214" s="59">
        <f t="shared" si="84"/>
        <v>127.8</v>
      </c>
      <c r="BY214" s="59">
        <f t="shared" si="85"/>
        <v>683.44999999999993</v>
      </c>
      <c r="CA214" s="60"/>
    </row>
    <row r="215" spans="1:79">
      <c r="A215" s="56">
        <f t="shared" si="86"/>
        <v>201</v>
      </c>
      <c r="B215" s="8" t="s">
        <v>63</v>
      </c>
      <c r="C215" s="8" t="s">
        <v>64</v>
      </c>
      <c r="D215" s="8" t="s">
        <v>65</v>
      </c>
      <c r="E215" s="8" t="s">
        <v>65</v>
      </c>
      <c r="F215" s="8" t="s">
        <v>66</v>
      </c>
      <c r="G215" s="8" t="s">
        <v>67</v>
      </c>
      <c r="H215" s="8"/>
      <c r="I215" s="8" t="s">
        <v>68</v>
      </c>
      <c r="J215" s="8" t="s">
        <v>505</v>
      </c>
      <c r="K215" s="8" t="s">
        <v>506</v>
      </c>
      <c r="L215" s="8" t="s">
        <v>65</v>
      </c>
      <c r="M215" s="8" t="s">
        <v>65</v>
      </c>
      <c r="N215" s="8" t="s">
        <v>507</v>
      </c>
      <c r="O215" s="8" t="s">
        <v>225</v>
      </c>
      <c r="P215" s="8"/>
      <c r="Q215" s="8" t="s">
        <v>733</v>
      </c>
      <c r="R215" s="8" t="s">
        <v>734</v>
      </c>
      <c r="S215" s="8">
        <v>0</v>
      </c>
      <c r="T215" s="13" t="s">
        <v>49</v>
      </c>
      <c r="U215" s="13" t="s">
        <v>35</v>
      </c>
      <c r="V215" s="8" t="s">
        <v>739</v>
      </c>
      <c r="W215" s="9">
        <v>45657</v>
      </c>
      <c r="X215" s="8" t="s">
        <v>740</v>
      </c>
      <c r="Y215" s="8" t="s">
        <v>877</v>
      </c>
      <c r="Z215" s="8" t="s">
        <v>878</v>
      </c>
      <c r="AA215" s="8" t="s">
        <v>65</v>
      </c>
      <c r="AB215" s="8" t="s">
        <v>65</v>
      </c>
      <c r="AC215" s="8" t="s">
        <v>879</v>
      </c>
      <c r="AD215" s="8" t="s">
        <v>370</v>
      </c>
      <c r="AE215" s="8"/>
      <c r="AF215" s="10" t="s">
        <v>1540</v>
      </c>
      <c r="AG215" s="8" t="s">
        <v>1541</v>
      </c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2"/>
      <c r="AT215" s="18">
        <v>34314</v>
      </c>
      <c r="AU215" s="8" t="str">
        <f t="shared" si="87"/>
        <v>W-2.1</v>
      </c>
      <c r="AV215" s="8" t="s">
        <v>1138</v>
      </c>
      <c r="AW215" s="8"/>
      <c r="AX215" s="13">
        <v>8760</v>
      </c>
      <c r="AY215" s="13">
        <v>12</v>
      </c>
      <c r="AZ215" s="14">
        <v>0</v>
      </c>
      <c r="BA215" s="14">
        <v>100</v>
      </c>
      <c r="BB215" s="13">
        <f t="shared" si="70"/>
        <v>0</v>
      </c>
      <c r="BC215" s="13">
        <f t="shared" si="71"/>
        <v>34314</v>
      </c>
      <c r="BD215" s="57">
        <f t="shared" si="72"/>
        <v>0</v>
      </c>
      <c r="BE215" s="57">
        <f>IF((OR(AU215=Ceny!$A$3,AU215=Ceny!$A$4,AU215=Ceny!$A$5,AU215=Ceny!$A$6,AU215=Ceny!$A$7)),$C$5/1000,$C$6/1000)</f>
        <v>0</v>
      </c>
      <c r="BF215" s="15">
        <f t="shared" si="73"/>
        <v>0</v>
      </c>
      <c r="BG215" s="15">
        <f t="shared" si="74"/>
        <v>0</v>
      </c>
      <c r="BH215" s="15">
        <f t="shared" si="75"/>
        <v>0</v>
      </c>
      <c r="BI215" s="16">
        <f t="shared" si="76"/>
        <v>0</v>
      </c>
      <c r="BJ215" s="15">
        <f t="shared" si="77"/>
        <v>0</v>
      </c>
      <c r="BK215" s="16">
        <f t="shared" si="78"/>
        <v>0</v>
      </c>
      <c r="BL215" s="15">
        <f t="shared" si="79"/>
        <v>0</v>
      </c>
      <c r="BM215" s="11">
        <f>VLOOKUP(AU215,Ceny!$A$3:$E$9,2,FALSE)</f>
        <v>13.04</v>
      </c>
      <c r="BN215" s="15">
        <f t="shared" si="68"/>
        <v>0</v>
      </c>
      <c r="BO215" s="11">
        <f>VLOOKUP(AU215,Ceny!$A$3:$E$9,4,FALSE)</f>
        <v>13.04</v>
      </c>
      <c r="BP215" s="15">
        <f t="shared" si="69"/>
        <v>156.47999999999999</v>
      </c>
      <c r="BQ215" s="11">
        <f>VLOOKUP(AU215,Ceny!$A$3:$E$9,3,FALSE)</f>
        <v>4.7559999999999998E-2</v>
      </c>
      <c r="BR215" s="15">
        <f t="shared" si="80"/>
        <v>0</v>
      </c>
      <c r="BS215" s="11">
        <f>VLOOKUP(AU215,Ceny!$A$3:$E$9,5,FALSE)</f>
        <v>4.7559999999999998E-2</v>
      </c>
      <c r="BT215" s="15">
        <f t="shared" si="81"/>
        <v>1631.97</v>
      </c>
      <c r="BU215" s="15">
        <v>0</v>
      </c>
      <c r="BV215" s="58">
        <f t="shared" si="82"/>
        <v>0</v>
      </c>
      <c r="BW215" s="59">
        <f t="shared" si="83"/>
        <v>1788.45</v>
      </c>
      <c r="BX215" s="59">
        <f t="shared" si="84"/>
        <v>411.34</v>
      </c>
      <c r="BY215" s="59">
        <f t="shared" si="85"/>
        <v>2199.79</v>
      </c>
      <c r="CA215" s="60"/>
    </row>
    <row r="216" spans="1:79">
      <c r="A216" s="56">
        <f t="shared" si="86"/>
        <v>202</v>
      </c>
      <c r="B216" s="8" t="s">
        <v>63</v>
      </c>
      <c r="C216" s="8" t="s">
        <v>64</v>
      </c>
      <c r="D216" s="8" t="s">
        <v>65</v>
      </c>
      <c r="E216" s="8" t="s">
        <v>65</v>
      </c>
      <c r="F216" s="8" t="s">
        <v>66</v>
      </c>
      <c r="G216" s="8" t="s">
        <v>67</v>
      </c>
      <c r="H216" s="8"/>
      <c r="I216" s="8" t="s">
        <v>68</v>
      </c>
      <c r="J216" s="8" t="s">
        <v>505</v>
      </c>
      <c r="K216" s="8" t="s">
        <v>506</v>
      </c>
      <c r="L216" s="8" t="s">
        <v>65</v>
      </c>
      <c r="M216" s="8" t="s">
        <v>65</v>
      </c>
      <c r="N216" s="8" t="s">
        <v>507</v>
      </c>
      <c r="O216" s="8" t="s">
        <v>225</v>
      </c>
      <c r="P216" s="8"/>
      <c r="Q216" s="8" t="s">
        <v>733</v>
      </c>
      <c r="R216" s="8" t="s">
        <v>734</v>
      </c>
      <c r="S216" s="8">
        <v>0</v>
      </c>
      <c r="T216" s="13" t="s">
        <v>49</v>
      </c>
      <c r="U216" s="13" t="s">
        <v>35</v>
      </c>
      <c r="V216" s="8" t="s">
        <v>739</v>
      </c>
      <c r="W216" s="9">
        <v>45657</v>
      </c>
      <c r="X216" s="8" t="s">
        <v>740</v>
      </c>
      <c r="Y216" s="8" t="s">
        <v>880</v>
      </c>
      <c r="Z216" s="8" t="s">
        <v>577</v>
      </c>
      <c r="AA216" s="8" t="s">
        <v>65</v>
      </c>
      <c r="AB216" s="8" t="s">
        <v>65</v>
      </c>
      <c r="AC216" s="8" t="s">
        <v>578</v>
      </c>
      <c r="AD216" s="8" t="s">
        <v>388</v>
      </c>
      <c r="AE216" s="8"/>
      <c r="AF216" s="10" t="s">
        <v>1542</v>
      </c>
      <c r="AG216" s="8" t="s">
        <v>1543</v>
      </c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2"/>
      <c r="AT216" s="18">
        <v>10135</v>
      </c>
      <c r="AU216" s="8" t="str">
        <f t="shared" si="87"/>
        <v>W-2.1</v>
      </c>
      <c r="AV216" s="8" t="s">
        <v>1138</v>
      </c>
      <c r="AW216" s="8"/>
      <c r="AX216" s="13">
        <v>8760</v>
      </c>
      <c r="AY216" s="13">
        <v>12</v>
      </c>
      <c r="AZ216" s="14">
        <v>0</v>
      </c>
      <c r="BA216" s="14">
        <v>100</v>
      </c>
      <c r="BB216" s="13">
        <f t="shared" si="70"/>
        <v>0</v>
      </c>
      <c r="BC216" s="13">
        <f t="shared" si="71"/>
        <v>10135</v>
      </c>
      <c r="BD216" s="57">
        <f t="shared" si="72"/>
        <v>0</v>
      </c>
      <c r="BE216" s="57">
        <f>IF((OR(AU216=Ceny!$A$3,AU216=Ceny!$A$4,AU216=Ceny!$A$5,AU216=Ceny!$A$6,AU216=Ceny!$A$7)),$C$5/1000,$C$6/1000)</f>
        <v>0</v>
      </c>
      <c r="BF216" s="15">
        <f t="shared" si="73"/>
        <v>0</v>
      </c>
      <c r="BG216" s="15">
        <f t="shared" si="74"/>
        <v>0</v>
      </c>
      <c r="BH216" s="15">
        <f t="shared" si="75"/>
        <v>0</v>
      </c>
      <c r="BI216" s="16">
        <f t="shared" si="76"/>
        <v>0</v>
      </c>
      <c r="BJ216" s="15">
        <f t="shared" si="77"/>
        <v>0</v>
      </c>
      <c r="BK216" s="16">
        <f t="shared" si="78"/>
        <v>0</v>
      </c>
      <c r="BL216" s="15">
        <f t="shared" si="79"/>
        <v>0</v>
      </c>
      <c r="BM216" s="11">
        <f>VLOOKUP(AU216,Ceny!$A$3:$E$9,2,FALSE)</f>
        <v>13.04</v>
      </c>
      <c r="BN216" s="15">
        <f t="shared" si="68"/>
        <v>0</v>
      </c>
      <c r="BO216" s="11">
        <f>VLOOKUP(AU216,Ceny!$A$3:$E$9,4,FALSE)</f>
        <v>13.04</v>
      </c>
      <c r="BP216" s="15">
        <f t="shared" si="69"/>
        <v>156.47999999999999</v>
      </c>
      <c r="BQ216" s="11">
        <f>VLOOKUP(AU216,Ceny!$A$3:$E$9,3,FALSE)</f>
        <v>4.7559999999999998E-2</v>
      </c>
      <c r="BR216" s="15">
        <f t="shared" si="80"/>
        <v>0</v>
      </c>
      <c r="BS216" s="11">
        <f>VLOOKUP(AU216,Ceny!$A$3:$E$9,5,FALSE)</f>
        <v>4.7559999999999998E-2</v>
      </c>
      <c r="BT216" s="15">
        <f t="shared" si="81"/>
        <v>482.02</v>
      </c>
      <c r="BU216" s="15">
        <v>0</v>
      </c>
      <c r="BV216" s="58">
        <f t="shared" si="82"/>
        <v>0</v>
      </c>
      <c r="BW216" s="59">
        <f t="shared" si="83"/>
        <v>638.5</v>
      </c>
      <c r="BX216" s="59">
        <f t="shared" si="84"/>
        <v>146.86000000000001</v>
      </c>
      <c r="BY216" s="59">
        <f t="shared" si="85"/>
        <v>785.36</v>
      </c>
      <c r="CA216" s="60"/>
    </row>
    <row r="217" spans="1:79">
      <c r="A217" s="56">
        <f t="shared" si="86"/>
        <v>203</v>
      </c>
      <c r="B217" s="8" t="s">
        <v>63</v>
      </c>
      <c r="C217" s="8" t="s">
        <v>64</v>
      </c>
      <c r="D217" s="8" t="s">
        <v>65</v>
      </c>
      <c r="E217" s="8" t="s">
        <v>65</v>
      </c>
      <c r="F217" s="8" t="s">
        <v>66</v>
      </c>
      <c r="G217" s="8" t="s">
        <v>67</v>
      </c>
      <c r="H217" s="8"/>
      <c r="I217" s="8" t="s">
        <v>68</v>
      </c>
      <c r="J217" s="8" t="s">
        <v>505</v>
      </c>
      <c r="K217" s="8" t="s">
        <v>506</v>
      </c>
      <c r="L217" s="8" t="s">
        <v>65</v>
      </c>
      <c r="M217" s="8" t="s">
        <v>65</v>
      </c>
      <c r="N217" s="8" t="s">
        <v>507</v>
      </c>
      <c r="O217" s="8" t="s">
        <v>225</v>
      </c>
      <c r="P217" s="8"/>
      <c r="Q217" s="8" t="s">
        <v>733</v>
      </c>
      <c r="R217" s="8" t="s">
        <v>734</v>
      </c>
      <c r="S217" s="8">
        <v>0</v>
      </c>
      <c r="T217" s="13" t="s">
        <v>49</v>
      </c>
      <c r="U217" s="13" t="s">
        <v>35</v>
      </c>
      <c r="V217" s="8" t="s">
        <v>739</v>
      </c>
      <c r="W217" s="9">
        <v>45657</v>
      </c>
      <c r="X217" s="8" t="s">
        <v>740</v>
      </c>
      <c r="Y217" s="8" t="s">
        <v>881</v>
      </c>
      <c r="Z217" s="8" t="s">
        <v>882</v>
      </c>
      <c r="AA217" s="8" t="s">
        <v>65</v>
      </c>
      <c r="AB217" s="8" t="s">
        <v>65</v>
      </c>
      <c r="AC217" s="8" t="s">
        <v>883</v>
      </c>
      <c r="AD217" s="8" t="s">
        <v>80</v>
      </c>
      <c r="AE217" s="8"/>
      <c r="AF217" s="10" t="s">
        <v>1544</v>
      </c>
      <c r="AG217" s="8" t="s">
        <v>1545</v>
      </c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2"/>
      <c r="AT217" s="18">
        <v>5093</v>
      </c>
      <c r="AU217" s="8" t="str">
        <f t="shared" si="87"/>
        <v>W-2.1</v>
      </c>
      <c r="AV217" s="8" t="s">
        <v>1138</v>
      </c>
      <c r="AW217" s="8"/>
      <c r="AX217" s="13">
        <v>8760</v>
      </c>
      <c r="AY217" s="13">
        <v>12</v>
      </c>
      <c r="AZ217" s="14">
        <v>0</v>
      </c>
      <c r="BA217" s="14">
        <v>100</v>
      </c>
      <c r="BB217" s="13">
        <f t="shared" si="70"/>
        <v>0</v>
      </c>
      <c r="BC217" s="13">
        <f t="shared" si="71"/>
        <v>5093</v>
      </c>
      <c r="BD217" s="57">
        <f t="shared" si="72"/>
        <v>0</v>
      </c>
      <c r="BE217" s="57">
        <f>IF((OR(AU217=Ceny!$A$3,AU217=Ceny!$A$4,AU217=Ceny!$A$5,AU217=Ceny!$A$6,AU217=Ceny!$A$7)),$C$5/1000,$C$6/1000)</f>
        <v>0</v>
      </c>
      <c r="BF217" s="15">
        <f t="shared" si="73"/>
        <v>0</v>
      </c>
      <c r="BG217" s="15">
        <f t="shared" si="74"/>
        <v>0</v>
      </c>
      <c r="BH217" s="15">
        <f t="shared" si="75"/>
        <v>0</v>
      </c>
      <c r="BI217" s="16">
        <f t="shared" si="76"/>
        <v>0</v>
      </c>
      <c r="BJ217" s="15">
        <f t="shared" si="77"/>
        <v>0</v>
      </c>
      <c r="BK217" s="16">
        <f t="shared" si="78"/>
        <v>0</v>
      </c>
      <c r="BL217" s="15">
        <f t="shared" si="79"/>
        <v>0</v>
      </c>
      <c r="BM217" s="11">
        <f>VLOOKUP(AU217,Ceny!$A$3:$E$9,2,FALSE)</f>
        <v>13.04</v>
      </c>
      <c r="BN217" s="15">
        <f t="shared" si="68"/>
        <v>0</v>
      </c>
      <c r="BO217" s="11">
        <f>VLOOKUP(AU217,Ceny!$A$3:$E$9,4,FALSE)</f>
        <v>13.04</v>
      </c>
      <c r="BP217" s="15">
        <f t="shared" si="69"/>
        <v>156.47999999999999</v>
      </c>
      <c r="BQ217" s="11">
        <f>VLOOKUP(AU217,Ceny!$A$3:$E$9,3,FALSE)</f>
        <v>4.7559999999999998E-2</v>
      </c>
      <c r="BR217" s="15">
        <f t="shared" si="80"/>
        <v>0</v>
      </c>
      <c r="BS217" s="11">
        <f>VLOOKUP(AU217,Ceny!$A$3:$E$9,5,FALSE)</f>
        <v>4.7559999999999998E-2</v>
      </c>
      <c r="BT217" s="15">
        <f t="shared" si="81"/>
        <v>242.22</v>
      </c>
      <c r="BU217" s="15">
        <v>0</v>
      </c>
      <c r="BV217" s="58">
        <f t="shared" si="82"/>
        <v>0</v>
      </c>
      <c r="BW217" s="59">
        <f t="shared" si="83"/>
        <v>398.7</v>
      </c>
      <c r="BX217" s="59">
        <f t="shared" si="84"/>
        <v>91.7</v>
      </c>
      <c r="BY217" s="59">
        <f t="shared" si="85"/>
        <v>490.4</v>
      </c>
      <c r="CA217" s="60"/>
    </row>
    <row r="218" spans="1:79">
      <c r="A218" s="56">
        <f t="shared" si="86"/>
        <v>204</v>
      </c>
      <c r="B218" s="8" t="s">
        <v>63</v>
      </c>
      <c r="C218" s="8" t="s">
        <v>64</v>
      </c>
      <c r="D218" s="8" t="s">
        <v>65</v>
      </c>
      <c r="E218" s="8" t="s">
        <v>65</v>
      </c>
      <c r="F218" s="8" t="s">
        <v>66</v>
      </c>
      <c r="G218" s="8" t="s">
        <v>67</v>
      </c>
      <c r="H218" s="8"/>
      <c r="I218" s="8" t="s">
        <v>68</v>
      </c>
      <c r="J218" s="8" t="s">
        <v>505</v>
      </c>
      <c r="K218" s="8" t="s">
        <v>506</v>
      </c>
      <c r="L218" s="8" t="s">
        <v>65</v>
      </c>
      <c r="M218" s="8" t="s">
        <v>65</v>
      </c>
      <c r="N218" s="8" t="s">
        <v>507</v>
      </c>
      <c r="O218" s="8" t="s">
        <v>225</v>
      </c>
      <c r="P218" s="8"/>
      <c r="Q218" s="8" t="s">
        <v>733</v>
      </c>
      <c r="R218" s="8" t="s">
        <v>734</v>
      </c>
      <c r="S218" s="8">
        <v>0</v>
      </c>
      <c r="T218" s="13" t="s">
        <v>49</v>
      </c>
      <c r="U218" s="13" t="s">
        <v>35</v>
      </c>
      <c r="V218" s="8" t="s">
        <v>739</v>
      </c>
      <c r="W218" s="9">
        <v>45657</v>
      </c>
      <c r="X218" s="8" t="s">
        <v>740</v>
      </c>
      <c r="Y218" s="8" t="s">
        <v>884</v>
      </c>
      <c r="Z218" s="8" t="s">
        <v>885</v>
      </c>
      <c r="AA218" s="8" t="s">
        <v>65</v>
      </c>
      <c r="AB218" s="8" t="s">
        <v>65</v>
      </c>
      <c r="AC218" s="8" t="s">
        <v>886</v>
      </c>
      <c r="AD218" s="8" t="s">
        <v>92</v>
      </c>
      <c r="AE218" s="8"/>
      <c r="AF218" s="10" t="s">
        <v>1546</v>
      </c>
      <c r="AG218" s="8" t="s">
        <v>1547</v>
      </c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2"/>
      <c r="AT218" s="18">
        <v>6720</v>
      </c>
      <c r="AU218" s="8" t="str">
        <f t="shared" si="87"/>
        <v>W-2.1</v>
      </c>
      <c r="AV218" s="8" t="s">
        <v>1138</v>
      </c>
      <c r="AW218" s="8"/>
      <c r="AX218" s="13">
        <v>8760</v>
      </c>
      <c r="AY218" s="13">
        <v>12</v>
      </c>
      <c r="AZ218" s="14">
        <v>0</v>
      </c>
      <c r="BA218" s="14">
        <v>100</v>
      </c>
      <c r="BB218" s="13">
        <f t="shared" si="70"/>
        <v>0</v>
      </c>
      <c r="BC218" s="13">
        <f t="shared" si="71"/>
        <v>6720</v>
      </c>
      <c r="BD218" s="57">
        <f t="shared" si="72"/>
        <v>0</v>
      </c>
      <c r="BE218" s="57">
        <f>IF((OR(AU218=Ceny!$A$3,AU218=Ceny!$A$4,AU218=Ceny!$A$5,AU218=Ceny!$A$6,AU218=Ceny!$A$7)),$C$5/1000,$C$6/1000)</f>
        <v>0</v>
      </c>
      <c r="BF218" s="15">
        <f t="shared" si="73"/>
        <v>0</v>
      </c>
      <c r="BG218" s="15">
        <f t="shared" si="74"/>
        <v>0</v>
      </c>
      <c r="BH218" s="15">
        <f t="shared" si="75"/>
        <v>0</v>
      </c>
      <c r="BI218" s="16">
        <f t="shared" si="76"/>
        <v>0</v>
      </c>
      <c r="BJ218" s="15">
        <f t="shared" si="77"/>
        <v>0</v>
      </c>
      <c r="BK218" s="16">
        <f t="shared" si="78"/>
        <v>0</v>
      </c>
      <c r="BL218" s="15">
        <f t="shared" si="79"/>
        <v>0</v>
      </c>
      <c r="BM218" s="11">
        <f>VLOOKUP(AU218,Ceny!$A$3:$E$9,2,FALSE)</f>
        <v>13.04</v>
      </c>
      <c r="BN218" s="15">
        <f t="shared" si="68"/>
        <v>0</v>
      </c>
      <c r="BO218" s="11">
        <f>VLOOKUP(AU218,Ceny!$A$3:$E$9,4,FALSE)</f>
        <v>13.04</v>
      </c>
      <c r="BP218" s="15">
        <f t="shared" si="69"/>
        <v>156.47999999999999</v>
      </c>
      <c r="BQ218" s="11">
        <f>VLOOKUP(AU218,Ceny!$A$3:$E$9,3,FALSE)</f>
        <v>4.7559999999999998E-2</v>
      </c>
      <c r="BR218" s="15">
        <f t="shared" si="80"/>
        <v>0</v>
      </c>
      <c r="BS218" s="11">
        <f>VLOOKUP(AU218,Ceny!$A$3:$E$9,5,FALSE)</f>
        <v>4.7559999999999998E-2</v>
      </c>
      <c r="BT218" s="15">
        <f t="shared" si="81"/>
        <v>319.60000000000002</v>
      </c>
      <c r="BU218" s="15">
        <v>0</v>
      </c>
      <c r="BV218" s="58">
        <f t="shared" si="82"/>
        <v>0</v>
      </c>
      <c r="BW218" s="59">
        <f t="shared" si="83"/>
        <v>476.08000000000004</v>
      </c>
      <c r="BX218" s="59">
        <f t="shared" si="84"/>
        <v>109.5</v>
      </c>
      <c r="BY218" s="59">
        <f t="shared" si="85"/>
        <v>585.58000000000004</v>
      </c>
      <c r="CA218" s="60"/>
    </row>
    <row r="219" spans="1:79">
      <c r="A219" s="56">
        <f t="shared" si="86"/>
        <v>205</v>
      </c>
      <c r="B219" s="8" t="s">
        <v>63</v>
      </c>
      <c r="C219" s="8" t="s">
        <v>64</v>
      </c>
      <c r="D219" s="8" t="s">
        <v>65</v>
      </c>
      <c r="E219" s="8" t="s">
        <v>65</v>
      </c>
      <c r="F219" s="8" t="s">
        <v>66</v>
      </c>
      <c r="G219" s="8" t="s">
        <v>67</v>
      </c>
      <c r="H219" s="8"/>
      <c r="I219" s="8" t="s">
        <v>68</v>
      </c>
      <c r="J219" s="8" t="s">
        <v>505</v>
      </c>
      <c r="K219" s="8" t="s">
        <v>506</v>
      </c>
      <c r="L219" s="8" t="s">
        <v>65</v>
      </c>
      <c r="M219" s="8" t="s">
        <v>65</v>
      </c>
      <c r="N219" s="8" t="s">
        <v>507</v>
      </c>
      <c r="O219" s="8" t="s">
        <v>225</v>
      </c>
      <c r="P219" s="8"/>
      <c r="Q219" s="8" t="s">
        <v>733</v>
      </c>
      <c r="R219" s="8" t="s">
        <v>734</v>
      </c>
      <c r="S219" s="8">
        <v>0</v>
      </c>
      <c r="T219" s="13" t="s">
        <v>49</v>
      </c>
      <c r="U219" s="13" t="s">
        <v>35</v>
      </c>
      <c r="V219" s="8" t="s">
        <v>739</v>
      </c>
      <c r="W219" s="9">
        <v>45657</v>
      </c>
      <c r="X219" s="8" t="s">
        <v>740</v>
      </c>
      <c r="Y219" s="8" t="s">
        <v>887</v>
      </c>
      <c r="Z219" s="8" t="s">
        <v>888</v>
      </c>
      <c r="AA219" s="8" t="s">
        <v>65</v>
      </c>
      <c r="AB219" s="8" t="s">
        <v>65</v>
      </c>
      <c r="AC219" s="8" t="s">
        <v>332</v>
      </c>
      <c r="AD219" s="8" t="s">
        <v>72</v>
      </c>
      <c r="AE219" s="8"/>
      <c r="AF219" s="10" t="s">
        <v>1548</v>
      </c>
      <c r="AG219" s="8" t="s">
        <v>1549</v>
      </c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2"/>
      <c r="AT219" s="18">
        <v>7605</v>
      </c>
      <c r="AU219" s="8" t="str">
        <f t="shared" si="87"/>
        <v>W-2.1</v>
      </c>
      <c r="AV219" s="8" t="s">
        <v>1138</v>
      </c>
      <c r="AW219" s="8"/>
      <c r="AX219" s="13">
        <v>8760</v>
      </c>
      <c r="AY219" s="13">
        <v>12</v>
      </c>
      <c r="AZ219" s="14">
        <v>0</v>
      </c>
      <c r="BA219" s="14">
        <v>100</v>
      </c>
      <c r="BB219" s="13">
        <f t="shared" si="70"/>
        <v>0</v>
      </c>
      <c r="BC219" s="13">
        <f t="shared" si="71"/>
        <v>7605</v>
      </c>
      <c r="BD219" s="57">
        <f t="shared" si="72"/>
        <v>0</v>
      </c>
      <c r="BE219" s="57">
        <f>IF((OR(AU219=Ceny!$A$3,AU219=Ceny!$A$4,AU219=Ceny!$A$5,AU219=Ceny!$A$6,AU219=Ceny!$A$7)),$C$5/1000,$C$6/1000)</f>
        <v>0</v>
      </c>
      <c r="BF219" s="15">
        <f t="shared" si="73"/>
        <v>0</v>
      </c>
      <c r="BG219" s="15">
        <f t="shared" si="74"/>
        <v>0</v>
      </c>
      <c r="BH219" s="15">
        <f t="shared" si="75"/>
        <v>0</v>
      </c>
      <c r="BI219" s="16">
        <f t="shared" si="76"/>
        <v>0</v>
      </c>
      <c r="BJ219" s="15">
        <f t="shared" si="77"/>
        <v>0</v>
      </c>
      <c r="BK219" s="16">
        <f t="shared" si="78"/>
        <v>0</v>
      </c>
      <c r="BL219" s="15">
        <f t="shared" si="79"/>
        <v>0</v>
      </c>
      <c r="BM219" s="11">
        <f>VLOOKUP(AU219,Ceny!$A$3:$E$9,2,FALSE)</f>
        <v>13.04</v>
      </c>
      <c r="BN219" s="15">
        <f t="shared" si="68"/>
        <v>0</v>
      </c>
      <c r="BO219" s="11">
        <f>VLOOKUP(AU219,Ceny!$A$3:$E$9,4,FALSE)</f>
        <v>13.04</v>
      </c>
      <c r="BP219" s="15">
        <f t="shared" si="69"/>
        <v>156.47999999999999</v>
      </c>
      <c r="BQ219" s="11">
        <f>VLOOKUP(AU219,Ceny!$A$3:$E$9,3,FALSE)</f>
        <v>4.7559999999999998E-2</v>
      </c>
      <c r="BR219" s="15">
        <f t="shared" si="80"/>
        <v>0</v>
      </c>
      <c r="BS219" s="11">
        <f>VLOOKUP(AU219,Ceny!$A$3:$E$9,5,FALSE)</f>
        <v>4.7559999999999998E-2</v>
      </c>
      <c r="BT219" s="15">
        <f t="shared" si="81"/>
        <v>361.69</v>
      </c>
      <c r="BU219" s="15">
        <v>0</v>
      </c>
      <c r="BV219" s="58">
        <f t="shared" si="82"/>
        <v>0</v>
      </c>
      <c r="BW219" s="59">
        <f t="shared" si="83"/>
        <v>518.16999999999996</v>
      </c>
      <c r="BX219" s="59">
        <f t="shared" si="84"/>
        <v>119.18</v>
      </c>
      <c r="BY219" s="59">
        <f t="shared" si="85"/>
        <v>637.34999999999991</v>
      </c>
      <c r="CA219" s="60"/>
    </row>
    <row r="220" spans="1:79">
      <c r="A220" s="56">
        <f t="shared" si="86"/>
        <v>206</v>
      </c>
      <c r="B220" s="8" t="s">
        <v>63</v>
      </c>
      <c r="C220" s="8" t="s">
        <v>64</v>
      </c>
      <c r="D220" s="8" t="s">
        <v>65</v>
      </c>
      <c r="E220" s="8" t="s">
        <v>65</v>
      </c>
      <c r="F220" s="8" t="s">
        <v>66</v>
      </c>
      <c r="G220" s="8" t="s">
        <v>67</v>
      </c>
      <c r="H220" s="8"/>
      <c r="I220" s="8" t="s">
        <v>68</v>
      </c>
      <c r="J220" s="8" t="s">
        <v>505</v>
      </c>
      <c r="K220" s="8" t="s">
        <v>506</v>
      </c>
      <c r="L220" s="8" t="s">
        <v>65</v>
      </c>
      <c r="M220" s="8" t="s">
        <v>65</v>
      </c>
      <c r="N220" s="8" t="s">
        <v>507</v>
      </c>
      <c r="O220" s="8" t="s">
        <v>225</v>
      </c>
      <c r="P220" s="8"/>
      <c r="Q220" s="8" t="s">
        <v>733</v>
      </c>
      <c r="R220" s="8" t="s">
        <v>734</v>
      </c>
      <c r="S220" s="8">
        <v>0</v>
      </c>
      <c r="T220" s="13" t="s">
        <v>49</v>
      </c>
      <c r="U220" s="13" t="s">
        <v>35</v>
      </c>
      <c r="V220" s="8" t="s">
        <v>739</v>
      </c>
      <c r="W220" s="9">
        <v>45657</v>
      </c>
      <c r="X220" s="8" t="s">
        <v>740</v>
      </c>
      <c r="Y220" s="8" t="s">
        <v>889</v>
      </c>
      <c r="Z220" s="8" t="s">
        <v>890</v>
      </c>
      <c r="AA220" s="8" t="s">
        <v>65</v>
      </c>
      <c r="AB220" s="8" t="s">
        <v>65</v>
      </c>
      <c r="AC220" s="8" t="s">
        <v>891</v>
      </c>
      <c r="AD220" s="8" t="s">
        <v>127</v>
      </c>
      <c r="AE220" s="8"/>
      <c r="AF220" s="10" t="s">
        <v>1550</v>
      </c>
      <c r="AG220" s="8" t="s">
        <v>1551</v>
      </c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2"/>
      <c r="AT220" s="18">
        <v>16853</v>
      </c>
      <c r="AU220" s="8" t="s">
        <v>1171</v>
      </c>
      <c r="AV220" s="8" t="s">
        <v>1138</v>
      </c>
      <c r="AW220" s="8"/>
      <c r="AX220" s="13">
        <v>8760</v>
      </c>
      <c r="AY220" s="13">
        <v>12</v>
      </c>
      <c r="AZ220" s="14">
        <v>0</v>
      </c>
      <c r="BA220" s="14">
        <v>100</v>
      </c>
      <c r="BB220" s="13">
        <f t="shared" si="70"/>
        <v>0</v>
      </c>
      <c r="BC220" s="13">
        <f t="shared" si="71"/>
        <v>16853</v>
      </c>
      <c r="BD220" s="57">
        <f t="shared" si="72"/>
        <v>0</v>
      </c>
      <c r="BE220" s="57">
        <f>IF((OR(AU220=Ceny!$A$3,AU220=Ceny!$A$4,AU220=Ceny!$A$5,AU220=Ceny!$A$6,AU220=Ceny!$A$7)),$C$5/1000,$C$6/1000)</f>
        <v>0</v>
      </c>
      <c r="BF220" s="15">
        <f t="shared" si="73"/>
        <v>0</v>
      </c>
      <c r="BG220" s="15">
        <f t="shared" si="74"/>
        <v>0</v>
      </c>
      <c r="BH220" s="15">
        <f t="shared" si="75"/>
        <v>0</v>
      </c>
      <c r="BI220" s="16">
        <f t="shared" si="76"/>
        <v>0</v>
      </c>
      <c r="BJ220" s="15">
        <f t="shared" si="77"/>
        <v>0</v>
      </c>
      <c r="BK220" s="16">
        <f t="shared" si="78"/>
        <v>0</v>
      </c>
      <c r="BL220" s="15">
        <f t="shared" si="79"/>
        <v>0</v>
      </c>
      <c r="BM220" s="11">
        <f>VLOOKUP(AU220,Ceny!$A$3:$E$9,2,FALSE)</f>
        <v>13.04</v>
      </c>
      <c r="BN220" s="15">
        <f t="shared" si="68"/>
        <v>0</v>
      </c>
      <c r="BO220" s="11">
        <f>VLOOKUP(AU220,Ceny!$A$3:$E$9,4,FALSE)</f>
        <v>13.04</v>
      </c>
      <c r="BP220" s="15">
        <f t="shared" si="69"/>
        <v>156.47999999999999</v>
      </c>
      <c r="BQ220" s="11">
        <f>VLOOKUP(AU220,Ceny!$A$3:$E$9,3,FALSE)</f>
        <v>4.7559999999999998E-2</v>
      </c>
      <c r="BR220" s="15">
        <f t="shared" si="80"/>
        <v>0</v>
      </c>
      <c r="BS220" s="11">
        <f>VLOOKUP(AU220,Ceny!$A$3:$E$9,5,FALSE)</f>
        <v>4.7559999999999998E-2</v>
      </c>
      <c r="BT220" s="15">
        <f t="shared" si="81"/>
        <v>801.53</v>
      </c>
      <c r="BU220" s="15">
        <v>0</v>
      </c>
      <c r="BV220" s="58">
        <f t="shared" si="82"/>
        <v>0</v>
      </c>
      <c r="BW220" s="59">
        <f t="shared" si="83"/>
        <v>958.01</v>
      </c>
      <c r="BX220" s="59">
        <f t="shared" si="84"/>
        <v>220.34</v>
      </c>
      <c r="BY220" s="59">
        <f t="shared" si="85"/>
        <v>1178.3499999999999</v>
      </c>
      <c r="CA220" s="60"/>
    </row>
    <row r="221" spans="1:79">
      <c r="A221" s="56">
        <f t="shared" si="86"/>
        <v>207</v>
      </c>
      <c r="B221" s="8" t="s">
        <v>63</v>
      </c>
      <c r="C221" s="8" t="s">
        <v>64</v>
      </c>
      <c r="D221" s="8" t="s">
        <v>65</v>
      </c>
      <c r="E221" s="8" t="s">
        <v>65</v>
      </c>
      <c r="F221" s="8" t="s">
        <v>66</v>
      </c>
      <c r="G221" s="8" t="s">
        <v>67</v>
      </c>
      <c r="H221" s="8"/>
      <c r="I221" s="8" t="s">
        <v>68</v>
      </c>
      <c r="J221" s="8" t="s">
        <v>505</v>
      </c>
      <c r="K221" s="8" t="s">
        <v>506</v>
      </c>
      <c r="L221" s="8" t="s">
        <v>65</v>
      </c>
      <c r="M221" s="8" t="s">
        <v>65</v>
      </c>
      <c r="N221" s="8" t="s">
        <v>507</v>
      </c>
      <c r="O221" s="8" t="s">
        <v>225</v>
      </c>
      <c r="P221" s="8"/>
      <c r="Q221" s="8" t="s">
        <v>733</v>
      </c>
      <c r="R221" s="8" t="s">
        <v>734</v>
      </c>
      <c r="S221" s="8">
        <v>0</v>
      </c>
      <c r="T221" s="13" t="s">
        <v>49</v>
      </c>
      <c r="U221" s="13" t="s">
        <v>35</v>
      </c>
      <c r="V221" s="8" t="s">
        <v>739</v>
      </c>
      <c r="W221" s="9">
        <v>45657</v>
      </c>
      <c r="X221" s="8" t="s">
        <v>740</v>
      </c>
      <c r="Y221" s="8" t="s">
        <v>892</v>
      </c>
      <c r="Z221" s="8" t="s">
        <v>893</v>
      </c>
      <c r="AA221" s="8" t="s">
        <v>65</v>
      </c>
      <c r="AB221" s="8" t="s">
        <v>65</v>
      </c>
      <c r="AC221" s="8" t="s">
        <v>894</v>
      </c>
      <c r="AD221" s="8" t="s">
        <v>424</v>
      </c>
      <c r="AE221" s="8"/>
      <c r="AF221" s="10" t="s">
        <v>1552</v>
      </c>
      <c r="AG221" s="8" t="s">
        <v>1553</v>
      </c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2"/>
      <c r="AT221" s="18">
        <v>7070</v>
      </c>
      <c r="AU221" s="8" t="str">
        <f>AU$30</f>
        <v>W-2.1</v>
      </c>
      <c r="AV221" s="8" t="s">
        <v>1138</v>
      </c>
      <c r="AW221" s="8"/>
      <c r="AX221" s="13">
        <v>8760</v>
      </c>
      <c r="AY221" s="13">
        <v>12</v>
      </c>
      <c r="AZ221" s="14">
        <v>0</v>
      </c>
      <c r="BA221" s="14">
        <v>100</v>
      </c>
      <c r="BB221" s="13">
        <f t="shared" si="70"/>
        <v>0</v>
      </c>
      <c r="BC221" s="13">
        <f t="shared" si="71"/>
        <v>7070</v>
      </c>
      <c r="BD221" s="57">
        <f t="shared" si="72"/>
        <v>0</v>
      </c>
      <c r="BE221" s="57">
        <f>IF((OR(AU221=Ceny!$A$3,AU221=Ceny!$A$4,AU221=Ceny!$A$5,AU221=Ceny!$A$6,AU221=Ceny!$A$7)),$C$5/1000,$C$6/1000)</f>
        <v>0</v>
      </c>
      <c r="BF221" s="15">
        <f t="shared" si="73"/>
        <v>0</v>
      </c>
      <c r="BG221" s="15">
        <f t="shared" si="74"/>
        <v>0</v>
      </c>
      <c r="BH221" s="15">
        <f t="shared" si="75"/>
        <v>0</v>
      </c>
      <c r="BI221" s="16">
        <f t="shared" si="76"/>
        <v>0</v>
      </c>
      <c r="BJ221" s="15">
        <f t="shared" si="77"/>
        <v>0</v>
      </c>
      <c r="BK221" s="16">
        <f t="shared" si="78"/>
        <v>0</v>
      </c>
      <c r="BL221" s="15">
        <f t="shared" si="79"/>
        <v>0</v>
      </c>
      <c r="BM221" s="11">
        <f>VLOOKUP(AU221,Ceny!$A$3:$E$9,2,FALSE)</f>
        <v>13.04</v>
      </c>
      <c r="BN221" s="15">
        <f t="shared" si="68"/>
        <v>0</v>
      </c>
      <c r="BO221" s="11">
        <f>VLOOKUP(AU221,Ceny!$A$3:$E$9,4,FALSE)</f>
        <v>13.04</v>
      </c>
      <c r="BP221" s="15">
        <f t="shared" si="69"/>
        <v>156.47999999999999</v>
      </c>
      <c r="BQ221" s="11">
        <f>VLOOKUP(AU221,Ceny!$A$3:$E$9,3,FALSE)</f>
        <v>4.7559999999999998E-2</v>
      </c>
      <c r="BR221" s="15">
        <f t="shared" si="80"/>
        <v>0</v>
      </c>
      <c r="BS221" s="11">
        <f>VLOOKUP(AU221,Ceny!$A$3:$E$9,5,FALSE)</f>
        <v>4.7559999999999998E-2</v>
      </c>
      <c r="BT221" s="15">
        <f t="shared" si="81"/>
        <v>336.25</v>
      </c>
      <c r="BU221" s="15">
        <v>0</v>
      </c>
      <c r="BV221" s="58">
        <f t="shared" si="82"/>
        <v>0</v>
      </c>
      <c r="BW221" s="59">
        <f t="shared" si="83"/>
        <v>492.73</v>
      </c>
      <c r="BX221" s="59">
        <f t="shared" si="84"/>
        <v>113.33</v>
      </c>
      <c r="BY221" s="59">
        <f t="shared" si="85"/>
        <v>606.06000000000006</v>
      </c>
      <c r="CA221" s="60"/>
    </row>
    <row r="222" spans="1:79">
      <c r="A222" s="56">
        <f t="shared" si="86"/>
        <v>208</v>
      </c>
      <c r="B222" s="8" t="s">
        <v>63</v>
      </c>
      <c r="C222" s="8" t="s">
        <v>64</v>
      </c>
      <c r="D222" s="8" t="s">
        <v>65</v>
      </c>
      <c r="E222" s="8" t="s">
        <v>65</v>
      </c>
      <c r="F222" s="8" t="s">
        <v>66</v>
      </c>
      <c r="G222" s="8" t="s">
        <v>67</v>
      </c>
      <c r="H222" s="8"/>
      <c r="I222" s="8" t="s">
        <v>68</v>
      </c>
      <c r="J222" s="8" t="s">
        <v>505</v>
      </c>
      <c r="K222" s="8" t="s">
        <v>506</v>
      </c>
      <c r="L222" s="8" t="s">
        <v>65</v>
      </c>
      <c r="M222" s="8" t="s">
        <v>65</v>
      </c>
      <c r="N222" s="8" t="s">
        <v>507</v>
      </c>
      <c r="O222" s="8" t="s">
        <v>225</v>
      </c>
      <c r="P222" s="8"/>
      <c r="Q222" s="8" t="s">
        <v>733</v>
      </c>
      <c r="R222" s="8" t="s">
        <v>734</v>
      </c>
      <c r="S222" s="8">
        <v>0</v>
      </c>
      <c r="T222" s="13" t="s">
        <v>49</v>
      </c>
      <c r="U222" s="13" t="s">
        <v>35</v>
      </c>
      <c r="V222" s="8" t="s">
        <v>739</v>
      </c>
      <c r="W222" s="9">
        <v>45657</v>
      </c>
      <c r="X222" s="8" t="s">
        <v>740</v>
      </c>
      <c r="Y222" s="8" t="s">
        <v>895</v>
      </c>
      <c r="Z222" s="8" t="s">
        <v>896</v>
      </c>
      <c r="AA222" s="8" t="s">
        <v>65</v>
      </c>
      <c r="AB222" s="8" t="s">
        <v>65</v>
      </c>
      <c r="AC222" s="8" t="s">
        <v>897</v>
      </c>
      <c r="AD222" s="8" t="s">
        <v>558</v>
      </c>
      <c r="AE222" s="8"/>
      <c r="AF222" s="10" t="s">
        <v>1554</v>
      </c>
      <c r="AG222" s="8" t="s">
        <v>1555</v>
      </c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2"/>
      <c r="AT222" s="18">
        <v>6819</v>
      </c>
      <c r="AU222" s="8" t="str">
        <f>AU$30</f>
        <v>W-2.1</v>
      </c>
      <c r="AV222" s="8" t="s">
        <v>1138</v>
      </c>
      <c r="AW222" s="8"/>
      <c r="AX222" s="13">
        <v>8760</v>
      </c>
      <c r="AY222" s="13">
        <v>12</v>
      </c>
      <c r="AZ222" s="14">
        <v>0</v>
      </c>
      <c r="BA222" s="14">
        <v>100</v>
      </c>
      <c r="BB222" s="13">
        <f t="shared" si="70"/>
        <v>0</v>
      </c>
      <c r="BC222" s="13">
        <f t="shared" si="71"/>
        <v>6819</v>
      </c>
      <c r="BD222" s="57">
        <f t="shared" si="72"/>
        <v>0</v>
      </c>
      <c r="BE222" s="57">
        <f>IF((OR(AU222=Ceny!$A$3,AU222=Ceny!$A$4,AU222=Ceny!$A$5,AU222=Ceny!$A$6,AU222=Ceny!$A$7)),$C$5/1000,$C$6/1000)</f>
        <v>0</v>
      </c>
      <c r="BF222" s="15">
        <f t="shared" si="73"/>
        <v>0</v>
      </c>
      <c r="BG222" s="15">
        <f t="shared" si="74"/>
        <v>0</v>
      </c>
      <c r="BH222" s="15">
        <f t="shared" si="75"/>
        <v>0</v>
      </c>
      <c r="BI222" s="16">
        <f t="shared" si="76"/>
        <v>0</v>
      </c>
      <c r="BJ222" s="15">
        <f t="shared" si="77"/>
        <v>0</v>
      </c>
      <c r="BK222" s="16">
        <f t="shared" si="78"/>
        <v>0</v>
      </c>
      <c r="BL222" s="15">
        <f t="shared" si="79"/>
        <v>0</v>
      </c>
      <c r="BM222" s="11">
        <f>VLOOKUP(AU222,Ceny!$A$3:$E$9,2,FALSE)</f>
        <v>13.04</v>
      </c>
      <c r="BN222" s="15">
        <f t="shared" si="68"/>
        <v>0</v>
      </c>
      <c r="BO222" s="11">
        <f>VLOOKUP(AU222,Ceny!$A$3:$E$9,4,FALSE)</f>
        <v>13.04</v>
      </c>
      <c r="BP222" s="15">
        <f t="shared" si="69"/>
        <v>156.47999999999999</v>
      </c>
      <c r="BQ222" s="11">
        <f>VLOOKUP(AU222,Ceny!$A$3:$E$9,3,FALSE)</f>
        <v>4.7559999999999998E-2</v>
      </c>
      <c r="BR222" s="15">
        <f t="shared" si="80"/>
        <v>0</v>
      </c>
      <c r="BS222" s="11">
        <f>VLOOKUP(AU222,Ceny!$A$3:$E$9,5,FALSE)</f>
        <v>4.7559999999999998E-2</v>
      </c>
      <c r="BT222" s="15">
        <f t="shared" si="81"/>
        <v>324.31</v>
      </c>
      <c r="BU222" s="15">
        <v>0</v>
      </c>
      <c r="BV222" s="58">
        <f t="shared" si="82"/>
        <v>0</v>
      </c>
      <c r="BW222" s="59">
        <f t="shared" si="83"/>
        <v>480.78999999999996</v>
      </c>
      <c r="BX222" s="59">
        <f t="shared" si="84"/>
        <v>110.58</v>
      </c>
      <c r="BY222" s="59">
        <f t="shared" si="85"/>
        <v>591.37</v>
      </c>
      <c r="CA222" s="60"/>
    </row>
    <row r="223" spans="1:79">
      <c r="A223" s="56">
        <f t="shared" si="86"/>
        <v>209</v>
      </c>
      <c r="B223" s="8" t="s">
        <v>63</v>
      </c>
      <c r="C223" s="8" t="s">
        <v>64</v>
      </c>
      <c r="D223" s="8" t="s">
        <v>65</v>
      </c>
      <c r="E223" s="8" t="s">
        <v>65</v>
      </c>
      <c r="F223" s="8" t="s">
        <v>66</v>
      </c>
      <c r="G223" s="8" t="s">
        <v>67</v>
      </c>
      <c r="H223" s="8"/>
      <c r="I223" s="8" t="s">
        <v>68</v>
      </c>
      <c r="J223" s="8" t="s">
        <v>505</v>
      </c>
      <c r="K223" s="8" t="s">
        <v>506</v>
      </c>
      <c r="L223" s="8" t="s">
        <v>65</v>
      </c>
      <c r="M223" s="8" t="s">
        <v>65</v>
      </c>
      <c r="N223" s="8" t="s">
        <v>507</v>
      </c>
      <c r="O223" s="8" t="s">
        <v>225</v>
      </c>
      <c r="P223" s="8"/>
      <c r="Q223" s="8" t="s">
        <v>733</v>
      </c>
      <c r="R223" s="8" t="s">
        <v>734</v>
      </c>
      <c r="S223" s="8">
        <v>0</v>
      </c>
      <c r="T223" s="13" t="s">
        <v>49</v>
      </c>
      <c r="U223" s="13" t="s">
        <v>35</v>
      </c>
      <c r="V223" s="8" t="s">
        <v>739</v>
      </c>
      <c r="W223" s="9">
        <v>45657</v>
      </c>
      <c r="X223" s="8" t="s">
        <v>740</v>
      </c>
      <c r="Y223" s="8" t="s">
        <v>898</v>
      </c>
      <c r="Z223" s="8" t="s">
        <v>433</v>
      </c>
      <c r="AA223" s="8" t="s">
        <v>65</v>
      </c>
      <c r="AB223" s="8" t="s">
        <v>65</v>
      </c>
      <c r="AC223" s="8" t="s">
        <v>899</v>
      </c>
      <c r="AD223" s="8" t="s">
        <v>900</v>
      </c>
      <c r="AE223" s="8"/>
      <c r="AF223" s="10" t="s">
        <v>1556</v>
      </c>
      <c r="AG223" s="8" t="s">
        <v>1557</v>
      </c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2"/>
      <c r="AT223" s="18">
        <v>9076</v>
      </c>
      <c r="AU223" s="8" t="str">
        <f>AU$30</f>
        <v>W-2.1</v>
      </c>
      <c r="AV223" s="8" t="s">
        <v>1138</v>
      </c>
      <c r="AW223" s="8"/>
      <c r="AX223" s="13">
        <v>8760</v>
      </c>
      <c r="AY223" s="13">
        <v>12</v>
      </c>
      <c r="AZ223" s="14">
        <v>0</v>
      </c>
      <c r="BA223" s="14">
        <v>100</v>
      </c>
      <c r="BB223" s="13">
        <f t="shared" si="70"/>
        <v>0</v>
      </c>
      <c r="BC223" s="13">
        <f t="shared" si="71"/>
        <v>9076</v>
      </c>
      <c r="BD223" s="57">
        <f t="shared" si="72"/>
        <v>0</v>
      </c>
      <c r="BE223" s="57">
        <f>IF((OR(AU223=Ceny!$A$3,AU223=Ceny!$A$4,AU223=Ceny!$A$5,AU223=Ceny!$A$6,AU223=Ceny!$A$7)),$C$5/1000,$C$6/1000)</f>
        <v>0</v>
      </c>
      <c r="BF223" s="15">
        <f t="shared" si="73"/>
        <v>0</v>
      </c>
      <c r="BG223" s="15">
        <f t="shared" si="74"/>
        <v>0</v>
      </c>
      <c r="BH223" s="15">
        <f t="shared" si="75"/>
        <v>0</v>
      </c>
      <c r="BI223" s="16">
        <f t="shared" si="76"/>
        <v>0</v>
      </c>
      <c r="BJ223" s="15">
        <f t="shared" si="77"/>
        <v>0</v>
      </c>
      <c r="BK223" s="16">
        <f t="shared" si="78"/>
        <v>0</v>
      </c>
      <c r="BL223" s="15">
        <f t="shared" si="79"/>
        <v>0</v>
      </c>
      <c r="BM223" s="11">
        <f>VLOOKUP(AU223,Ceny!$A$3:$E$9,2,FALSE)</f>
        <v>13.04</v>
      </c>
      <c r="BN223" s="15">
        <f t="shared" si="68"/>
        <v>0</v>
      </c>
      <c r="BO223" s="11">
        <f>VLOOKUP(AU223,Ceny!$A$3:$E$9,4,FALSE)</f>
        <v>13.04</v>
      </c>
      <c r="BP223" s="15">
        <f t="shared" si="69"/>
        <v>156.47999999999999</v>
      </c>
      <c r="BQ223" s="11">
        <f>VLOOKUP(AU223,Ceny!$A$3:$E$9,3,FALSE)</f>
        <v>4.7559999999999998E-2</v>
      </c>
      <c r="BR223" s="15">
        <f t="shared" si="80"/>
        <v>0</v>
      </c>
      <c r="BS223" s="11">
        <f>VLOOKUP(AU223,Ceny!$A$3:$E$9,5,FALSE)</f>
        <v>4.7559999999999998E-2</v>
      </c>
      <c r="BT223" s="15">
        <f t="shared" si="81"/>
        <v>431.65</v>
      </c>
      <c r="BU223" s="15">
        <v>0</v>
      </c>
      <c r="BV223" s="58">
        <f t="shared" si="82"/>
        <v>0</v>
      </c>
      <c r="BW223" s="59">
        <f t="shared" si="83"/>
        <v>588.13</v>
      </c>
      <c r="BX223" s="59">
        <f t="shared" si="84"/>
        <v>135.27000000000001</v>
      </c>
      <c r="BY223" s="59">
        <f t="shared" si="85"/>
        <v>723.4</v>
      </c>
      <c r="CA223" s="60"/>
    </row>
    <row r="224" spans="1:79">
      <c r="A224" s="56">
        <f t="shared" si="86"/>
        <v>210</v>
      </c>
      <c r="B224" s="8" t="s">
        <v>63</v>
      </c>
      <c r="C224" s="8" t="s">
        <v>64</v>
      </c>
      <c r="D224" s="8" t="s">
        <v>65</v>
      </c>
      <c r="E224" s="8" t="s">
        <v>65</v>
      </c>
      <c r="F224" s="8" t="s">
        <v>66</v>
      </c>
      <c r="G224" s="8" t="s">
        <v>67</v>
      </c>
      <c r="H224" s="8"/>
      <c r="I224" s="8" t="s">
        <v>68</v>
      </c>
      <c r="J224" s="8" t="s">
        <v>505</v>
      </c>
      <c r="K224" s="8" t="s">
        <v>506</v>
      </c>
      <c r="L224" s="8" t="s">
        <v>65</v>
      </c>
      <c r="M224" s="8" t="s">
        <v>65</v>
      </c>
      <c r="N224" s="8" t="s">
        <v>507</v>
      </c>
      <c r="O224" s="8" t="s">
        <v>225</v>
      </c>
      <c r="P224" s="8"/>
      <c r="Q224" s="8" t="s">
        <v>733</v>
      </c>
      <c r="R224" s="8" t="s">
        <v>734</v>
      </c>
      <c r="S224" s="8">
        <v>0</v>
      </c>
      <c r="T224" s="13" t="s">
        <v>49</v>
      </c>
      <c r="U224" s="13" t="s">
        <v>35</v>
      </c>
      <c r="V224" s="8" t="s">
        <v>739</v>
      </c>
      <c r="W224" s="9">
        <v>45657</v>
      </c>
      <c r="X224" s="8" t="s">
        <v>740</v>
      </c>
      <c r="Y224" s="8" t="s">
        <v>901</v>
      </c>
      <c r="Z224" s="8" t="s">
        <v>902</v>
      </c>
      <c r="AA224" s="8" t="s">
        <v>65</v>
      </c>
      <c r="AB224" s="8" t="s">
        <v>65</v>
      </c>
      <c r="AC224" s="8" t="s">
        <v>903</v>
      </c>
      <c r="AD224" s="8" t="s">
        <v>904</v>
      </c>
      <c r="AE224" s="8"/>
      <c r="AF224" s="10" t="s">
        <v>1558</v>
      </c>
      <c r="AG224" s="8" t="s">
        <v>1559</v>
      </c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2"/>
      <c r="AT224" s="18">
        <v>10024</v>
      </c>
      <c r="AU224" s="8" t="str">
        <f>AU$30</f>
        <v>W-2.1</v>
      </c>
      <c r="AV224" s="8" t="s">
        <v>1138</v>
      </c>
      <c r="AW224" s="8"/>
      <c r="AX224" s="13">
        <v>8760</v>
      </c>
      <c r="AY224" s="13">
        <v>12</v>
      </c>
      <c r="AZ224" s="14">
        <v>0</v>
      </c>
      <c r="BA224" s="14">
        <v>100</v>
      </c>
      <c r="BB224" s="13">
        <f t="shared" si="70"/>
        <v>0</v>
      </c>
      <c r="BC224" s="13">
        <f t="shared" si="71"/>
        <v>10024</v>
      </c>
      <c r="BD224" s="57">
        <f t="shared" si="72"/>
        <v>0</v>
      </c>
      <c r="BE224" s="57">
        <f>IF((OR(AU224=Ceny!$A$3,AU224=Ceny!$A$4,AU224=Ceny!$A$5,AU224=Ceny!$A$6,AU224=Ceny!$A$7)),$C$5/1000,$C$6/1000)</f>
        <v>0</v>
      </c>
      <c r="BF224" s="15">
        <f t="shared" si="73"/>
        <v>0</v>
      </c>
      <c r="BG224" s="15">
        <f t="shared" si="74"/>
        <v>0</v>
      </c>
      <c r="BH224" s="15">
        <f t="shared" si="75"/>
        <v>0</v>
      </c>
      <c r="BI224" s="16">
        <f t="shared" si="76"/>
        <v>0</v>
      </c>
      <c r="BJ224" s="15">
        <f t="shared" si="77"/>
        <v>0</v>
      </c>
      <c r="BK224" s="16">
        <f t="shared" si="78"/>
        <v>0</v>
      </c>
      <c r="BL224" s="15">
        <f t="shared" si="79"/>
        <v>0</v>
      </c>
      <c r="BM224" s="11">
        <f>VLOOKUP(AU224,Ceny!$A$3:$E$9,2,FALSE)</f>
        <v>13.04</v>
      </c>
      <c r="BN224" s="15">
        <f t="shared" si="68"/>
        <v>0</v>
      </c>
      <c r="BO224" s="11">
        <f>VLOOKUP(AU224,Ceny!$A$3:$E$9,4,FALSE)</f>
        <v>13.04</v>
      </c>
      <c r="BP224" s="15">
        <f t="shared" si="69"/>
        <v>156.47999999999999</v>
      </c>
      <c r="BQ224" s="11">
        <f>VLOOKUP(AU224,Ceny!$A$3:$E$9,3,FALSE)</f>
        <v>4.7559999999999998E-2</v>
      </c>
      <c r="BR224" s="15">
        <f t="shared" si="80"/>
        <v>0</v>
      </c>
      <c r="BS224" s="11">
        <f>VLOOKUP(AU224,Ceny!$A$3:$E$9,5,FALSE)</f>
        <v>4.7559999999999998E-2</v>
      </c>
      <c r="BT224" s="15">
        <f t="shared" si="81"/>
        <v>476.74</v>
      </c>
      <c r="BU224" s="15">
        <v>0</v>
      </c>
      <c r="BV224" s="58">
        <f t="shared" si="82"/>
        <v>0</v>
      </c>
      <c r="BW224" s="59">
        <f t="shared" si="83"/>
        <v>633.22</v>
      </c>
      <c r="BX224" s="59">
        <f t="shared" si="84"/>
        <v>145.63999999999999</v>
      </c>
      <c r="BY224" s="59">
        <f t="shared" si="85"/>
        <v>778.86</v>
      </c>
      <c r="CA224" s="60"/>
    </row>
    <row r="225" spans="1:79">
      <c r="A225" s="56">
        <f t="shared" si="86"/>
        <v>211</v>
      </c>
      <c r="B225" s="8" t="s">
        <v>63</v>
      </c>
      <c r="C225" s="8" t="s">
        <v>64</v>
      </c>
      <c r="D225" s="8" t="s">
        <v>65</v>
      </c>
      <c r="E225" s="8" t="s">
        <v>65</v>
      </c>
      <c r="F225" s="8" t="s">
        <v>66</v>
      </c>
      <c r="G225" s="8" t="s">
        <v>67</v>
      </c>
      <c r="H225" s="8"/>
      <c r="I225" s="8" t="s">
        <v>68</v>
      </c>
      <c r="J225" s="8" t="s">
        <v>505</v>
      </c>
      <c r="K225" s="8" t="s">
        <v>506</v>
      </c>
      <c r="L225" s="8" t="s">
        <v>65</v>
      </c>
      <c r="M225" s="8" t="s">
        <v>65</v>
      </c>
      <c r="N225" s="8" t="s">
        <v>507</v>
      </c>
      <c r="O225" s="8" t="s">
        <v>225</v>
      </c>
      <c r="P225" s="8"/>
      <c r="Q225" s="8" t="s">
        <v>733</v>
      </c>
      <c r="R225" s="8" t="s">
        <v>734</v>
      </c>
      <c r="S225" s="8">
        <v>0</v>
      </c>
      <c r="T225" s="13" t="s">
        <v>49</v>
      </c>
      <c r="U225" s="13" t="s">
        <v>35</v>
      </c>
      <c r="V225" s="8" t="s">
        <v>739</v>
      </c>
      <c r="W225" s="9">
        <v>45657</v>
      </c>
      <c r="X225" s="8" t="s">
        <v>740</v>
      </c>
      <c r="Y225" s="8" t="s">
        <v>905</v>
      </c>
      <c r="Z225" s="8" t="s">
        <v>262</v>
      </c>
      <c r="AA225" s="8" t="s">
        <v>65</v>
      </c>
      <c r="AB225" s="8" t="s">
        <v>65</v>
      </c>
      <c r="AC225" s="8" t="s">
        <v>906</v>
      </c>
      <c r="AD225" s="8" t="s">
        <v>907</v>
      </c>
      <c r="AE225" s="8"/>
      <c r="AF225" s="10" t="s">
        <v>1560</v>
      </c>
      <c r="AG225" s="8" t="s">
        <v>1561</v>
      </c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2"/>
      <c r="AT225" s="18">
        <v>11357</v>
      </c>
      <c r="AU225" s="8" t="str">
        <f>AU$30</f>
        <v>W-2.1</v>
      </c>
      <c r="AV225" s="8" t="s">
        <v>1138</v>
      </c>
      <c r="AW225" s="8"/>
      <c r="AX225" s="13">
        <v>8760</v>
      </c>
      <c r="AY225" s="13">
        <v>12</v>
      </c>
      <c r="AZ225" s="14">
        <v>0</v>
      </c>
      <c r="BA225" s="14">
        <v>100</v>
      </c>
      <c r="BB225" s="13">
        <f t="shared" si="70"/>
        <v>0</v>
      </c>
      <c r="BC225" s="13">
        <f t="shared" si="71"/>
        <v>11357</v>
      </c>
      <c r="BD225" s="57">
        <f t="shared" si="72"/>
        <v>0</v>
      </c>
      <c r="BE225" s="57">
        <f>IF((OR(AU225=Ceny!$A$3,AU225=Ceny!$A$4,AU225=Ceny!$A$5,AU225=Ceny!$A$6,AU225=Ceny!$A$7)),$C$5/1000,$C$6/1000)</f>
        <v>0</v>
      </c>
      <c r="BF225" s="15">
        <f t="shared" si="73"/>
        <v>0</v>
      </c>
      <c r="BG225" s="15">
        <f t="shared" si="74"/>
        <v>0</v>
      </c>
      <c r="BH225" s="15">
        <f t="shared" si="75"/>
        <v>0</v>
      </c>
      <c r="BI225" s="16">
        <f t="shared" si="76"/>
        <v>0</v>
      </c>
      <c r="BJ225" s="15">
        <f t="shared" si="77"/>
        <v>0</v>
      </c>
      <c r="BK225" s="16">
        <f t="shared" si="78"/>
        <v>0</v>
      </c>
      <c r="BL225" s="15">
        <f t="shared" si="79"/>
        <v>0</v>
      </c>
      <c r="BM225" s="11">
        <f>VLOOKUP(AU225,Ceny!$A$3:$E$9,2,FALSE)</f>
        <v>13.04</v>
      </c>
      <c r="BN225" s="15">
        <f t="shared" si="68"/>
        <v>0</v>
      </c>
      <c r="BO225" s="11">
        <f>VLOOKUP(AU225,Ceny!$A$3:$E$9,4,FALSE)</f>
        <v>13.04</v>
      </c>
      <c r="BP225" s="15">
        <f t="shared" si="69"/>
        <v>156.47999999999999</v>
      </c>
      <c r="BQ225" s="11">
        <f>VLOOKUP(AU225,Ceny!$A$3:$E$9,3,FALSE)</f>
        <v>4.7559999999999998E-2</v>
      </c>
      <c r="BR225" s="15">
        <f t="shared" si="80"/>
        <v>0</v>
      </c>
      <c r="BS225" s="11">
        <f>VLOOKUP(AU225,Ceny!$A$3:$E$9,5,FALSE)</f>
        <v>4.7559999999999998E-2</v>
      </c>
      <c r="BT225" s="15">
        <f t="shared" si="81"/>
        <v>540.14</v>
      </c>
      <c r="BU225" s="15">
        <v>0</v>
      </c>
      <c r="BV225" s="58">
        <f t="shared" si="82"/>
        <v>0</v>
      </c>
      <c r="BW225" s="59">
        <f t="shared" si="83"/>
        <v>696.62</v>
      </c>
      <c r="BX225" s="59">
        <f t="shared" si="84"/>
        <v>160.22</v>
      </c>
      <c r="BY225" s="59">
        <f t="shared" si="85"/>
        <v>856.84</v>
      </c>
      <c r="CA225" s="60"/>
    </row>
    <row r="226" spans="1:79">
      <c r="A226" s="56">
        <f t="shared" si="86"/>
        <v>212</v>
      </c>
      <c r="B226" s="8" t="s">
        <v>63</v>
      </c>
      <c r="C226" s="8" t="s">
        <v>64</v>
      </c>
      <c r="D226" s="8" t="s">
        <v>65</v>
      </c>
      <c r="E226" s="8" t="s">
        <v>65</v>
      </c>
      <c r="F226" s="8" t="s">
        <v>66</v>
      </c>
      <c r="G226" s="8" t="s">
        <v>67</v>
      </c>
      <c r="H226" s="8"/>
      <c r="I226" s="8" t="s">
        <v>68</v>
      </c>
      <c r="J226" s="8" t="s">
        <v>505</v>
      </c>
      <c r="K226" s="8" t="s">
        <v>506</v>
      </c>
      <c r="L226" s="8" t="s">
        <v>65</v>
      </c>
      <c r="M226" s="8" t="s">
        <v>65</v>
      </c>
      <c r="N226" s="8" t="s">
        <v>507</v>
      </c>
      <c r="O226" s="8" t="s">
        <v>225</v>
      </c>
      <c r="P226" s="8"/>
      <c r="Q226" s="8" t="s">
        <v>733</v>
      </c>
      <c r="R226" s="8" t="s">
        <v>734</v>
      </c>
      <c r="S226" s="8">
        <v>0</v>
      </c>
      <c r="T226" s="13" t="s">
        <v>49</v>
      </c>
      <c r="U226" s="13" t="s">
        <v>35</v>
      </c>
      <c r="V226" s="8" t="s">
        <v>739</v>
      </c>
      <c r="W226" s="9">
        <v>45657</v>
      </c>
      <c r="X226" s="8" t="s">
        <v>740</v>
      </c>
      <c r="Y226" s="8" t="s">
        <v>908</v>
      </c>
      <c r="Z226" s="8" t="s">
        <v>506</v>
      </c>
      <c r="AA226" s="8" t="s">
        <v>65</v>
      </c>
      <c r="AB226" s="8" t="s">
        <v>65</v>
      </c>
      <c r="AC226" s="8" t="s">
        <v>507</v>
      </c>
      <c r="AD226" s="8" t="s">
        <v>225</v>
      </c>
      <c r="AE226" s="8"/>
      <c r="AF226" s="10" t="s">
        <v>1562</v>
      </c>
      <c r="AG226" s="8" t="s">
        <v>1563</v>
      </c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2"/>
      <c r="AT226" s="18">
        <v>72512</v>
      </c>
      <c r="AU226" s="8" t="s">
        <v>59</v>
      </c>
      <c r="AV226" s="8" t="s">
        <v>1138</v>
      </c>
      <c r="AW226" s="8"/>
      <c r="AX226" s="13">
        <v>8760</v>
      </c>
      <c r="AY226" s="13">
        <v>12</v>
      </c>
      <c r="AZ226" s="14">
        <v>100</v>
      </c>
      <c r="BA226" s="14">
        <v>0</v>
      </c>
      <c r="BB226" s="13">
        <f t="shared" si="70"/>
        <v>72512</v>
      </c>
      <c r="BC226" s="13">
        <f t="shared" si="71"/>
        <v>0</v>
      </c>
      <c r="BD226" s="57">
        <f t="shared" si="72"/>
        <v>0</v>
      </c>
      <c r="BE226" s="57">
        <f>IF((OR(AU226=Ceny!$A$3,AU226=Ceny!$A$4,AU226=Ceny!$A$5,AU226=Ceny!$A$6,AU226=Ceny!$A$7)),$C$5/1000,$C$6/1000)</f>
        <v>0</v>
      </c>
      <c r="BF226" s="15">
        <f t="shared" si="73"/>
        <v>0</v>
      </c>
      <c r="BG226" s="15">
        <f t="shared" si="74"/>
        <v>0</v>
      </c>
      <c r="BH226" s="15">
        <f t="shared" si="75"/>
        <v>0</v>
      </c>
      <c r="BI226" s="16">
        <f t="shared" si="76"/>
        <v>0</v>
      </c>
      <c r="BJ226" s="15">
        <f t="shared" si="77"/>
        <v>0</v>
      </c>
      <c r="BK226" s="16">
        <f t="shared" si="78"/>
        <v>0</v>
      </c>
      <c r="BL226" s="15">
        <f t="shared" si="79"/>
        <v>0</v>
      </c>
      <c r="BM226" s="11">
        <f>VLOOKUP(AU226,Ceny!$A$3:$E$9,2,FALSE)</f>
        <v>204.77</v>
      </c>
      <c r="BN226" s="15">
        <f t="shared" si="68"/>
        <v>2457.2399999999998</v>
      </c>
      <c r="BO226" s="11">
        <f>VLOOKUP(AU226,Ceny!$A$3:$E$9,4,FALSE)</f>
        <v>204.77</v>
      </c>
      <c r="BP226" s="15">
        <f t="shared" si="69"/>
        <v>0</v>
      </c>
      <c r="BQ226" s="11">
        <f>VLOOKUP(AU226,Ceny!$A$3:$E$9,3,FALSE)</f>
        <v>4.4069999999999998E-2</v>
      </c>
      <c r="BR226" s="15">
        <f t="shared" si="80"/>
        <v>3195.6</v>
      </c>
      <c r="BS226" s="11">
        <f>VLOOKUP(AU226,Ceny!$A$3:$E$9,5,FALSE)</f>
        <v>4.4069999999999998E-2</v>
      </c>
      <c r="BT226" s="15">
        <f t="shared" si="81"/>
        <v>0</v>
      </c>
      <c r="BU226" s="15">
        <v>0</v>
      </c>
      <c r="BV226" s="58">
        <f t="shared" si="82"/>
        <v>0</v>
      </c>
      <c r="BW226" s="59">
        <f t="shared" si="83"/>
        <v>5652.84</v>
      </c>
      <c r="BX226" s="59">
        <f t="shared" si="84"/>
        <v>1300.1500000000001</v>
      </c>
      <c r="BY226" s="59">
        <f t="shared" si="85"/>
        <v>6952.99</v>
      </c>
      <c r="CA226" s="60"/>
    </row>
    <row r="227" spans="1:79">
      <c r="A227" s="56">
        <f t="shared" si="86"/>
        <v>213</v>
      </c>
      <c r="B227" s="8" t="s">
        <v>63</v>
      </c>
      <c r="C227" s="8" t="s">
        <v>64</v>
      </c>
      <c r="D227" s="8" t="s">
        <v>65</v>
      </c>
      <c r="E227" s="8" t="s">
        <v>65</v>
      </c>
      <c r="F227" s="8" t="s">
        <v>66</v>
      </c>
      <c r="G227" s="8" t="s">
        <v>67</v>
      </c>
      <c r="H227" s="8"/>
      <c r="I227" s="8" t="s">
        <v>68</v>
      </c>
      <c r="J227" s="8" t="s">
        <v>505</v>
      </c>
      <c r="K227" s="8" t="s">
        <v>506</v>
      </c>
      <c r="L227" s="8" t="s">
        <v>65</v>
      </c>
      <c r="M227" s="8" t="s">
        <v>65</v>
      </c>
      <c r="N227" s="8" t="s">
        <v>507</v>
      </c>
      <c r="O227" s="8" t="s">
        <v>225</v>
      </c>
      <c r="P227" s="8"/>
      <c r="Q227" s="8" t="s">
        <v>733</v>
      </c>
      <c r="R227" s="8" t="s">
        <v>734</v>
      </c>
      <c r="S227" s="8">
        <v>0</v>
      </c>
      <c r="T227" s="13" t="s">
        <v>49</v>
      </c>
      <c r="U227" s="13" t="s">
        <v>35</v>
      </c>
      <c r="V227" s="8" t="s">
        <v>739</v>
      </c>
      <c r="W227" s="9">
        <v>45657</v>
      </c>
      <c r="X227" s="8" t="s">
        <v>740</v>
      </c>
      <c r="Y227" s="8" t="s">
        <v>909</v>
      </c>
      <c r="Z227" s="8" t="s">
        <v>910</v>
      </c>
      <c r="AA227" s="8" t="s">
        <v>65</v>
      </c>
      <c r="AB227" s="8" t="s">
        <v>65</v>
      </c>
      <c r="AC227" s="8" t="s">
        <v>911</v>
      </c>
      <c r="AD227" s="8" t="s">
        <v>476</v>
      </c>
      <c r="AE227" s="8"/>
      <c r="AF227" s="10" t="s">
        <v>1564</v>
      </c>
      <c r="AG227" s="8"/>
      <c r="AH227" s="11">
        <v>57405</v>
      </c>
      <c r="AI227" s="11">
        <v>55715</v>
      </c>
      <c r="AJ227" s="11">
        <v>49661</v>
      </c>
      <c r="AK227" s="11">
        <v>29912</v>
      </c>
      <c r="AL227" s="11">
        <v>16198</v>
      </c>
      <c r="AM227" s="11">
        <v>9160</v>
      </c>
      <c r="AN227" s="11">
        <v>7435</v>
      </c>
      <c r="AO227" s="11">
        <v>3876</v>
      </c>
      <c r="AP227" s="11">
        <v>8313</v>
      </c>
      <c r="AQ227" s="11">
        <v>25683</v>
      </c>
      <c r="AR227" s="11">
        <v>41887</v>
      </c>
      <c r="AS227" s="12">
        <v>51967</v>
      </c>
      <c r="AT227" s="18">
        <f>AH227+AI227+AJ227+AK227+AL227+AM227+AN227+AO227+AP227+AQ227+AR227+AS227</f>
        <v>357212</v>
      </c>
      <c r="AU227" s="8" t="str">
        <f>AU$19</f>
        <v>W-5.1</v>
      </c>
      <c r="AV227" s="8" t="s">
        <v>1138</v>
      </c>
      <c r="AW227" s="8" t="s">
        <v>1517</v>
      </c>
      <c r="AX227" s="13">
        <v>8760</v>
      </c>
      <c r="AY227" s="13">
        <v>12</v>
      </c>
      <c r="AZ227" s="14">
        <v>0</v>
      </c>
      <c r="BA227" s="14">
        <v>100</v>
      </c>
      <c r="BB227" s="13">
        <f t="shared" si="70"/>
        <v>0</v>
      </c>
      <c r="BC227" s="13">
        <f t="shared" si="71"/>
        <v>357212</v>
      </c>
      <c r="BD227" s="57">
        <f t="shared" si="72"/>
        <v>0</v>
      </c>
      <c r="BE227" s="57">
        <f>IF((OR(AU227=Ceny!$A$3,AU227=Ceny!$A$4,AU227=Ceny!$A$5,AU227=Ceny!$A$6,AU227=Ceny!$A$7)),$C$5/1000,$C$6/1000)</f>
        <v>0</v>
      </c>
      <c r="BF227" s="15">
        <f t="shared" si="73"/>
        <v>0</v>
      </c>
      <c r="BG227" s="15">
        <f t="shared" si="74"/>
        <v>0</v>
      </c>
      <c r="BH227" s="15">
        <f t="shared" si="75"/>
        <v>0</v>
      </c>
      <c r="BI227" s="16">
        <f t="shared" si="76"/>
        <v>0</v>
      </c>
      <c r="BJ227" s="15">
        <f t="shared" si="77"/>
        <v>0</v>
      </c>
      <c r="BK227" s="16">
        <f t="shared" si="78"/>
        <v>0</v>
      </c>
      <c r="BL227" s="15">
        <f t="shared" si="79"/>
        <v>0</v>
      </c>
      <c r="BM227" s="11">
        <f>VLOOKUP(AU227,Ceny!$A$3:$E$9,2,FALSE)</f>
        <v>6.4200000000000004E-3</v>
      </c>
      <c r="BN227" s="15">
        <f>ROUND(BM227*AX227*AW227*AZ227/100,2)</f>
        <v>0</v>
      </c>
      <c r="BO227" s="11">
        <f>VLOOKUP(AU227,Ceny!$A$3:$E$9,4,FALSE)</f>
        <v>6.4200000000000004E-3</v>
      </c>
      <c r="BP227" s="15">
        <f>ROUND(BO227*AW227*AX227*BA227/100,2)</f>
        <v>18502.7</v>
      </c>
      <c r="BQ227" s="11">
        <f>VLOOKUP(AU227,Ceny!$A$3:$E$9,3,FALSE)</f>
        <v>2.3060000000000001E-2</v>
      </c>
      <c r="BR227" s="15">
        <f t="shared" si="80"/>
        <v>0</v>
      </c>
      <c r="BS227" s="11">
        <f>VLOOKUP(AU227,Ceny!$A$3:$E$9,5,FALSE)</f>
        <v>2.3060000000000001E-2</v>
      </c>
      <c r="BT227" s="15">
        <f t="shared" si="81"/>
        <v>8237.31</v>
      </c>
      <c r="BU227" s="15">
        <v>0</v>
      </c>
      <c r="BV227" s="58">
        <f t="shared" si="82"/>
        <v>0</v>
      </c>
      <c r="BW227" s="59">
        <f t="shared" si="83"/>
        <v>26740.010000000002</v>
      </c>
      <c r="BX227" s="59">
        <f t="shared" si="84"/>
        <v>6150.2</v>
      </c>
      <c r="BY227" s="59">
        <f t="shared" si="85"/>
        <v>32890.21</v>
      </c>
      <c r="CA227" s="60"/>
    </row>
    <row r="228" spans="1:79">
      <c r="A228" s="56">
        <f t="shared" si="86"/>
        <v>214</v>
      </c>
      <c r="B228" s="8" t="s">
        <v>63</v>
      </c>
      <c r="C228" s="8" t="s">
        <v>64</v>
      </c>
      <c r="D228" s="8" t="s">
        <v>65</v>
      </c>
      <c r="E228" s="8" t="s">
        <v>65</v>
      </c>
      <c r="F228" s="8" t="s">
        <v>66</v>
      </c>
      <c r="G228" s="8" t="s">
        <v>67</v>
      </c>
      <c r="H228" s="8"/>
      <c r="I228" s="8" t="s">
        <v>68</v>
      </c>
      <c r="J228" s="8" t="s">
        <v>505</v>
      </c>
      <c r="K228" s="8" t="s">
        <v>506</v>
      </c>
      <c r="L228" s="8" t="s">
        <v>65</v>
      </c>
      <c r="M228" s="8" t="s">
        <v>65</v>
      </c>
      <c r="N228" s="8" t="s">
        <v>507</v>
      </c>
      <c r="O228" s="8" t="s">
        <v>225</v>
      </c>
      <c r="P228" s="8"/>
      <c r="Q228" s="8" t="s">
        <v>733</v>
      </c>
      <c r="R228" s="8" t="s">
        <v>734</v>
      </c>
      <c r="S228" s="8">
        <v>0</v>
      </c>
      <c r="T228" s="13" t="s">
        <v>49</v>
      </c>
      <c r="U228" s="13" t="s">
        <v>35</v>
      </c>
      <c r="V228" s="8" t="s">
        <v>739</v>
      </c>
      <c r="W228" s="9">
        <v>45657</v>
      </c>
      <c r="X228" s="8" t="s">
        <v>740</v>
      </c>
      <c r="Y228" s="8" t="s">
        <v>912</v>
      </c>
      <c r="Z228" s="8" t="s">
        <v>913</v>
      </c>
      <c r="AA228" s="8" t="s">
        <v>65</v>
      </c>
      <c r="AB228" s="8" t="s">
        <v>65</v>
      </c>
      <c r="AC228" s="8" t="s">
        <v>914</v>
      </c>
      <c r="AD228" s="8" t="s">
        <v>759</v>
      </c>
      <c r="AE228" s="8"/>
      <c r="AF228" s="10" t="s">
        <v>1565</v>
      </c>
      <c r="AG228" s="8"/>
      <c r="AH228" s="11">
        <v>33263</v>
      </c>
      <c r="AI228" s="11">
        <v>32928</v>
      </c>
      <c r="AJ228" s="11">
        <v>31968</v>
      </c>
      <c r="AK228" s="11">
        <v>35282</v>
      </c>
      <c r="AL228" s="11">
        <v>17837</v>
      </c>
      <c r="AM228" s="11">
        <v>6588</v>
      </c>
      <c r="AN228" s="11">
        <v>3585</v>
      </c>
      <c r="AO228" s="11">
        <v>7497</v>
      </c>
      <c r="AP228" s="11">
        <v>7280</v>
      </c>
      <c r="AQ228" s="11">
        <v>25014</v>
      </c>
      <c r="AR228" s="11">
        <v>44483</v>
      </c>
      <c r="AS228" s="12">
        <v>52256</v>
      </c>
      <c r="AT228" s="18">
        <f>AH228+AI228+AJ228+AK228+AL228+AM228+AN228+AO228+AP228+AQ228+AR228+AS228</f>
        <v>297981</v>
      </c>
      <c r="AU228" s="8" t="str">
        <f>AU$19</f>
        <v>W-5.1</v>
      </c>
      <c r="AV228" s="8" t="s">
        <v>1138</v>
      </c>
      <c r="AW228" s="8" t="s">
        <v>1566</v>
      </c>
      <c r="AX228" s="13">
        <v>8760</v>
      </c>
      <c r="AY228" s="13">
        <v>12</v>
      </c>
      <c r="AZ228" s="14">
        <v>0</v>
      </c>
      <c r="BA228" s="14">
        <v>100</v>
      </c>
      <c r="BB228" s="13">
        <f t="shared" si="70"/>
        <v>0</v>
      </c>
      <c r="BC228" s="13">
        <f t="shared" si="71"/>
        <v>297981</v>
      </c>
      <c r="BD228" s="57">
        <f t="shared" si="72"/>
        <v>0</v>
      </c>
      <c r="BE228" s="57">
        <f>IF((OR(AU228=Ceny!$A$3,AU228=Ceny!$A$4,AU228=Ceny!$A$5,AU228=Ceny!$A$6,AU228=Ceny!$A$7)),$C$5/1000,$C$6/1000)</f>
        <v>0</v>
      </c>
      <c r="BF228" s="15">
        <f t="shared" si="73"/>
        <v>0</v>
      </c>
      <c r="BG228" s="15">
        <f t="shared" si="74"/>
        <v>0</v>
      </c>
      <c r="BH228" s="15">
        <f t="shared" si="75"/>
        <v>0</v>
      </c>
      <c r="BI228" s="16">
        <f t="shared" si="76"/>
        <v>0</v>
      </c>
      <c r="BJ228" s="15">
        <f t="shared" si="77"/>
        <v>0</v>
      </c>
      <c r="BK228" s="16">
        <f t="shared" si="78"/>
        <v>0</v>
      </c>
      <c r="BL228" s="15">
        <f t="shared" si="79"/>
        <v>0</v>
      </c>
      <c r="BM228" s="11">
        <f>VLOOKUP(AU228,Ceny!$A$3:$E$9,2,FALSE)</f>
        <v>6.4200000000000004E-3</v>
      </c>
      <c r="BN228" s="15">
        <f>ROUND(BM228*AX228*AW228*AZ228/100,2)</f>
        <v>0</v>
      </c>
      <c r="BO228" s="11">
        <f>VLOOKUP(AU228,Ceny!$A$3:$E$9,4,FALSE)</f>
        <v>6.4200000000000004E-3</v>
      </c>
      <c r="BP228" s="15">
        <f>ROUND(BO228*AW228*AX228*BA228/100,2)</f>
        <v>11247.84</v>
      </c>
      <c r="BQ228" s="11">
        <f>VLOOKUP(AU228,Ceny!$A$3:$E$9,3,FALSE)</f>
        <v>2.3060000000000001E-2</v>
      </c>
      <c r="BR228" s="15">
        <f t="shared" si="80"/>
        <v>0</v>
      </c>
      <c r="BS228" s="11">
        <f>VLOOKUP(AU228,Ceny!$A$3:$E$9,5,FALSE)</f>
        <v>2.3060000000000001E-2</v>
      </c>
      <c r="BT228" s="15">
        <f t="shared" si="81"/>
        <v>6871.44</v>
      </c>
      <c r="BU228" s="15">
        <v>0</v>
      </c>
      <c r="BV228" s="58">
        <f t="shared" si="82"/>
        <v>0</v>
      </c>
      <c r="BW228" s="59">
        <f t="shared" si="83"/>
        <v>18119.28</v>
      </c>
      <c r="BX228" s="59">
        <f t="shared" si="84"/>
        <v>4167.43</v>
      </c>
      <c r="BY228" s="59">
        <f t="shared" si="85"/>
        <v>22286.71</v>
      </c>
      <c r="CA228" s="60"/>
    </row>
    <row r="229" spans="1:79">
      <c r="A229" s="56">
        <f t="shared" si="86"/>
        <v>215</v>
      </c>
      <c r="B229" s="8" t="s">
        <v>63</v>
      </c>
      <c r="C229" s="8" t="s">
        <v>64</v>
      </c>
      <c r="D229" s="8" t="s">
        <v>65</v>
      </c>
      <c r="E229" s="8" t="s">
        <v>65</v>
      </c>
      <c r="F229" s="8" t="s">
        <v>66</v>
      </c>
      <c r="G229" s="8" t="s">
        <v>67</v>
      </c>
      <c r="H229" s="8"/>
      <c r="I229" s="8" t="s">
        <v>68</v>
      </c>
      <c r="J229" s="8" t="s">
        <v>508</v>
      </c>
      <c r="K229" s="8" t="s">
        <v>74</v>
      </c>
      <c r="L229" s="8" t="s">
        <v>65</v>
      </c>
      <c r="M229" s="8" t="s">
        <v>65</v>
      </c>
      <c r="N229" s="8" t="s">
        <v>75</v>
      </c>
      <c r="O229" s="8" t="s">
        <v>407</v>
      </c>
      <c r="P229" s="8"/>
      <c r="Q229" s="8" t="s">
        <v>733</v>
      </c>
      <c r="R229" s="8" t="s">
        <v>734</v>
      </c>
      <c r="S229" s="8">
        <v>0</v>
      </c>
      <c r="T229" s="13" t="s">
        <v>49</v>
      </c>
      <c r="U229" s="13" t="s">
        <v>35</v>
      </c>
      <c r="V229" s="8" t="s">
        <v>739</v>
      </c>
      <c r="W229" s="9">
        <v>45657</v>
      </c>
      <c r="X229" s="8" t="s">
        <v>740</v>
      </c>
      <c r="Y229" s="8" t="s">
        <v>915</v>
      </c>
      <c r="Z229" s="8" t="s">
        <v>74</v>
      </c>
      <c r="AA229" s="8" t="s">
        <v>65</v>
      </c>
      <c r="AB229" s="8" t="s">
        <v>65</v>
      </c>
      <c r="AC229" s="8" t="s">
        <v>75</v>
      </c>
      <c r="AD229" s="8" t="s">
        <v>407</v>
      </c>
      <c r="AE229" s="8"/>
      <c r="AF229" s="10" t="s">
        <v>1567</v>
      </c>
      <c r="AG229" s="8" t="s">
        <v>1568</v>
      </c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2"/>
      <c r="AT229" s="18">
        <v>30292</v>
      </c>
      <c r="AU229" s="8" t="str">
        <f>AU$22</f>
        <v>W-3.6</v>
      </c>
      <c r="AV229" s="8" t="s">
        <v>1138</v>
      </c>
      <c r="AW229" s="8"/>
      <c r="AX229" s="13">
        <v>8760</v>
      </c>
      <c r="AY229" s="13">
        <v>12</v>
      </c>
      <c r="AZ229" s="14">
        <v>0</v>
      </c>
      <c r="BA229" s="14">
        <v>100</v>
      </c>
      <c r="BB229" s="13">
        <f t="shared" si="70"/>
        <v>0</v>
      </c>
      <c r="BC229" s="13">
        <f t="shared" si="71"/>
        <v>30292</v>
      </c>
      <c r="BD229" s="57">
        <f t="shared" si="72"/>
        <v>0</v>
      </c>
      <c r="BE229" s="57">
        <f>IF((OR(AU229=Ceny!$A$3,AU229=Ceny!$A$4,AU229=Ceny!$A$5,AU229=Ceny!$A$6,AU229=Ceny!$A$7)),$C$5/1000,$C$6/1000)</f>
        <v>0</v>
      </c>
      <c r="BF229" s="15">
        <f t="shared" si="73"/>
        <v>0</v>
      </c>
      <c r="BG229" s="15">
        <f t="shared" si="74"/>
        <v>0</v>
      </c>
      <c r="BH229" s="15">
        <f t="shared" si="75"/>
        <v>0</v>
      </c>
      <c r="BI229" s="16">
        <f t="shared" si="76"/>
        <v>0</v>
      </c>
      <c r="BJ229" s="15">
        <f t="shared" si="77"/>
        <v>0</v>
      </c>
      <c r="BK229" s="16">
        <f t="shared" si="78"/>
        <v>0</v>
      </c>
      <c r="BL229" s="15">
        <f t="shared" si="79"/>
        <v>0</v>
      </c>
      <c r="BM229" s="11">
        <f>VLOOKUP(AU229,Ceny!$A$3:$E$9,2,FALSE)</f>
        <v>42.41</v>
      </c>
      <c r="BN229" s="15">
        <f t="shared" ref="BN229:BN237" si="88">ROUND(BM229*AY229*AZ229/100,2)</f>
        <v>0</v>
      </c>
      <c r="BO229" s="11">
        <f>VLOOKUP(AU229,Ceny!$A$3:$E$9,4,FALSE)</f>
        <v>42.41</v>
      </c>
      <c r="BP229" s="15">
        <f t="shared" ref="BP229:BP237" si="89">ROUND(BO229*AY229*BA229/100,2)</f>
        <v>508.92</v>
      </c>
      <c r="BQ229" s="11">
        <f>VLOOKUP(AU229,Ceny!$A$3:$E$9,3,FALSE)</f>
        <v>4.4200000000000003E-2</v>
      </c>
      <c r="BR229" s="15">
        <f t="shared" si="80"/>
        <v>0</v>
      </c>
      <c r="BS229" s="11">
        <f>VLOOKUP(AU229,Ceny!$A$3:$E$9,5,FALSE)</f>
        <v>4.4200000000000003E-2</v>
      </c>
      <c r="BT229" s="15">
        <f t="shared" si="81"/>
        <v>1338.91</v>
      </c>
      <c r="BU229" s="15">
        <v>0</v>
      </c>
      <c r="BV229" s="58">
        <f t="shared" si="82"/>
        <v>0</v>
      </c>
      <c r="BW229" s="59">
        <f t="shared" si="83"/>
        <v>1847.8300000000002</v>
      </c>
      <c r="BX229" s="59">
        <f t="shared" si="84"/>
        <v>425</v>
      </c>
      <c r="BY229" s="59">
        <f t="shared" si="85"/>
        <v>2272.83</v>
      </c>
      <c r="CA229" s="60"/>
    </row>
    <row r="230" spans="1:79">
      <c r="A230" s="56">
        <f t="shared" si="86"/>
        <v>216</v>
      </c>
      <c r="B230" s="8" t="s">
        <v>63</v>
      </c>
      <c r="C230" s="8" t="s">
        <v>64</v>
      </c>
      <c r="D230" s="8" t="s">
        <v>65</v>
      </c>
      <c r="E230" s="8" t="s">
        <v>65</v>
      </c>
      <c r="F230" s="8" t="s">
        <v>66</v>
      </c>
      <c r="G230" s="8" t="s">
        <v>67</v>
      </c>
      <c r="H230" s="8"/>
      <c r="I230" s="8" t="s">
        <v>68</v>
      </c>
      <c r="J230" s="8" t="s">
        <v>508</v>
      </c>
      <c r="K230" s="8" t="s">
        <v>74</v>
      </c>
      <c r="L230" s="8" t="s">
        <v>65</v>
      </c>
      <c r="M230" s="8" t="s">
        <v>65</v>
      </c>
      <c r="N230" s="8" t="s">
        <v>75</v>
      </c>
      <c r="O230" s="8" t="s">
        <v>407</v>
      </c>
      <c r="P230" s="8"/>
      <c r="Q230" s="8" t="s">
        <v>733</v>
      </c>
      <c r="R230" s="8" t="s">
        <v>734</v>
      </c>
      <c r="S230" s="8">
        <v>0</v>
      </c>
      <c r="T230" s="13" t="s">
        <v>49</v>
      </c>
      <c r="U230" s="13" t="s">
        <v>35</v>
      </c>
      <c r="V230" s="8" t="s">
        <v>739</v>
      </c>
      <c r="W230" s="9">
        <v>45657</v>
      </c>
      <c r="X230" s="8" t="s">
        <v>740</v>
      </c>
      <c r="Y230" s="8" t="s">
        <v>915</v>
      </c>
      <c r="Z230" s="8" t="s">
        <v>74</v>
      </c>
      <c r="AA230" s="8" t="s">
        <v>65</v>
      </c>
      <c r="AB230" s="8" t="s">
        <v>65</v>
      </c>
      <c r="AC230" s="8" t="s">
        <v>75</v>
      </c>
      <c r="AD230" s="8" t="s">
        <v>407</v>
      </c>
      <c r="AE230" s="8"/>
      <c r="AF230" s="10" t="s">
        <v>1569</v>
      </c>
      <c r="AG230" s="8" t="s">
        <v>1570</v>
      </c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2"/>
      <c r="AT230" s="18">
        <v>347464</v>
      </c>
      <c r="AU230" s="8" t="str">
        <f>AU$17</f>
        <v>W-4</v>
      </c>
      <c r="AV230" s="8" t="s">
        <v>1138</v>
      </c>
      <c r="AW230" s="8"/>
      <c r="AX230" s="13">
        <v>8760</v>
      </c>
      <c r="AY230" s="13">
        <v>12</v>
      </c>
      <c r="AZ230" s="14">
        <v>0</v>
      </c>
      <c r="BA230" s="14">
        <v>100</v>
      </c>
      <c r="BB230" s="13">
        <f t="shared" si="70"/>
        <v>0</v>
      </c>
      <c r="BC230" s="13">
        <f t="shared" si="71"/>
        <v>347464</v>
      </c>
      <c r="BD230" s="57">
        <f t="shared" si="72"/>
        <v>0</v>
      </c>
      <c r="BE230" s="57">
        <f>IF((OR(AU230=Ceny!$A$3,AU230=Ceny!$A$4,AU230=Ceny!$A$5,AU230=Ceny!$A$6,AU230=Ceny!$A$7)),$C$5/1000,$C$6/1000)</f>
        <v>0</v>
      </c>
      <c r="BF230" s="15">
        <f t="shared" si="73"/>
        <v>0</v>
      </c>
      <c r="BG230" s="15">
        <f t="shared" si="74"/>
        <v>0</v>
      </c>
      <c r="BH230" s="15">
        <f t="shared" si="75"/>
        <v>0</v>
      </c>
      <c r="BI230" s="16">
        <f t="shared" si="76"/>
        <v>0</v>
      </c>
      <c r="BJ230" s="15">
        <f t="shared" si="77"/>
        <v>0</v>
      </c>
      <c r="BK230" s="16">
        <f t="shared" si="78"/>
        <v>0</v>
      </c>
      <c r="BL230" s="15">
        <f t="shared" si="79"/>
        <v>0</v>
      </c>
      <c r="BM230" s="11">
        <f>VLOOKUP(AU230,Ceny!$A$3:$E$9,2,FALSE)</f>
        <v>204.77</v>
      </c>
      <c r="BN230" s="15">
        <f t="shared" si="88"/>
        <v>0</v>
      </c>
      <c r="BO230" s="11">
        <f>VLOOKUP(AU230,Ceny!$A$3:$E$9,4,FALSE)</f>
        <v>204.77</v>
      </c>
      <c r="BP230" s="15">
        <f t="shared" si="89"/>
        <v>2457.2399999999998</v>
      </c>
      <c r="BQ230" s="11">
        <f>VLOOKUP(AU230,Ceny!$A$3:$E$9,3,FALSE)</f>
        <v>4.4069999999999998E-2</v>
      </c>
      <c r="BR230" s="15">
        <f t="shared" si="80"/>
        <v>0</v>
      </c>
      <c r="BS230" s="11">
        <f>VLOOKUP(AU230,Ceny!$A$3:$E$9,5,FALSE)</f>
        <v>4.4069999999999998E-2</v>
      </c>
      <c r="BT230" s="15">
        <f t="shared" si="81"/>
        <v>15312.74</v>
      </c>
      <c r="BU230" s="15">
        <v>0</v>
      </c>
      <c r="BV230" s="58">
        <f t="shared" si="82"/>
        <v>0</v>
      </c>
      <c r="BW230" s="59">
        <f t="shared" si="83"/>
        <v>17769.98</v>
      </c>
      <c r="BX230" s="59">
        <f t="shared" si="84"/>
        <v>4087.1</v>
      </c>
      <c r="BY230" s="59">
        <f t="shared" si="85"/>
        <v>21857.079999999998</v>
      </c>
      <c r="CA230" s="60"/>
    </row>
    <row r="231" spans="1:79">
      <c r="A231" s="56">
        <f t="shared" si="86"/>
        <v>217</v>
      </c>
      <c r="B231" s="8" t="s">
        <v>63</v>
      </c>
      <c r="C231" s="8" t="s">
        <v>64</v>
      </c>
      <c r="D231" s="8" t="s">
        <v>65</v>
      </c>
      <c r="E231" s="8" t="s">
        <v>65</v>
      </c>
      <c r="F231" s="8" t="s">
        <v>66</v>
      </c>
      <c r="G231" s="8" t="s">
        <v>67</v>
      </c>
      <c r="H231" s="8"/>
      <c r="I231" s="8" t="s">
        <v>68</v>
      </c>
      <c r="J231" s="8" t="s">
        <v>508</v>
      </c>
      <c r="K231" s="8" t="s">
        <v>74</v>
      </c>
      <c r="L231" s="8" t="s">
        <v>65</v>
      </c>
      <c r="M231" s="8" t="s">
        <v>65</v>
      </c>
      <c r="N231" s="8" t="s">
        <v>75</v>
      </c>
      <c r="O231" s="8" t="s">
        <v>407</v>
      </c>
      <c r="P231" s="8"/>
      <c r="Q231" s="8" t="s">
        <v>733</v>
      </c>
      <c r="R231" s="8" t="s">
        <v>734</v>
      </c>
      <c r="S231" s="8">
        <v>0</v>
      </c>
      <c r="T231" s="13" t="s">
        <v>49</v>
      </c>
      <c r="U231" s="13" t="s">
        <v>35</v>
      </c>
      <c r="V231" s="8" t="s">
        <v>739</v>
      </c>
      <c r="W231" s="9">
        <v>45657</v>
      </c>
      <c r="X231" s="8" t="s">
        <v>740</v>
      </c>
      <c r="Y231" s="8" t="s">
        <v>915</v>
      </c>
      <c r="Z231" s="8" t="s">
        <v>776</v>
      </c>
      <c r="AA231" s="8" t="s">
        <v>65</v>
      </c>
      <c r="AB231" s="8" t="s">
        <v>65</v>
      </c>
      <c r="AC231" s="8" t="s">
        <v>916</v>
      </c>
      <c r="AD231" s="8" t="s">
        <v>917</v>
      </c>
      <c r="AE231" s="8" t="s">
        <v>759</v>
      </c>
      <c r="AF231" s="10" t="s">
        <v>1571</v>
      </c>
      <c r="AG231" s="8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2"/>
      <c r="AT231" s="18">
        <v>676</v>
      </c>
      <c r="AU231" s="8" t="str">
        <f>AU$15</f>
        <v>W-1.1</v>
      </c>
      <c r="AV231" s="8" t="s">
        <v>1138</v>
      </c>
      <c r="AW231" s="8"/>
      <c r="AX231" s="13">
        <v>8760</v>
      </c>
      <c r="AY231" s="13">
        <v>12</v>
      </c>
      <c r="AZ231" s="14">
        <v>0</v>
      </c>
      <c r="BA231" s="14">
        <v>100</v>
      </c>
      <c r="BB231" s="13">
        <f t="shared" si="70"/>
        <v>0</v>
      </c>
      <c r="BC231" s="13">
        <f t="shared" si="71"/>
        <v>676</v>
      </c>
      <c r="BD231" s="57">
        <f t="shared" si="72"/>
        <v>0</v>
      </c>
      <c r="BE231" s="57">
        <f>IF((OR(AU231=Ceny!$A$3,AU231=Ceny!$A$4,AU231=Ceny!$A$5,AU231=Ceny!$A$6,AU231=Ceny!$A$7)),$C$5/1000,$C$6/1000)</f>
        <v>0</v>
      </c>
      <c r="BF231" s="15">
        <f t="shared" si="73"/>
        <v>0</v>
      </c>
      <c r="BG231" s="15">
        <f t="shared" si="74"/>
        <v>0</v>
      </c>
      <c r="BH231" s="15">
        <f t="shared" si="75"/>
        <v>0</v>
      </c>
      <c r="BI231" s="16">
        <f t="shared" si="76"/>
        <v>0</v>
      </c>
      <c r="BJ231" s="15">
        <f t="shared" si="77"/>
        <v>0</v>
      </c>
      <c r="BK231" s="16">
        <f t="shared" si="78"/>
        <v>0</v>
      </c>
      <c r="BL231" s="15">
        <f t="shared" si="79"/>
        <v>0</v>
      </c>
      <c r="BM231" s="11">
        <f>VLOOKUP(AU231,Ceny!$A$3:$E$9,2,FALSE)</f>
        <v>6.01</v>
      </c>
      <c r="BN231" s="15">
        <f t="shared" si="88"/>
        <v>0</v>
      </c>
      <c r="BO231" s="11">
        <f>VLOOKUP(AU231,Ceny!$A$3:$E$9,4,FALSE)</f>
        <v>6.01</v>
      </c>
      <c r="BP231" s="15">
        <f t="shared" si="89"/>
        <v>72.12</v>
      </c>
      <c r="BQ231" s="11">
        <f>VLOOKUP(AU231,Ceny!$A$3:$E$9,3,FALSE)</f>
        <v>5.706E-2</v>
      </c>
      <c r="BR231" s="15">
        <f t="shared" si="80"/>
        <v>0</v>
      </c>
      <c r="BS231" s="11">
        <f>VLOOKUP(AU231,Ceny!$A$3:$E$9,5,FALSE)</f>
        <v>5.706E-2</v>
      </c>
      <c r="BT231" s="15">
        <f t="shared" si="81"/>
        <v>38.57</v>
      </c>
      <c r="BU231" s="15">
        <v>0</v>
      </c>
      <c r="BV231" s="58">
        <f t="shared" si="82"/>
        <v>0</v>
      </c>
      <c r="BW231" s="59">
        <f t="shared" si="83"/>
        <v>110.69</v>
      </c>
      <c r="BX231" s="59">
        <f t="shared" si="84"/>
        <v>25.46</v>
      </c>
      <c r="BY231" s="59">
        <f t="shared" si="85"/>
        <v>136.15</v>
      </c>
      <c r="CA231" s="60"/>
    </row>
    <row r="232" spans="1:79">
      <c r="A232" s="56">
        <f t="shared" si="86"/>
        <v>218</v>
      </c>
      <c r="B232" s="8" t="s">
        <v>63</v>
      </c>
      <c r="C232" s="8" t="s">
        <v>64</v>
      </c>
      <c r="D232" s="8" t="s">
        <v>65</v>
      </c>
      <c r="E232" s="8" t="s">
        <v>65</v>
      </c>
      <c r="F232" s="8" t="s">
        <v>66</v>
      </c>
      <c r="G232" s="8" t="s">
        <v>67</v>
      </c>
      <c r="H232" s="8"/>
      <c r="I232" s="8" t="s">
        <v>68</v>
      </c>
      <c r="J232" s="8" t="s">
        <v>508</v>
      </c>
      <c r="K232" s="8" t="s">
        <v>74</v>
      </c>
      <c r="L232" s="8" t="s">
        <v>65</v>
      </c>
      <c r="M232" s="8" t="s">
        <v>65</v>
      </c>
      <c r="N232" s="8" t="s">
        <v>75</v>
      </c>
      <c r="O232" s="8" t="s">
        <v>407</v>
      </c>
      <c r="P232" s="8"/>
      <c r="Q232" s="8" t="s">
        <v>733</v>
      </c>
      <c r="R232" s="8" t="s">
        <v>734</v>
      </c>
      <c r="S232" s="8">
        <v>0</v>
      </c>
      <c r="T232" s="13" t="s">
        <v>49</v>
      </c>
      <c r="U232" s="13" t="s">
        <v>35</v>
      </c>
      <c r="V232" s="8" t="s">
        <v>739</v>
      </c>
      <c r="W232" s="9">
        <v>45657</v>
      </c>
      <c r="X232" s="8" t="s">
        <v>740</v>
      </c>
      <c r="Y232" s="8" t="s">
        <v>915</v>
      </c>
      <c r="Z232" s="8" t="s">
        <v>553</v>
      </c>
      <c r="AA232" s="8" t="s">
        <v>65</v>
      </c>
      <c r="AB232" s="8" t="s">
        <v>65</v>
      </c>
      <c r="AC232" s="8" t="s">
        <v>918</v>
      </c>
      <c r="AD232" s="8" t="s">
        <v>274</v>
      </c>
      <c r="AE232" s="8"/>
      <c r="AF232" s="10" t="s">
        <v>1572</v>
      </c>
      <c r="AG232" s="8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2"/>
      <c r="AT232" s="18">
        <v>34314</v>
      </c>
      <c r="AU232" s="8" t="str">
        <f>AU$22</f>
        <v>W-3.6</v>
      </c>
      <c r="AV232" s="8" t="s">
        <v>1138</v>
      </c>
      <c r="AW232" s="8"/>
      <c r="AX232" s="13">
        <v>8760</v>
      </c>
      <c r="AY232" s="13">
        <v>12</v>
      </c>
      <c r="AZ232" s="14">
        <v>0</v>
      </c>
      <c r="BA232" s="14">
        <v>100</v>
      </c>
      <c r="BB232" s="13">
        <f t="shared" si="70"/>
        <v>0</v>
      </c>
      <c r="BC232" s="13">
        <f t="shared" si="71"/>
        <v>34314</v>
      </c>
      <c r="BD232" s="57">
        <f t="shared" si="72"/>
        <v>0</v>
      </c>
      <c r="BE232" s="57">
        <f>IF((OR(AU232=Ceny!$A$3,AU232=Ceny!$A$4,AU232=Ceny!$A$5,AU232=Ceny!$A$6,AU232=Ceny!$A$7)),$C$5/1000,$C$6/1000)</f>
        <v>0</v>
      </c>
      <c r="BF232" s="15">
        <f t="shared" si="73"/>
        <v>0</v>
      </c>
      <c r="BG232" s="15">
        <f t="shared" si="74"/>
        <v>0</v>
      </c>
      <c r="BH232" s="15">
        <f t="shared" si="75"/>
        <v>0</v>
      </c>
      <c r="BI232" s="16">
        <f t="shared" si="76"/>
        <v>0</v>
      </c>
      <c r="BJ232" s="15">
        <f t="shared" si="77"/>
        <v>0</v>
      </c>
      <c r="BK232" s="16">
        <f t="shared" si="78"/>
        <v>0</v>
      </c>
      <c r="BL232" s="15">
        <f t="shared" si="79"/>
        <v>0</v>
      </c>
      <c r="BM232" s="11">
        <f>VLOOKUP(AU232,Ceny!$A$3:$E$9,2,FALSE)</f>
        <v>42.41</v>
      </c>
      <c r="BN232" s="15">
        <f t="shared" si="88"/>
        <v>0</v>
      </c>
      <c r="BO232" s="11">
        <f>VLOOKUP(AU232,Ceny!$A$3:$E$9,4,FALSE)</f>
        <v>42.41</v>
      </c>
      <c r="BP232" s="15">
        <f t="shared" si="89"/>
        <v>508.92</v>
      </c>
      <c r="BQ232" s="11">
        <f>VLOOKUP(AU232,Ceny!$A$3:$E$9,3,FALSE)</f>
        <v>4.4200000000000003E-2</v>
      </c>
      <c r="BR232" s="15">
        <f t="shared" si="80"/>
        <v>0</v>
      </c>
      <c r="BS232" s="11">
        <f>VLOOKUP(AU232,Ceny!$A$3:$E$9,5,FALSE)</f>
        <v>4.4200000000000003E-2</v>
      </c>
      <c r="BT232" s="15">
        <f t="shared" si="81"/>
        <v>1516.68</v>
      </c>
      <c r="BU232" s="15">
        <v>0</v>
      </c>
      <c r="BV232" s="58">
        <f t="shared" si="82"/>
        <v>0</v>
      </c>
      <c r="BW232" s="59">
        <f t="shared" si="83"/>
        <v>2025.6000000000001</v>
      </c>
      <c r="BX232" s="59">
        <f t="shared" si="84"/>
        <v>465.89</v>
      </c>
      <c r="BY232" s="59">
        <f t="shared" si="85"/>
        <v>2491.4900000000002</v>
      </c>
      <c r="CA232" s="60"/>
    </row>
    <row r="233" spans="1:79">
      <c r="A233" s="56">
        <f t="shared" si="86"/>
        <v>219</v>
      </c>
      <c r="B233" s="8" t="s">
        <v>63</v>
      </c>
      <c r="C233" s="8" t="s">
        <v>64</v>
      </c>
      <c r="D233" s="8" t="s">
        <v>65</v>
      </c>
      <c r="E233" s="8" t="s">
        <v>65</v>
      </c>
      <c r="F233" s="8" t="s">
        <v>66</v>
      </c>
      <c r="G233" s="8" t="s">
        <v>67</v>
      </c>
      <c r="H233" s="8"/>
      <c r="I233" s="8" t="s">
        <v>68</v>
      </c>
      <c r="J233" s="8" t="s">
        <v>509</v>
      </c>
      <c r="K233" s="8" t="s">
        <v>510</v>
      </c>
      <c r="L233" s="8" t="s">
        <v>65</v>
      </c>
      <c r="M233" s="8" t="s">
        <v>65</v>
      </c>
      <c r="N233" s="8" t="s">
        <v>511</v>
      </c>
      <c r="O233" s="8" t="s">
        <v>512</v>
      </c>
      <c r="P233" s="8"/>
      <c r="Q233" s="8" t="s">
        <v>733</v>
      </c>
      <c r="R233" s="8" t="s">
        <v>734</v>
      </c>
      <c r="S233" s="8">
        <v>0</v>
      </c>
      <c r="T233" s="13" t="s">
        <v>49</v>
      </c>
      <c r="U233" s="13" t="s">
        <v>35</v>
      </c>
      <c r="V233" s="8" t="s">
        <v>739</v>
      </c>
      <c r="W233" s="9">
        <v>45657</v>
      </c>
      <c r="X233" s="8" t="s">
        <v>740</v>
      </c>
      <c r="Y233" s="8" t="s">
        <v>509</v>
      </c>
      <c r="Z233" s="8" t="s">
        <v>510</v>
      </c>
      <c r="AA233" s="8" t="s">
        <v>65</v>
      </c>
      <c r="AB233" s="8" t="s">
        <v>65</v>
      </c>
      <c r="AC233" s="8" t="s">
        <v>511</v>
      </c>
      <c r="AD233" s="8" t="s">
        <v>512</v>
      </c>
      <c r="AE233" s="8"/>
      <c r="AF233" s="10" t="s">
        <v>1573</v>
      </c>
      <c r="AG233" s="8" t="s">
        <v>1574</v>
      </c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2"/>
      <c r="AT233" s="18">
        <v>13688</v>
      </c>
      <c r="AU233" s="8" t="s">
        <v>1171</v>
      </c>
      <c r="AV233" s="8" t="s">
        <v>1138</v>
      </c>
      <c r="AW233" s="8"/>
      <c r="AX233" s="13">
        <v>8760</v>
      </c>
      <c r="AY233" s="13">
        <v>12</v>
      </c>
      <c r="AZ233" s="14">
        <v>0</v>
      </c>
      <c r="BA233" s="14">
        <v>100</v>
      </c>
      <c r="BB233" s="13">
        <f t="shared" si="70"/>
        <v>0</v>
      </c>
      <c r="BC233" s="13">
        <f t="shared" si="71"/>
        <v>13688</v>
      </c>
      <c r="BD233" s="57">
        <f t="shared" si="72"/>
        <v>0</v>
      </c>
      <c r="BE233" s="57">
        <f>IF((OR(AU233=Ceny!$A$3,AU233=Ceny!$A$4,AU233=Ceny!$A$5,AU233=Ceny!$A$6,AU233=Ceny!$A$7)),$C$5/1000,$C$6/1000)</f>
        <v>0</v>
      </c>
      <c r="BF233" s="15">
        <f t="shared" si="73"/>
        <v>0</v>
      </c>
      <c r="BG233" s="15">
        <f t="shared" si="74"/>
        <v>0</v>
      </c>
      <c r="BH233" s="15">
        <f t="shared" si="75"/>
        <v>0</v>
      </c>
      <c r="BI233" s="16">
        <f t="shared" si="76"/>
        <v>0</v>
      </c>
      <c r="BJ233" s="15">
        <f t="shared" si="77"/>
        <v>0</v>
      </c>
      <c r="BK233" s="16">
        <f t="shared" si="78"/>
        <v>0</v>
      </c>
      <c r="BL233" s="15">
        <f t="shared" si="79"/>
        <v>0</v>
      </c>
      <c r="BM233" s="11">
        <f>VLOOKUP(AU233,Ceny!$A$3:$E$9,2,FALSE)</f>
        <v>13.04</v>
      </c>
      <c r="BN233" s="15">
        <f t="shared" si="88"/>
        <v>0</v>
      </c>
      <c r="BO233" s="11">
        <f>VLOOKUP(AU233,Ceny!$A$3:$E$9,4,FALSE)</f>
        <v>13.04</v>
      </c>
      <c r="BP233" s="15">
        <f t="shared" si="89"/>
        <v>156.47999999999999</v>
      </c>
      <c r="BQ233" s="11">
        <f>VLOOKUP(AU233,Ceny!$A$3:$E$9,3,FALSE)</f>
        <v>4.7559999999999998E-2</v>
      </c>
      <c r="BR233" s="15">
        <f t="shared" si="80"/>
        <v>0</v>
      </c>
      <c r="BS233" s="11">
        <f>VLOOKUP(AU233,Ceny!$A$3:$E$9,5,FALSE)</f>
        <v>4.7559999999999998E-2</v>
      </c>
      <c r="BT233" s="15">
        <f t="shared" si="81"/>
        <v>651</v>
      </c>
      <c r="BU233" s="15">
        <v>0</v>
      </c>
      <c r="BV233" s="58">
        <f t="shared" si="82"/>
        <v>0</v>
      </c>
      <c r="BW233" s="59">
        <f t="shared" si="83"/>
        <v>807.48</v>
      </c>
      <c r="BX233" s="59">
        <f t="shared" si="84"/>
        <v>185.72</v>
      </c>
      <c r="BY233" s="59">
        <f t="shared" si="85"/>
        <v>993.2</v>
      </c>
      <c r="CA233" s="60"/>
    </row>
    <row r="234" spans="1:79">
      <c r="A234" s="56">
        <f t="shared" si="86"/>
        <v>220</v>
      </c>
      <c r="B234" s="8" t="s">
        <v>63</v>
      </c>
      <c r="C234" s="8" t="s">
        <v>64</v>
      </c>
      <c r="D234" s="8" t="s">
        <v>65</v>
      </c>
      <c r="E234" s="8" t="s">
        <v>65</v>
      </c>
      <c r="F234" s="8" t="s">
        <v>66</v>
      </c>
      <c r="G234" s="8" t="s">
        <v>67</v>
      </c>
      <c r="H234" s="8"/>
      <c r="I234" s="8" t="s">
        <v>68</v>
      </c>
      <c r="J234" s="8" t="s">
        <v>513</v>
      </c>
      <c r="K234" s="8" t="s">
        <v>514</v>
      </c>
      <c r="L234" s="8" t="s">
        <v>65</v>
      </c>
      <c r="M234" s="8" t="s">
        <v>65</v>
      </c>
      <c r="N234" s="8" t="s">
        <v>515</v>
      </c>
      <c r="O234" s="8" t="s">
        <v>516</v>
      </c>
      <c r="P234" s="8"/>
      <c r="Q234" s="8" t="s">
        <v>733</v>
      </c>
      <c r="R234" s="8" t="s">
        <v>734</v>
      </c>
      <c r="S234" s="8">
        <v>0</v>
      </c>
      <c r="T234" s="13" t="s">
        <v>49</v>
      </c>
      <c r="U234" s="13" t="s">
        <v>35</v>
      </c>
      <c r="V234" s="8" t="s">
        <v>739</v>
      </c>
      <c r="W234" s="9">
        <v>45657</v>
      </c>
      <c r="X234" s="8" t="s">
        <v>740</v>
      </c>
      <c r="Y234" s="8" t="s">
        <v>513</v>
      </c>
      <c r="Z234" s="8" t="s">
        <v>514</v>
      </c>
      <c r="AA234" s="8" t="s">
        <v>65</v>
      </c>
      <c r="AB234" s="8" t="s">
        <v>65</v>
      </c>
      <c r="AC234" s="8" t="s">
        <v>515</v>
      </c>
      <c r="AD234" s="8" t="s">
        <v>516</v>
      </c>
      <c r="AE234" s="8"/>
      <c r="AF234" s="10" t="s">
        <v>1575</v>
      </c>
      <c r="AG234" s="8" t="s">
        <v>1576</v>
      </c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2"/>
      <c r="AT234" s="18">
        <v>71695</v>
      </c>
      <c r="AU234" s="8" t="str">
        <f>AU$22</f>
        <v>W-3.6</v>
      </c>
      <c r="AV234" s="8" t="s">
        <v>1138</v>
      </c>
      <c r="AW234" s="8"/>
      <c r="AX234" s="13">
        <v>8760</v>
      </c>
      <c r="AY234" s="13">
        <v>12</v>
      </c>
      <c r="AZ234" s="14">
        <v>0</v>
      </c>
      <c r="BA234" s="14">
        <v>100</v>
      </c>
      <c r="BB234" s="13">
        <f t="shared" si="70"/>
        <v>0</v>
      </c>
      <c r="BC234" s="13">
        <f t="shared" si="71"/>
        <v>71695</v>
      </c>
      <c r="BD234" s="57">
        <f t="shared" si="72"/>
        <v>0</v>
      </c>
      <c r="BE234" s="57">
        <f>IF((OR(AU234=Ceny!$A$3,AU234=Ceny!$A$4,AU234=Ceny!$A$5,AU234=Ceny!$A$6,AU234=Ceny!$A$7)),$C$5/1000,$C$6/1000)</f>
        <v>0</v>
      </c>
      <c r="BF234" s="15">
        <f t="shared" si="73"/>
        <v>0</v>
      </c>
      <c r="BG234" s="15">
        <f t="shared" si="74"/>
        <v>0</v>
      </c>
      <c r="BH234" s="15">
        <f t="shared" si="75"/>
        <v>0</v>
      </c>
      <c r="BI234" s="16">
        <f t="shared" si="76"/>
        <v>0</v>
      </c>
      <c r="BJ234" s="15">
        <f t="shared" si="77"/>
        <v>0</v>
      </c>
      <c r="BK234" s="16">
        <f t="shared" si="78"/>
        <v>0</v>
      </c>
      <c r="BL234" s="15">
        <f t="shared" si="79"/>
        <v>0</v>
      </c>
      <c r="BM234" s="11">
        <f>VLOOKUP(AU234,Ceny!$A$3:$E$9,2,FALSE)</f>
        <v>42.41</v>
      </c>
      <c r="BN234" s="15">
        <f t="shared" si="88"/>
        <v>0</v>
      </c>
      <c r="BO234" s="11">
        <f>VLOOKUP(AU234,Ceny!$A$3:$E$9,4,FALSE)</f>
        <v>42.41</v>
      </c>
      <c r="BP234" s="15">
        <f t="shared" si="89"/>
        <v>508.92</v>
      </c>
      <c r="BQ234" s="11">
        <f>VLOOKUP(AU234,Ceny!$A$3:$E$9,3,FALSE)</f>
        <v>4.4200000000000003E-2</v>
      </c>
      <c r="BR234" s="15">
        <f t="shared" si="80"/>
        <v>0</v>
      </c>
      <c r="BS234" s="11">
        <f>VLOOKUP(AU234,Ceny!$A$3:$E$9,5,FALSE)</f>
        <v>4.4200000000000003E-2</v>
      </c>
      <c r="BT234" s="15">
        <f t="shared" si="81"/>
        <v>3168.92</v>
      </c>
      <c r="BU234" s="15">
        <v>0</v>
      </c>
      <c r="BV234" s="58">
        <f t="shared" si="82"/>
        <v>0</v>
      </c>
      <c r="BW234" s="59">
        <f t="shared" si="83"/>
        <v>3677.84</v>
      </c>
      <c r="BX234" s="59">
        <f t="shared" si="84"/>
        <v>845.9</v>
      </c>
      <c r="BY234" s="59">
        <f t="shared" si="85"/>
        <v>4523.74</v>
      </c>
      <c r="CA234" s="60"/>
    </row>
    <row r="235" spans="1:79">
      <c r="A235" s="56">
        <f t="shared" si="86"/>
        <v>221</v>
      </c>
      <c r="B235" s="8" t="s">
        <v>63</v>
      </c>
      <c r="C235" s="8" t="s">
        <v>64</v>
      </c>
      <c r="D235" s="8" t="s">
        <v>65</v>
      </c>
      <c r="E235" s="8" t="s">
        <v>65</v>
      </c>
      <c r="F235" s="8" t="s">
        <v>66</v>
      </c>
      <c r="G235" s="8" t="s">
        <v>67</v>
      </c>
      <c r="H235" s="8"/>
      <c r="I235" s="8" t="s">
        <v>68</v>
      </c>
      <c r="J235" s="8" t="s">
        <v>517</v>
      </c>
      <c r="K235" s="8" t="s">
        <v>518</v>
      </c>
      <c r="L235" s="8" t="s">
        <v>65</v>
      </c>
      <c r="M235" s="8" t="s">
        <v>65</v>
      </c>
      <c r="N235" s="8" t="s">
        <v>519</v>
      </c>
      <c r="O235" s="8" t="s">
        <v>520</v>
      </c>
      <c r="P235" s="8"/>
      <c r="Q235" s="8" t="s">
        <v>733</v>
      </c>
      <c r="R235" s="8" t="s">
        <v>734</v>
      </c>
      <c r="S235" s="8">
        <v>0</v>
      </c>
      <c r="T235" s="13" t="s">
        <v>49</v>
      </c>
      <c r="U235" s="13" t="s">
        <v>35</v>
      </c>
      <c r="V235" s="8" t="s">
        <v>739</v>
      </c>
      <c r="W235" s="9">
        <v>45657</v>
      </c>
      <c r="X235" s="8" t="s">
        <v>740</v>
      </c>
      <c r="Y235" s="8" t="s">
        <v>517</v>
      </c>
      <c r="Z235" s="8" t="s">
        <v>518</v>
      </c>
      <c r="AA235" s="8" t="s">
        <v>65</v>
      </c>
      <c r="AB235" s="8" t="s">
        <v>65</v>
      </c>
      <c r="AC235" s="8" t="s">
        <v>519</v>
      </c>
      <c r="AD235" s="8" t="s">
        <v>520</v>
      </c>
      <c r="AE235" s="8"/>
      <c r="AF235" s="10" t="s">
        <v>1577</v>
      </c>
      <c r="AG235" s="8" t="s">
        <v>1578</v>
      </c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2"/>
      <c r="AT235" s="18">
        <v>31670</v>
      </c>
      <c r="AU235" s="8" t="str">
        <f>AU$22</f>
        <v>W-3.6</v>
      </c>
      <c r="AV235" s="8" t="s">
        <v>1138</v>
      </c>
      <c r="AW235" s="8"/>
      <c r="AX235" s="13">
        <v>8760</v>
      </c>
      <c r="AY235" s="13">
        <v>12</v>
      </c>
      <c r="AZ235" s="14">
        <v>0</v>
      </c>
      <c r="BA235" s="14">
        <v>100</v>
      </c>
      <c r="BB235" s="13">
        <f t="shared" si="70"/>
        <v>0</v>
      </c>
      <c r="BC235" s="13">
        <f t="shared" si="71"/>
        <v>31670</v>
      </c>
      <c r="BD235" s="57">
        <f t="shared" si="72"/>
        <v>0</v>
      </c>
      <c r="BE235" s="57">
        <f>IF((OR(AU235=Ceny!$A$3,AU235=Ceny!$A$4,AU235=Ceny!$A$5,AU235=Ceny!$A$6,AU235=Ceny!$A$7)),$C$5/1000,$C$6/1000)</f>
        <v>0</v>
      </c>
      <c r="BF235" s="15">
        <f t="shared" si="73"/>
        <v>0</v>
      </c>
      <c r="BG235" s="15">
        <f t="shared" si="74"/>
        <v>0</v>
      </c>
      <c r="BH235" s="15">
        <f t="shared" si="75"/>
        <v>0</v>
      </c>
      <c r="BI235" s="16">
        <f t="shared" si="76"/>
        <v>0</v>
      </c>
      <c r="BJ235" s="15">
        <f t="shared" si="77"/>
        <v>0</v>
      </c>
      <c r="BK235" s="16">
        <f t="shared" si="78"/>
        <v>0</v>
      </c>
      <c r="BL235" s="15">
        <f t="shared" si="79"/>
        <v>0</v>
      </c>
      <c r="BM235" s="11">
        <f>VLOOKUP(AU235,Ceny!$A$3:$E$9,2,FALSE)</f>
        <v>42.41</v>
      </c>
      <c r="BN235" s="15">
        <f t="shared" si="88"/>
        <v>0</v>
      </c>
      <c r="BO235" s="11">
        <f>VLOOKUP(AU235,Ceny!$A$3:$E$9,4,FALSE)</f>
        <v>42.41</v>
      </c>
      <c r="BP235" s="15">
        <f t="shared" si="89"/>
        <v>508.92</v>
      </c>
      <c r="BQ235" s="11">
        <f>VLOOKUP(AU235,Ceny!$A$3:$E$9,3,FALSE)</f>
        <v>4.4200000000000003E-2</v>
      </c>
      <c r="BR235" s="15">
        <f t="shared" si="80"/>
        <v>0</v>
      </c>
      <c r="BS235" s="11">
        <f>VLOOKUP(AU235,Ceny!$A$3:$E$9,5,FALSE)</f>
        <v>4.4200000000000003E-2</v>
      </c>
      <c r="BT235" s="15">
        <f t="shared" si="81"/>
        <v>1399.81</v>
      </c>
      <c r="BU235" s="15">
        <v>0</v>
      </c>
      <c r="BV235" s="58">
        <f t="shared" si="82"/>
        <v>0</v>
      </c>
      <c r="BW235" s="59">
        <f t="shared" si="83"/>
        <v>1908.73</v>
      </c>
      <c r="BX235" s="59">
        <f t="shared" si="84"/>
        <v>439.01</v>
      </c>
      <c r="BY235" s="59">
        <f t="shared" si="85"/>
        <v>2347.7399999999998</v>
      </c>
      <c r="CA235" s="60"/>
    </row>
    <row r="236" spans="1:79">
      <c r="A236" s="56">
        <f t="shared" si="86"/>
        <v>222</v>
      </c>
      <c r="B236" s="8" t="s">
        <v>63</v>
      </c>
      <c r="C236" s="8" t="s">
        <v>64</v>
      </c>
      <c r="D236" s="8" t="s">
        <v>65</v>
      </c>
      <c r="E236" s="8" t="s">
        <v>65</v>
      </c>
      <c r="F236" s="8" t="s">
        <v>66</v>
      </c>
      <c r="G236" s="8" t="s">
        <v>67</v>
      </c>
      <c r="H236" s="8"/>
      <c r="I236" s="8" t="s">
        <v>68</v>
      </c>
      <c r="J236" s="8" t="s">
        <v>521</v>
      </c>
      <c r="K236" s="8" t="s">
        <v>522</v>
      </c>
      <c r="L236" s="8" t="s">
        <v>65</v>
      </c>
      <c r="M236" s="8" t="s">
        <v>65</v>
      </c>
      <c r="N236" s="8" t="s">
        <v>523</v>
      </c>
      <c r="O236" s="8" t="s">
        <v>456</v>
      </c>
      <c r="P236" s="8"/>
      <c r="Q236" s="8" t="s">
        <v>733</v>
      </c>
      <c r="R236" s="8" t="s">
        <v>734</v>
      </c>
      <c r="S236" s="8">
        <v>0</v>
      </c>
      <c r="T236" s="13" t="s">
        <v>49</v>
      </c>
      <c r="U236" s="13" t="s">
        <v>35</v>
      </c>
      <c r="V236" s="8" t="s">
        <v>739</v>
      </c>
      <c r="W236" s="9">
        <v>45657</v>
      </c>
      <c r="X236" s="8" t="s">
        <v>740</v>
      </c>
      <c r="Y236" s="8" t="s">
        <v>521</v>
      </c>
      <c r="Z236" s="8" t="s">
        <v>522</v>
      </c>
      <c r="AA236" s="8" t="s">
        <v>65</v>
      </c>
      <c r="AB236" s="8" t="s">
        <v>65</v>
      </c>
      <c r="AC236" s="8" t="s">
        <v>523</v>
      </c>
      <c r="AD236" s="8" t="s">
        <v>456</v>
      </c>
      <c r="AE236" s="8"/>
      <c r="AF236" s="10" t="s">
        <v>1579</v>
      </c>
      <c r="AG236" s="8" t="s">
        <v>1580</v>
      </c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2"/>
      <c r="AT236" s="18">
        <v>11712</v>
      </c>
      <c r="AU236" s="8" t="s">
        <v>1171</v>
      </c>
      <c r="AV236" s="8" t="s">
        <v>1138</v>
      </c>
      <c r="AW236" s="8"/>
      <c r="AX236" s="13">
        <v>8760</v>
      </c>
      <c r="AY236" s="13">
        <v>12</v>
      </c>
      <c r="AZ236" s="14">
        <v>0</v>
      </c>
      <c r="BA236" s="14">
        <v>100</v>
      </c>
      <c r="BB236" s="13">
        <f t="shared" si="70"/>
        <v>0</v>
      </c>
      <c r="BC236" s="13">
        <f t="shared" si="71"/>
        <v>11712</v>
      </c>
      <c r="BD236" s="57">
        <f t="shared" si="72"/>
        <v>0</v>
      </c>
      <c r="BE236" s="57">
        <f>IF((OR(AU236=Ceny!$A$3,AU236=Ceny!$A$4,AU236=Ceny!$A$5,AU236=Ceny!$A$6,AU236=Ceny!$A$7)),$C$5/1000,$C$6/1000)</f>
        <v>0</v>
      </c>
      <c r="BF236" s="15">
        <f t="shared" si="73"/>
        <v>0</v>
      </c>
      <c r="BG236" s="15">
        <f t="shared" si="74"/>
        <v>0</v>
      </c>
      <c r="BH236" s="15">
        <f t="shared" si="75"/>
        <v>0</v>
      </c>
      <c r="BI236" s="16">
        <f t="shared" si="76"/>
        <v>0</v>
      </c>
      <c r="BJ236" s="15">
        <f t="shared" si="77"/>
        <v>0</v>
      </c>
      <c r="BK236" s="16">
        <f t="shared" si="78"/>
        <v>0</v>
      </c>
      <c r="BL236" s="15">
        <f t="shared" si="79"/>
        <v>0</v>
      </c>
      <c r="BM236" s="11">
        <f>VLOOKUP(AU236,Ceny!$A$3:$E$9,2,FALSE)</f>
        <v>13.04</v>
      </c>
      <c r="BN236" s="15">
        <f t="shared" si="88"/>
        <v>0</v>
      </c>
      <c r="BO236" s="11">
        <f>VLOOKUP(AU236,Ceny!$A$3:$E$9,4,FALSE)</f>
        <v>13.04</v>
      </c>
      <c r="BP236" s="15">
        <f t="shared" si="89"/>
        <v>156.47999999999999</v>
      </c>
      <c r="BQ236" s="11">
        <f>VLOOKUP(AU236,Ceny!$A$3:$E$9,3,FALSE)</f>
        <v>4.7559999999999998E-2</v>
      </c>
      <c r="BR236" s="15">
        <f t="shared" si="80"/>
        <v>0</v>
      </c>
      <c r="BS236" s="11">
        <f>VLOOKUP(AU236,Ceny!$A$3:$E$9,5,FALSE)</f>
        <v>4.7559999999999998E-2</v>
      </c>
      <c r="BT236" s="15">
        <f t="shared" si="81"/>
        <v>557.02</v>
      </c>
      <c r="BU236" s="15">
        <v>0</v>
      </c>
      <c r="BV236" s="58">
        <f t="shared" si="82"/>
        <v>0</v>
      </c>
      <c r="BW236" s="59">
        <f t="shared" si="83"/>
        <v>713.5</v>
      </c>
      <c r="BX236" s="59">
        <f t="shared" si="84"/>
        <v>164.11</v>
      </c>
      <c r="BY236" s="59">
        <f t="shared" si="85"/>
        <v>877.61</v>
      </c>
      <c r="CA236" s="60"/>
    </row>
    <row r="237" spans="1:79">
      <c r="A237" s="56">
        <f t="shared" si="86"/>
        <v>223</v>
      </c>
      <c r="B237" s="8" t="s">
        <v>63</v>
      </c>
      <c r="C237" s="8" t="s">
        <v>64</v>
      </c>
      <c r="D237" s="8" t="s">
        <v>65</v>
      </c>
      <c r="E237" s="8" t="s">
        <v>65</v>
      </c>
      <c r="F237" s="8" t="s">
        <v>66</v>
      </c>
      <c r="G237" s="8" t="s">
        <v>67</v>
      </c>
      <c r="H237" s="8"/>
      <c r="I237" s="8" t="s">
        <v>68</v>
      </c>
      <c r="J237" s="8" t="s">
        <v>524</v>
      </c>
      <c r="K237" s="8" t="s">
        <v>525</v>
      </c>
      <c r="L237" s="8" t="s">
        <v>65</v>
      </c>
      <c r="M237" s="8" t="s">
        <v>65</v>
      </c>
      <c r="N237" s="8" t="s">
        <v>526</v>
      </c>
      <c r="O237" s="8" t="s">
        <v>347</v>
      </c>
      <c r="P237" s="8"/>
      <c r="Q237" s="8" t="s">
        <v>733</v>
      </c>
      <c r="R237" s="8" t="s">
        <v>734</v>
      </c>
      <c r="S237" s="8">
        <v>0</v>
      </c>
      <c r="T237" s="13" t="s">
        <v>49</v>
      </c>
      <c r="U237" s="13" t="s">
        <v>35</v>
      </c>
      <c r="V237" s="8" t="s">
        <v>739</v>
      </c>
      <c r="W237" s="9">
        <v>45657</v>
      </c>
      <c r="X237" s="8" t="s">
        <v>740</v>
      </c>
      <c r="Y237" s="8" t="s">
        <v>524</v>
      </c>
      <c r="Z237" s="8" t="s">
        <v>525</v>
      </c>
      <c r="AA237" s="8" t="s">
        <v>65</v>
      </c>
      <c r="AB237" s="8" t="s">
        <v>65</v>
      </c>
      <c r="AC237" s="8" t="s">
        <v>526</v>
      </c>
      <c r="AD237" s="8" t="s">
        <v>347</v>
      </c>
      <c r="AE237" s="8"/>
      <c r="AF237" s="10" t="s">
        <v>1581</v>
      </c>
      <c r="AG237" s="8" t="s">
        <v>1582</v>
      </c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2"/>
      <c r="AT237" s="18">
        <v>75569</v>
      </c>
      <c r="AU237" s="8" t="str">
        <f>AU$17</f>
        <v>W-4</v>
      </c>
      <c r="AV237" s="8" t="s">
        <v>1138</v>
      </c>
      <c r="AW237" s="8"/>
      <c r="AX237" s="13">
        <v>8760</v>
      </c>
      <c r="AY237" s="13">
        <v>12</v>
      </c>
      <c r="AZ237" s="14">
        <v>0</v>
      </c>
      <c r="BA237" s="14">
        <v>100</v>
      </c>
      <c r="BB237" s="13">
        <f t="shared" si="70"/>
        <v>0</v>
      </c>
      <c r="BC237" s="13">
        <f t="shared" si="71"/>
        <v>75569</v>
      </c>
      <c r="BD237" s="57">
        <f t="shared" si="72"/>
        <v>0</v>
      </c>
      <c r="BE237" s="57">
        <f>IF((OR(AU237=Ceny!$A$3,AU237=Ceny!$A$4,AU237=Ceny!$A$5,AU237=Ceny!$A$6,AU237=Ceny!$A$7)),$C$5/1000,$C$6/1000)</f>
        <v>0</v>
      </c>
      <c r="BF237" s="15">
        <f t="shared" si="73"/>
        <v>0</v>
      </c>
      <c r="BG237" s="15">
        <f t="shared" si="74"/>
        <v>0</v>
      </c>
      <c r="BH237" s="15">
        <f t="shared" si="75"/>
        <v>0</v>
      </c>
      <c r="BI237" s="16">
        <f t="shared" si="76"/>
        <v>0</v>
      </c>
      <c r="BJ237" s="15">
        <f t="shared" si="77"/>
        <v>0</v>
      </c>
      <c r="BK237" s="16">
        <f t="shared" si="78"/>
        <v>0</v>
      </c>
      <c r="BL237" s="15">
        <f t="shared" si="79"/>
        <v>0</v>
      </c>
      <c r="BM237" s="11">
        <f>VLOOKUP(AU237,Ceny!$A$3:$E$9,2,FALSE)</f>
        <v>204.77</v>
      </c>
      <c r="BN237" s="15">
        <f t="shared" si="88"/>
        <v>0</v>
      </c>
      <c r="BO237" s="11">
        <f>VLOOKUP(AU237,Ceny!$A$3:$E$9,4,FALSE)</f>
        <v>204.77</v>
      </c>
      <c r="BP237" s="15">
        <f t="shared" si="89"/>
        <v>2457.2399999999998</v>
      </c>
      <c r="BQ237" s="11">
        <f>VLOOKUP(AU237,Ceny!$A$3:$E$9,3,FALSE)</f>
        <v>4.4069999999999998E-2</v>
      </c>
      <c r="BR237" s="15">
        <f t="shared" si="80"/>
        <v>0</v>
      </c>
      <c r="BS237" s="11">
        <f>VLOOKUP(AU237,Ceny!$A$3:$E$9,5,FALSE)</f>
        <v>4.4069999999999998E-2</v>
      </c>
      <c r="BT237" s="15">
        <f t="shared" si="81"/>
        <v>3330.33</v>
      </c>
      <c r="BU237" s="15">
        <v>0</v>
      </c>
      <c r="BV237" s="58">
        <f t="shared" si="82"/>
        <v>0</v>
      </c>
      <c r="BW237" s="59">
        <f t="shared" si="83"/>
        <v>5787.57</v>
      </c>
      <c r="BX237" s="59">
        <f t="shared" si="84"/>
        <v>1331.14</v>
      </c>
      <c r="BY237" s="59">
        <f t="shared" si="85"/>
        <v>7118.71</v>
      </c>
      <c r="CA237" s="60"/>
    </row>
    <row r="238" spans="1:79">
      <c r="A238" s="56">
        <f t="shared" si="86"/>
        <v>224</v>
      </c>
      <c r="B238" s="8" t="s">
        <v>63</v>
      </c>
      <c r="C238" s="8" t="s">
        <v>64</v>
      </c>
      <c r="D238" s="8" t="s">
        <v>65</v>
      </c>
      <c r="E238" s="8" t="s">
        <v>65</v>
      </c>
      <c r="F238" s="8" t="s">
        <v>66</v>
      </c>
      <c r="G238" s="8" t="s">
        <v>67</v>
      </c>
      <c r="H238" s="8"/>
      <c r="I238" s="8" t="s">
        <v>68</v>
      </c>
      <c r="J238" s="8" t="s">
        <v>524</v>
      </c>
      <c r="K238" s="8" t="s">
        <v>525</v>
      </c>
      <c r="L238" s="8" t="s">
        <v>65</v>
      </c>
      <c r="M238" s="8" t="s">
        <v>65</v>
      </c>
      <c r="N238" s="8" t="s">
        <v>526</v>
      </c>
      <c r="O238" s="8" t="s">
        <v>347</v>
      </c>
      <c r="P238" s="8"/>
      <c r="Q238" s="8" t="s">
        <v>733</v>
      </c>
      <c r="R238" s="8" t="s">
        <v>734</v>
      </c>
      <c r="S238" s="8">
        <v>0</v>
      </c>
      <c r="T238" s="13" t="s">
        <v>49</v>
      </c>
      <c r="U238" s="13" t="s">
        <v>35</v>
      </c>
      <c r="V238" s="8" t="s">
        <v>739</v>
      </c>
      <c r="W238" s="9">
        <v>45657</v>
      </c>
      <c r="X238" s="8" t="s">
        <v>740</v>
      </c>
      <c r="Y238" s="8" t="s">
        <v>524</v>
      </c>
      <c r="Z238" s="8" t="s">
        <v>525</v>
      </c>
      <c r="AA238" s="8" t="s">
        <v>65</v>
      </c>
      <c r="AB238" s="8" t="s">
        <v>65</v>
      </c>
      <c r="AC238" s="8" t="s">
        <v>526</v>
      </c>
      <c r="AD238" s="8" t="s">
        <v>347</v>
      </c>
      <c r="AE238" s="8"/>
      <c r="AF238" s="10" t="s">
        <v>1583</v>
      </c>
      <c r="AG238" s="8" t="s">
        <v>1584</v>
      </c>
      <c r="AH238" s="11">
        <v>56889</v>
      </c>
      <c r="AI238" s="11">
        <v>50798</v>
      </c>
      <c r="AJ238" s="11">
        <v>47397</v>
      </c>
      <c r="AK238" s="11">
        <v>33776</v>
      </c>
      <c r="AL238" s="11">
        <v>13092</v>
      </c>
      <c r="AM238" s="11">
        <v>4476</v>
      </c>
      <c r="AN238" s="11">
        <v>3654</v>
      </c>
      <c r="AO238" s="11">
        <v>4420</v>
      </c>
      <c r="AP238" s="11">
        <v>4308</v>
      </c>
      <c r="AQ238" s="11">
        <v>25568</v>
      </c>
      <c r="AR238" s="11">
        <v>45856</v>
      </c>
      <c r="AS238" s="12">
        <v>58475</v>
      </c>
      <c r="AT238" s="18">
        <f>AH238+AI238+AJ238+AK238+AL238+AM238+AN238+AO238+AP238+AQ238+AR238+AS238</f>
        <v>348709</v>
      </c>
      <c r="AU238" s="8" t="str">
        <f>AU$19</f>
        <v>W-5.1</v>
      </c>
      <c r="AV238" s="8" t="s">
        <v>1138</v>
      </c>
      <c r="AW238" s="8" t="s">
        <v>463</v>
      </c>
      <c r="AX238" s="13">
        <v>8760</v>
      </c>
      <c r="AY238" s="13">
        <v>12</v>
      </c>
      <c r="AZ238" s="14">
        <v>0</v>
      </c>
      <c r="BA238" s="14">
        <v>100</v>
      </c>
      <c r="BB238" s="13">
        <f t="shared" si="70"/>
        <v>0</v>
      </c>
      <c r="BC238" s="13">
        <f t="shared" si="71"/>
        <v>348709</v>
      </c>
      <c r="BD238" s="57">
        <f t="shared" si="72"/>
        <v>0</v>
      </c>
      <c r="BE238" s="57">
        <f>IF((OR(AU238=Ceny!$A$3,AU238=Ceny!$A$4,AU238=Ceny!$A$5,AU238=Ceny!$A$6,AU238=Ceny!$A$7)),$C$5/1000,$C$6/1000)</f>
        <v>0</v>
      </c>
      <c r="BF238" s="15">
        <f t="shared" si="73"/>
        <v>0</v>
      </c>
      <c r="BG238" s="15">
        <f t="shared" si="74"/>
        <v>0</v>
      </c>
      <c r="BH238" s="15">
        <f t="shared" si="75"/>
        <v>0</v>
      </c>
      <c r="BI238" s="16">
        <f t="shared" si="76"/>
        <v>0</v>
      </c>
      <c r="BJ238" s="15">
        <f t="shared" si="77"/>
        <v>0</v>
      </c>
      <c r="BK238" s="16">
        <f t="shared" si="78"/>
        <v>0</v>
      </c>
      <c r="BL238" s="15">
        <f t="shared" si="79"/>
        <v>0</v>
      </c>
      <c r="BM238" s="11">
        <f>VLOOKUP(AU238,Ceny!$A$3:$E$9,2,FALSE)</f>
        <v>6.4200000000000004E-3</v>
      </c>
      <c r="BN238" s="15">
        <f>ROUND(BM238*AX238*AW238*AZ238/100,2)</f>
        <v>0</v>
      </c>
      <c r="BO238" s="11">
        <f>VLOOKUP(AU238,Ceny!$A$3:$E$9,4,FALSE)</f>
        <v>6.4200000000000004E-3</v>
      </c>
      <c r="BP238" s="15">
        <f>ROUND(BO238*AW238*AX238*BA238/100,2)</f>
        <v>10966.64</v>
      </c>
      <c r="BQ238" s="11">
        <f>VLOOKUP(AU238,Ceny!$A$3:$E$9,3,FALSE)</f>
        <v>2.3060000000000001E-2</v>
      </c>
      <c r="BR238" s="15">
        <f t="shared" si="80"/>
        <v>0</v>
      </c>
      <c r="BS238" s="11">
        <f>VLOOKUP(AU238,Ceny!$A$3:$E$9,5,FALSE)</f>
        <v>2.3060000000000001E-2</v>
      </c>
      <c r="BT238" s="15">
        <f t="shared" si="81"/>
        <v>8041.23</v>
      </c>
      <c r="BU238" s="15">
        <v>0</v>
      </c>
      <c r="BV238" s="58">
        <f t="shared" si="82"/>
        <v>0</v>
      </c>
      <c r="BW238" s="59">
        <f t="shared" si="83"/>
        <v>19007.87</v>
      </c>
      <c r="BX238" s="59">
        <f t="shared" si="84"/>
        <v>4371.8100000000004</v>
      </c>
      <c r="BY238" s="59">
        <f t="shared" si="85"/>
        <v>23379.68</v>
      </c>
      <c r="CA238" s="60"/>
    </row>
    <row r="239" spans="1:79">
      <c r="A239" s="56">
        <f t="shared" si="86"/>
        <v>225</v>
      </c>
      <c r="B239" s="8" t="s">
        <v>63</v>
      </c>
      <c r="C239" s="8" t="s">
        <v>64</v>
      </c>
      <c r="D239" s="8" t="s">
        <v>65</v>
      </c>
      <c r="E239" s="8" t="s">
        <v>65</v>
      </c>
      <c r="F239" s="8" t="s">
        <v>66</v>
      </c>
      <c r="G239" s="8" t="s">
        <v>67</v>
      </c>
      <c r="H239" s="8"/>
      <c r="I239" s="8" t="s">
        <v>68</v>
      </c>
      <c r="J239" s="8" t="s">
        <v>524</v>
      </c>
      <c r="K239" s="8" t="s">
        <v>525</v>
      </c>
      <c r="L239" s="8" t="s">
        <v>65</v>
      </c>
      <c r="M239" s="8" t="s">
        <v>65</v>
      </c>
      <c r="N239" s="8" t="s">
        <v>526</v>
      </c>
      <c r="O239" s="8" t="s">
        <v>347</v>
      </c>
      <c r="P239" s="8"/>
      <c r="Q239" s="8" t="s">
        <v>733</v>
      </c>
      <c r="R239" s="8" t="s">
        <v>734</v>
      </c>
      <c r="S239" s="8">
        <v>0</v>
      </c>
      <c r="T239" s="13" t="s">
        <v>49</v>
      </c>
      <c r="U239" s="13" t="s">
        <v>35</v>
      </c>
      <c r="V239" s="8" t="s">
        <v>739</v>
      </c>
      <c r="W239" s="9">
        <v>45657</v>
      </c>
      <c r="X239" s="8" t="s">
        <v>740</v>
      </c>
      <c r="Y239" s="8" t="s">
        <v>524</v>
      </c>
      <c r="Z239" s="8" t="s">
        <v>525</v>
      </c>
      <c r="AA239" s="8" t="s">
        <v>65</v>
      </c>
      <c r="AB239" s="8" t="s">
        <v>65</v>
      </c>
      <c r="AC239" s="8" t="s">
        <v>526</v>
      </c>
      <c r="AD239" s="8" t="s">
        <v>237</v>
      </c>
      <c r="AE239" s="8"/>
      <c r="AF239" s="10" t="s">
        <v>1585</v>
      </c>
      <c r="AG239" s="8" t="s">
        <v>1586</v>
      </c>
      <c r="AH239" s="11">
        <v>48158</v>
      </c>
      <c r="AI239" s="11">
        <v>41613</v>
      </c>
      <c r="AJ239" s="11">
        <v>36213</v>
      </c>
      <c r="AK239" s="11">
        <v>24771</v>
      </c>
      <c r="AL239" s="11">
        <v>14408</v>
      </c>
      <c r="AM239" s="11">
        <v>3346</v>
      </c>
      <c r="AN239" s="11">
        <v>1989</v>
      </c>
      <c r="AO239" s="11">
        <v>2765</v>
      </c>
      <c r="AP239" s="11">
        <v>3286</v>
      </c>
      <c r="AQ239" s="11">
        <v>24148</v>
      </c>
      <c r="AR239" s="11">
        <v>43387</v>
      </c>
      <c r="AS239" s="12">
        <v>45217</v>
      </c>
      <c r="AT239" s="18">
        <f>AH239+AI239+AJ239+AK239+AL239+AM239+AN239+AO239+AP239+AQ239+AR239+AS239</f>
        <v>289301</v>
      </c>
      <c r="AU239" s="8" t="str">
        <f>AU$19</f>
        <v>W-5.1</v>
      </c>
      <c r="AV239" s="8" t="s">
        <v>1138</v>
      </c>
      <c r="AW239" s="8" t="s">
        <v>1587</v>
      </c>
      <c r="AX239" s="13">
        <v>8760</v>
      </c>
      <c r="AY239" s="13">
        <v>12</v>
      </c>
      <c r="AZ239" s="14">
        <v>0</v>
      </c>
      <c r="BA239" s="14">
        <v>100</v>
      </c>
      <c r="BB239" s="13">
        <f t="shared" si="70"/>
        <v>0</v>
      </c>
      <c r="BC239" s="13">
        <f t="shared" si="71"/>
        <v>289301</v>
      </c>
      <c r="BD239" s="57">
        <f t="shared" si="72"/>
        <v>0</v>
      </c>
      <c r="BE239" s="57">
        <f>IF((OR(AU239=Ceny!$A$3,AU239=Ceny!$A$4,AU239=Ceny!$A$5,AU239=Ceny!$A$6,AU239=Ceny!$A$7)),$C$5/1000,$C$6/1000)</f>
        <v>0</v>
      </c>
      <c r="BF239" s="15">
        <f t="shared" si="73"/>
        <v>0</v>
      </c>
      <c r="BG239" s="15">
        <f t="shared" si="74"/>
        <v>0</v>
      </c>
      <c r="BH239" s="15">
        <f t="shared" si="75"/>
        <v>0</v>
      </c>
      <c r="BI239" s="16">
        <f t="shared" si="76"/>
        <v>0</v>
      </c>
      <c r="BJ239" s="15">
        <f t="shared" si="77"/>
        <v>0</v>
      </c>
      <c r="BK239" s="16">
        <f t="shared" si="78"/>
        <v>0</v>
      </c>
      <c r="BL239" s="15">
        <f t="shared" si="79"/>
        <v>0</v>
      </c>
      <c r="BM239" s="11">
        <f>VLOOKUP(AU239,Ceny!$A$3:$E$9,2,FALSE)</f>
        <v>6.4200000000000004E-3</v>
      </c>
      <c r="BN239" s="15">
        <f>ROUND(BM239*AX239*AW239*AZ239/100,2)</f>
        <v>0</v>
      </c>
      <c r="BO239" s="11">
        <f>VLOOKUP(AU239,Ceny!$A$3:$E$9,4,FALSE)</f>
        <v>6.4200000000000004E-3</v>
      </c>
      <c r="BP239" s="15">
        <f>ROUND(BO239*AW239*AX239*BA239/100,2)</f>
        <v>6748.7</v>
      </c>
      <c r="BQ239" s="11">
        <f>VLOOKUP(AU239,Ceny!$A$3:$E$9,3,FALSE)</f>
        <v>2.3060000000000001E-2</v>
      </c>
      <c r="BR239" s="15">
        <f t="shared" si="80"/>
        <v>0</v>
      </c>
      <c r="BS239" s="11">
        <f>VLOOKUP(AU239,Ceny!$A$3:$E$9,5,FALSE)</f>
        <v>2.3060000000000001E-2</v>
      </c>
      <c r="BT239" s="15">
        <f t="shared" si="81"/>
        <v>6671.28</v>
      </c>
      <c r="BU239" s="15">
        <v>0</v>
      </c>
      <c r="BV239" s="58">
        <f t="shared" si="82"/>
        <v>0</v>
      </c>
      <c r="BW239" s="59">
        <f t="shared" si="83"/>
        <v>13419.98</v>
      </c>
      <c r="BX239" s="59">
        <f t="shared" si="84"/>
        <v>3086.6</v>
      </c>
      <c r="BY239" s="59">
        <f t="shared" si="85"/>
        <v>16506.579999999998</v>
      </c>
      <c r="CA239" s="60"/>
    </row>
    <row r="240" spans="1:79">
      <c r="A240" s="56">
        <f t="shared" si="86"/>
        <v>226</v>
      </c>
      <c r="B240" s="8" t="s">
        <v>63</v>
      </c>
      <c r="C240" s="8" t="s">
        <v>64</v>
      </c>
      <c r="D240" s="8" t="s">
        <v>65</v>
      </c>
      <c r="E240" s="8" t="s">
        <v>65</v>
      </c>
      <c r="F240" s="8" t="s">
        <v>66</v>
      </c>
      <c r="G240" s="8" t="s">
        <v>67</v>
      </c>
      <c r="H240" s="8"/>
      <c r="I240" s="8" t="s">
        <v>68</v>
      </c>
      <c r="J240" s="8" t="s">
        <v>527</v>
      </c>
      <c r="K240" s="8" t="s">
        <v>528</v>
      </c>
      <c r="L240" s="8" t="s">
        <v>65</v>
      </c>
      <c r="M240" s="8" t="s">
        <v>65</v>
      </c>
      <c r="N240" s="8" t="s">
        <v>529</v>
      </c>
      <c r="O240" s="8" t="s">
        <v>530</v>
      </c>
      <c r="P240" s="8"/>
      <c r="Q240" s="8" t="s">
        <v>733</v>
      </c>
      <c r="R240" s="8" t="s">
        <v>734</v>
      </c>
      <c r="S240" s="8">
        <v>0</v>
      </c>
      <c r="T240" s="13" t="s">
        <v>49</v>
      </c>
      <c r="U240" s="13" t="s">
        <v>35</v>
      </c>
      <c r="V240" s="8" t="s">
        <v>739</v>
      </c>
      <c r="W240" s="9">
        <v>45657</v>
      </c>
      <c r="X240" s="8" t="s">
        <v>740</v>
      </c>
      <c r="Y240" s="8" t="s">
        <v>527</v>
      </c>
      <c r="Z240" s="8" t="s">
        <v>528</v>
      </c>
      <c r="AA240" s="8" t="s">
        <v>65</v>
      </c>
      <c r="AB240" s="8" t="s">
        <v>65</v>
      </c>
      <c r="AC240" s="8" t="s">
        <v>529</v>
      </c>
      <c r="AD240" s="8" t="s">
        <v>530</v>
      </c>
      <c r="AE240" s="8"/>
      <c r="AF240" s="10" t="s">
        <v>1588</v>
      </c>
      <c r="AG240" s="8" t="s">
        <v>1589</v>
      </c>
      <c r="AH240" s="11">
        <v>64715</v>
      </c>
      <c r="AI240" s="11">
        <v>58572</v>
      </c>
      <c r="AJ240" s="11">
        <v>50521</v>
      </c>
      <c r="AK240" s="11">
        <v>31706</v>
      </c>
      <c r="AL240" s="11">
        <v>16278</v>
      </c>
      <c r="AM240" s="11">
        <v>3900</v>
      </c>
      <c r="AN240" s="11">
        <v>2255</v>
      </c>
      <c r="AO240" s="11">
        <v>2615</v>
      </c>
      <c r="AP240" s="11">
        <v>2694</v>
      </c>
      <c r="AQ240" s="11">
        <v>30797</v>
      </c>
      <c r="AR240" s="11">
        <v>63961</v>
      </c>
      <c r="AS240" s="12">
        <v>81354</v>
      </c>
      <c r="AT240" s="18">
        <f>AH240+AI240+AJ240+AK240+AL240+AM240+AN240+AO240+AP240+AQ240+AR240+AS240</f>
        <v>409368</v>
      </c>
      <c r="AU240" s="8" t="str">
        <f>AU$19</f>
        <v>W-5.1</v>
      </c>
      <c r="AV240" s="8" t="s">
        <v>1138</v>
      </c>
      <c r="AW240" s="8" t="s">
        <v>1590</v>
      </c>
      <c r="AX240" s="13">
        <v>8760</v>
      </c>
      <c r="AY240" s="13">
        <v>12</v>
      </c>
      <c r="AZ240" s="14">
        <v>0</v>
      </c>
      <c r="BA240" s="14">
        <v>100</v>
      </c>
      <c r="BB240" s="13">
        <f t="shared" si="70"/>
        <v>0</v>
      </c>
      <c r="BC240" s="13">
        <f t="shared" si="71"/>
        <v>409368</v>
      </c>
      <c r="BD240" s="57">
        <f t="shared" si="72"/>
        <v>0</v>
      </c>
      <c r="BE240" s="57">
        <f>IF((OR(AU240=Ceny!$A$3,AU240=Ceny!$A$4,AU240=Ceny!$A$5,AU240=Ceny!$A$6,AU240=Ceny!$A$7)),$C$5/1000,$C$6/1000)</f>
        <v>0</v>
      </c>
      <c r="BF240" s="15">
        <f t="shared" si="73"/>
        <v>0</v>
      </c>
      <c r="BG240" s="15">
        <f t="shared" si="74"/>
        <v>0</v>
      </c>
      <c r="BH240" s="15">
        <f t="shared" si="75"/>
        <v>0</v>
      </c>
      <c r="BI240" s="16">
        <f t="shared" si="76"/>
        <v>0</v>
      </c>
      <c r="BJ240" s="15">
        <f t="shared" si="77"/>
        <v>0</v>
      </c>
      <c r="BK240" s="16">
        <f t="shared" si="78"/>
        <v>0</v>
      </c>
      <c r="BL240" s="15">
        <f t="shared" si="79"/>
        <v>0</v>
      </c>
      <c r="BM240" s="11">
        <f>VLOOKUP(AU240,Ceny!$A$3:$E$9,2,FALSE)</f>
        <v>6.4200000000000004E-3</v>
      </c>
      <c r="BN240" s="15">
        <f>ROUND(BM240*AX240*AW240*AZ240/100,2)</f>
        <v>0</v>
      </c>
      <c r="BO240" s="11">
        <f>VLOOKUP(AU240,Ceny!$A$3:$E$9,4,FALSE)</f>
        <v>6.4200000000000004E-3</v>
      </c>
      <c r="BP240" s="15">
        <f>ROUND(BO240*AW240*AX240*BA240/100,2)</f>
        <v>32056.34</v>
      </c>
      <c r="BQ240" s="11">
        <f>VLOOKUP(AU240,Ceny!$A$3:$E$9,3,FALSE)</f>
        <v>2.3060000000000001E-2</v>
      </c>
      <c r="BR240" s="15">
        <f t="shared" si="80"/>
        <v>0</v>
      </c>
      <c r="BS240" s="11">
        <f>VLOOKUP(AU240,Ceny!$A$3:$E$9,5,FALSE)</f>
        <v>2.3060000000000001E-2</v>
      </c>
      <c r="BT240" s="15">
        <f t="shared" si="81"/>
        <v>9440.0300000000007</v>
      </c>
      <c r="BU240" s="15">
        <v>0</v>
      </c>
      <c r="BV240" s="58">
        <f t="shared" si="82"/>
        <v>0</v>
      </c>
      <c r="BW240" s="59">
        <f t="shared" si="83"/>
        <v>41496.370000000003</v>
      </c>
      <c r="BX240" s="59">
        <f t="shared" si="84"/>
        <v>9544.17</v>
      </c>
      <c r="BY240" s="59">
        <f t="shared" si="85"/>
        <v>51040.54</v>
      </c>
      <c r="CA240" s="60"/>
    </row>
    <row r="241" spans="1:79">
      <c r="A241" s="56">
        <f t="shared" si="86"/>
        <v>227</v>
      </c>
      <c r="B241" s="8" t="s">
        <v>63</v>
      </c>
      <c r="C241" s="8" t="s">
        <v>64</v>
      </c>
      <c r="D241" s="8" t="s">
        <v>65</v>
      </c>
      <c r="E241" s="8" t="s">
        <v>65</v>
      </c>
      <c r="F241" s="8" t="s">
        <v>66</v>
      </c>
      <c r="G241" s="8" t="s">
        <v>67</v>
      </c>
      <c r="H241" s="8"/>
      <c r="I241" s="8" t="s">
        <v>68</v>
      </c>
      <c r="J241" s="8" t="s">
        <v>531</v>
      </c>
      <c r="K241" s="8" t="s">
        <v>78</v>
      </c>
      <c r="L241" s="8" t="s">
        <v>65</v>
      </c>
      <c r="M241" s="8" t="s">
        <v>65</v>
      </c>
      <c r="N241" s="8" t="s">
        <v>79</v>
      </c>
      <c r="O241" s="8" t="s">
        <v>532</v>
      </c>
      <c r="P241" s="8"/>
      <c r="Q241" s="8" t="s">
        <v>733</v>
      </c>
      <c r="R241" s="8" t="s">
        <v>734</v>
      </c>
      <c r="S241" s="8">
        <v>0</v>
      </c>
      <c r="T241" s="13" t="s">
        <v>49</v>
      </c>
      <c r="U241" s="13" t="s">
        <v>35</v>
      </c>
      <c r="V241" s="8" t="s">
        <v>739</v>
      </c>
      <c r="W241" s="9">
        <v>45657</v>
      </c>
      <c r="X241" s="8" t="s">
        <v>740</v>
      </c>
      <c r="Y241" s="8" t="s">
        <v>919</v>
      </c>
      <c r="Z241" s="8" t="s">
        <v>78</v>
      </c>
      <c r="AA241" s="8" t="s">
        <v>65</v>
      </c>
      <c r="AB241" s="8" t="s">
        <v>65</v>
      </c>
      <c r="AC241" s="8" t="s">
        <v>79</v>
      </c>
      <c r="AD241" s="8" t="s">
        <v>532</v>
      </c>
      <c r="AE241" s="8"/>
      <c r="AF241" s="10" t="s">
        <v>1591</v>
      </c>
      <c r="AG241" s="8" t="s">
        <v>1592</v>
      </c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2"/>
      <c r="AT241" s="18">
        <v>390</v>
      </c>
      <c r="AU241" s="8" t="s">
        <v>57</v>
      </c>
      <c r="AV241" s="8" t="s">
        <v>1138</v>
      </c>
      <c r="AW241" s="8"/>
      <c r="AX241" s="13">
        <v>8760</v>
      </c>
      <c r="AY241" s="13">
        <v>12</v>
      </c>
      <c r="AZ241" s="14">
        <v>0</v>
      </c>
      <c r="BA241" s="14">
        <v>100</v>
      </c>
      <c r="BB241" s="13">
        <f t="shared" si="70"/>
        <v>0</v>
      </c>
      <c r="BC241" s="13">
        <f t="shared" si="71"/>
        <v>390</v>
      </c>
      <c r="BD241" s="57">
        <f t="shared" si="72"/>
        <v>0</v>
      </c>
      <c r="BE241" s="57">
        <f>IF((OR(AU241=Ceny!$A$3,AU241=Ceny!$A$4,AU241=Ceny!$A$5,AU241=Ceny!$A$6,AU241=Ceny!$A$7)),$C$5/1000,$C$6/1000)</f>
        <v>0</v>
      </c>
      <c r="BF241" s="15">
        <f t="shared" si="73"/>
        <v>0</v>
      </c>
      <c r="BG241" s="15">
        <f t="shared" si="74"/>
        <v>0</v>
      </c>
      <c r="BH241" s="15">
        <f t="shared" si="75"/>
        <v>0</v>
      </c>
      <c r="BI241" s="16">
        <f t="shared" si="76"/>
        <v>0</v>
      </c>
      <c r="BJ241" s="15">
        <f t="shared" si="77"/>
        <v>0</v>
      </c>
      <c r="BK241" s="16">
        <f t="shared" si="78"/>
        <v>0</v>
      </c>
      <c r="BL241" s="15">
        <f t="shared" si="79"/>
        <v>0</v>
      </c>
      <c r="BM241" s="11">
        <f>VLOOKUP(AU241,Ceny!$A$3:$E$9,2,FALSE)</f>
        <v>6.01</v>
      </c>
      <c r="BN241" s="15">
        <f>ROUND(BM241*AY241*AZ241/100,2)</f>
        <v>0</v>
      </c>
      <c r="BO241" s="11">
        <f>VLOOKUP(AU241,Ceny!$A$3:$E$9,4,FALSE)</f>
        <v>6.01</v>
      </c>
      <c r="BP241" s="15">
        <f>ROUND(BO241*AY241*BA241/100,2)</f>
        <v>72.12</v>
      </c>
      <c r="BQ241" s="11">
        <f>VLOOKUP(AU241,Ceny!$A$3:$E$9,3,FALSE)</f>
        <v>5.706E-2</v>
      </c>
      <c r="BR241" s="15">
        <f t="shared" si="80"/>
        <v>0</v>
      </c>
      <c r="BS241" s="11">
        <f>VLOOKUP(AU241,Ceny!$A$3:$E$9,5,FALSE)</f>
        <v>5.706E-2</v>
      </c>
      <c r="BT241" s="15">
        <f t="shared" si="81"/>
        <v>22.25</v>
      </c>
      <c r="BU241" s="15">
        <v>0</v>
      </c>
      <c r="BV241" s="58">
        <f t="shared" si="82"/>
        <v>0</v>
      </c>
      <c r="BW241" s="59">
        <f t="shared" si="83"/>
        <v>94.37</v>
      </c>
      <c r="BX241" s="59">
        <f t="shared" si="84"/>
        <v>21.71</v>
      </c>
      <c r="BY241" s="59">
        <f t="shared" si="85"/>
        <v>116.08000000000001</v>
      </c>
      <c r="CA241" s="60"/>
    </row>
    <row r="242" spans="1:79">
      <c r="A242" s="56">
        <f t="shared" si="86"/>
        <v>228</v>
      </c>
      <c r="B242" s="8" t="s">
        <v>63</v>
      </c>
      <c r="C242" s="8" t="s">
        <v>64</v>
      </c>
      <c r="D242" s="8" t="s">
        <v>65</v>
      </c>
      <c r="E242" s="8" t="s">
        <v>65</v>
      </c>
      <c r="F242" s="8" t="s">
        <v>66</v>
      </c>
      <c r="G242" s="8" t="s">
        <v>67</v>
      </c>
      <c r="H242" s="8"/>
      <c r="I242" s="8" t="s">
        <v>68</v>
      </c>
      <c r="J242" s="8" t="s">
        <v>533</v>
      </c>
      <c r="K242" s="8" t="s">
        <v>534</v>
      </c>
      <c r="L242" s="8" t="s">
        <v>65</v>
      </c>
      <c r="M242" s="8" t="s">
        <v>65</v>
      </c>
      <c r="N242" s="8" t="s">
        <v>535</v>
      </c>
      <c r="O242" s="8" t="s">
        <v>456</v>
      </c>
      <c r="P242" s="8"/>
      <c r="Q242" s="8" t="s">
        <v>733</v>
      </c>
      <c r="R242" s="8" t="s">
        <v>734</v>
      </c>
      <c r="S242" s="8">
        <v>0</v>
      </c>
      <c r="T242" s="13" t="s">
        <v>49</v>
      </c>
      <c r="U242" s="13" t="s">
        <v>35</v>
      </c>
      <c r="V242" s="8" t="s">
        <v>739</v>
      </c>
      <c r="W242" s="9">
        <v>45657</v>
      </c>
      <c r="X242" s="8" t="s">
        <v>740</v>
      </c>
      <c r="Y242" s="8" t="s">
        <v>920</v>
      </c>
      <c r="Z242" s="8" t="s">
        <v>534</v>
      </c>
      <c r="AA242" s="8" t="s">
        <v>65</v>
      </c>
      <c r="AB242" s="8" t="s">
        <v>65</v>
      </c>
      <c r="AC242" s="8" t="s">
        <v>535</v>
      </c>
      <c r="AD242" s="8" t="s">
        <v>921</v>
      </c>
      <c r="AE242" s="8">
        <v>2</v>
      </c>
      <c r="AF242" s="10" t="s">
        <v>1593</v>
      </c>
      <c r="AG242" s="8" t="s">
        <v>1594</v>
      </c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2"/>
      <c r="AT242" s="18">
        <v>11963</v>
      </c>
      <c r="AU242" s="8" t="s">
        <v>1171</v>
      </c>
      <c r="AV242" s="8" t="s">
        <v>1138</v>
      </c>
      <c r="AW242" s="8"/>
      <c r="AX242" s="13">
        <v>8760</v>
      </c>
      <c r="AY242" s="13">
        <v>12</v>
      </c>
      <c r="AZ242" s="14">
        <v>0</v>
      </c>
      <c r="BA242" s="14">
        <v>100</v>
      </c>
      <c r="BB242" s="13">
        <f t="shared" si="70"/>
        <v>0</v>
      </c>
      <c r="BC242" s="13">
        <f t="shared" si="71"/>
        <v>11963</v>
      </c>
      <c r="BD242" s="57">
        <f t="shared" si="72"/>
        <v>0</v>
      </c>
      <c r="BE242" s="57">
        <f>IF((OR(AU242=Ceny!$A$3,AU242=Ceny!$A$4,AU242=Ceny!$A$5,AU242=Ceny!$A$6,AU242=Ceny!$A$7)),$C$5/1000,$C$6/1000)</f>
        <v>0</v>
      </c>
      <c r="BF242" s="15">
        <f t="shared" si="73"/>
        <v>0</v>
      </c>
      <c r="BG242" s="15">
        <f t="shared" si="74"/>
        <v>0</v>
      </c>
      <c r="BH242" s="15">
        <f t="shared" si="75"/>
        <v>0</v>
      </c>
      <c r="BI242" s="16">
        <f t="shared" si="76"/>
        <v>0</v>
      </c>
      <c r="BJ242" s="15">
        <f t="shared" si="77"/>
        <v>0</v>
      </c>
      <c r="BK242" s="16">
        <f t="shared" si="78"/>
        <v>0</v>
      </c>
      <c r="BL242" s="15">
        <f t="shared" si="79"/>
        <v>0</v>
      </c>
      <c r="BM242" s="11">
        <f>VLOOKUP(AU242,Ceny!$A$3:$E$9,2,FALSE)</f>
        <v>13.04</v>
      </c>
      <c r="BN242" s="15">
        <f>ROUND(BM242*AY242*AZ242/100,2)</f>
        <v>0</v>
      </c>
      <c r="BO242" s="11">
        <f>VLOOKUP(AU242,Ceny!$A$3:$E$9,4,FALSE)</f>
        <v>13.04</v>
      </c>
      <c r="BP242" s="15">
        <f>ROUND(BO242*AY242*BA242/100,2)</f>
        <v>156.47999999999999</v>
      </c>
      <c r="BQ242" s="11">
        <f>VLOOKUP(AU242,Ceny!$A$3:$E$9,3,FALSE)</f>
        <v>4.7559999999999998E-2</v>
      </c>
      <c r="BR242" s="15">
        <f t="shared" si="80"/>
        <v>0</v>
      </c>
      <c r="BS242" s="11">
        <f>VLOOKUP(AU242,Ceny!$A$3:$E$9,5,FALSE)</f>
        <v>4.7559999999999998E-2</v>
      </c>
      <c r="BT242" s="15">
        <f t="shared" si="81"/>
        <v>568.96</v>
      </c>
      <c r="BU242" s="15">
        <v>0</v>
      </c>
      <c r="BV242" s="58">
        <f t="shared" si="82"/>
        <v>0</v>
      </c>
      <c r="BW242" s="59">
        <f t="shared" si="83"/>
        <v>725.44</v>
      </c>
      <c r="BX242" s="59">
        <f t="shared" si="84"/>
        <v>166.85</v>
      </c>
      <c r="BY242" s="59">
        <f t="shared" si="85"/>
        <v>892.29000000000008</v>
      </c>
      <c r="CA242" s="60"/>
    </row>
    <row r="243" spans="1:79">
      <c r="A243" s="56">
        <f t="shared" si="86"/>
        <v>229</v>
      </c>
      <c r="B243" s="8" t="s">
        <v>63</v>
      </c>
      <c r="C243" s="8" t="s">
        <v>64</v>
      </c>
      <c r="D243" s="8" t="s">
        <v>65</v>
      </c>
      <c r="E243" s="8" t="s">
        <v>65</v>
      </c>
      <c r="F243" s="8" t="s">
        <v>66</v>
      </c>
      <c r="G243" s="8" t="s">
        <v>67</v>
      </c>
      <c r="H243" s="8"/>
      <c r="I243" s="8" t="s">
        <v>68</v>
      </c>
      <c r="J243" s="8" t="s">
        <v>533</v>
      </c>
      <c r="K243" s="8" t="s">
        <v>534</v>
      </c>
      <c r="L243" s="8" t="s">
        <v>65</v>
      </c>
      <c r="M243" s="8" t="s">
        <v>65</v>
      </c>
      <c r="N243" s="8" t="s">
        <v>535</v>
      </c>
      <c r="O243" s="8" t="s">
        <v>456</v>
      </c>
      <c r="P243" s="8"/>
      <c r="Q243" s="8" t="s">
        <v>733</v>
      </c>
      <c r="R243" s="8" t="s">
        <v>734</v>
      </c>
      <c r="S243" s="8">
        <v>0</v>
      </c>
      <c r="T243" s="13" t="s">
        <v>49</v>
      </c>
      <c r="U243" s="13" t="s">
        <v>35</v>
      </c>
      <c r="V243" s="8" t="s">
        <v>739</v>
      </c>
      <c r="W243" s="9">
        <v>45657</v>
      </c>
      <c r="X243" s="8" t="s">
        <v>740</v>
      </c>
      <c r="Y243" s="8" t="s">
        <v>920</v>
      </c>
      <c r="Z243" s="8" t="s">
        <v>534</v>
      </c>
      <c r="AA243" s="8" t="s">
        <v>65</v>
      </c>
      <c r="AB243" s="8" t="s">
        <v>65</v>
      </c>
      <c r="AC243" s="8" t="s">
        <v>535</v>
      </c>
      <c r="AD243" s="8" t="s">
        <v>456</v>
      </c>
      <c r="AE243" s="8"/>
      <c r="AF243" s="10" t="s">
        <v>1595</v>
      </c>
      <c r="AG243" s="8" t="s">
        <v>1596</v>
      </c>
      <c r="AH243" s="11">
        <v>55102</v>
      </c>
      <c r="AI243" s="11">
        <v>52585</v>
      </c>
      <c r="AJ243" s="11">
        <v>47623</v>
      </c>
      <c r="AK243" s="11">
        <v>31901</v>
      </c>
      <c r="AL243" s="11">
        <v>6858</v>
      </c>
      <c r="AM243" s="11">
        <v>4776</v>
      </c>
      <c r="AN243" s="11">
        <v>4128</v>
      </c>
      <c r="AO243" s="11">
        <v>1851</v>
      </c>
      <c r="AP243" s="11">
        <v>4621</v>
      </c>
      <c r="AQ243" s="11">
        <v>30323</v>
      </c>
      <c r="AR243" s="11">
        <v>49629</v>
      </c>
      <c r="AS243" s="12">
        <v>64290</v>
      </c>
      <c r="AT243" s="18">
        <f>AH243+AI243+AJ243+AK243+AL243+AM243+AN243+AO243+AP243+AQ243+AR243+AS243</f>
        <v>353687</v>
      </c>
      <c r="AU243" s="8" t="str">
        <f>AU$19</f>
        <v>W-5.1</v>
      </c>
      <c r="AV243" s="8" t="s">
        <v>1138</v>
      </c>
      <c r="AW243" s="8" t="s">
        <v>1597</v>
      </c>
      <c r="AX243" s="13">
        <v>8760</v>
      </c>
      <c r="AY243" s="13">
        <v>12</v>
      </c>
      <c r="AZ243" s="14">
        <v>1.5</v>
      </c>
      <c r="BA243" s="14">
        <v>98.5</v>
      </c>
      <c r="BB243" s="13">
        <f t="shared" si="70"/>
        <v>5305.3050000000003</v>
      </c>
      <c r="BC243" s="13">
        <f t="shared" si="71"/>
        <v>348381.69500000001</v>
      </c>
      <c r="BD243" s="57">
        <f t="shared" si="72"/>
        <v>0</v>
      </c>
      <c r="BE243" s="57">
        <f>IF((OR(AU243=Ceny!$A$3,AU243=Ceny!$A$4,AU243=Ceny!$A$5,AU243=Ceny!$A$6,AU243=Ceny!$A$7)),$C$5/1000,$C$6/1000)</f>
        <v>0</v>
      </c>
      <c r="BF243" s="15">
        <f t="shared" si="73"/>
        <v>0</v>
      </c>
      <c r="BG243" s="15">
        <f t="shared" si="74"/>
        <v>0</v>
      </c>
      <c r="BH243" s="15">
        <f t="shared" si="75"/>
        <v>0</v>
      </c>
      <c r="BI243" s="16">
        <f t="shared" si="76"/>
        <v>0</v>
      </c>
      <c r="BJ243" s="15">
        <f t="shared" si="77"/>
        <v>0</v>
      </c>
      <c r="BK243" s="16">
        <f t="shared" si="78"/>
        <v>0</v>
      </c>
      <c r="BL243" s="15">
        <f t="shared" si="79"/>
        <v>0</v>
      </c>
      <c r="BM243" s="11">
        <f>VLOOKUP(AU243,Ceny!$A$3:$E$9,2,FALSE)</f>
        <v>6.4200000000000004E-3</v>
      </c>
      <c r="BN243" s="15">
        <f>ROUND(BM243*AX243*AW243*AZ243/100,2)</f>
        <v>198.24</v>
      </c>
      <c r="BO243" s="11">
        <f>VLOOKUP(AU243,Ceny!$A$3:$E$9,4,FALSE)</f>
        <v>6.4200000000000004E-3</v>
      </c>
      <c r="BP243" s="15">
        <f>ROUND(BO243*AW243*AX243*BA243/100,2)</f>
        <v>13017.97</v>
      </c>
      <c r="BQ243" s="11">
        <f>VLOOKUP(AU243,Ceny!$A$3:$E$9,3,FALSE)</f>
        <v>2.3060000000000001E-2</v>
      </c>
      <c r="BR243" s="15">
        <f t="shared" si="80"/>
        <v>122.34</v>
      </c>
      <c r="BS243" s="11">
        <f>VLOOKUP(AU243,Ceny!$A$3:$E$9,5,FALSE)</f>
        <v>2.3060000000000001E-2</v>
      </c>
      <c r="BT243" s="15">
        <f t="shared" si="81"/>
        <v>8033.68</v>
      </c>
      <c r="BU243" s="15">
        <v>0</v>
      </c>
      <c r="BV243" s="58">
        <f t="shared" si="82"/>
        <v>0</v>
      </c>
      <c r="BW243" s="59">
        <f t="shared" si="83"/>
        <v>21372.23</v>
      </c>
      <c r="BX243" s="59">
        <f t="shared" si="84"/>
        <v>4915.6099999999997</v>
      </c>
      <c r="BY243" s="59">
        <f t="shared" si="85"/>
        <v>26287.84</v>
      </c>
      <c r="CA243" s="60"/>
    </row>
    <row r="244" spans="1:79">
      <c r="A244" s="56">
        <f t="shared" si="86"/>
        <v>230</v>
      </c>
      <c r="B244" s="8" t="s">
        <v>63</v>
      </c>
      <c r="C244" s="8" t="s">
        <v>64</v>
      </c>
      <c r="D244" s="8" t="s">
        <v>65</v>
      </c>
      <c r="E244" s="8" t="s">
        <v>65</v>
      </c>
      <c r="F244" s="8" t="s">
        <v>66</v>
      </c>
      <c r="G244" s="8" t="s">
        <v>67</v>
      </c>
      <c r="H244" s="8"/>
      <c r="I244" s="8" t="s">
        <v>68</v>
      </c>
      <c r="J244" s="8" t="s">
        <v>533</v>
      </c>
      <c r="K244" s="8" t="s">
        <v>534</v>
      </c>
      <c r="L244" s="8" t="s">
        <v>65</v>
      </c>
      <c r="M244" s="8" t="s">
        <v>65</v>
      </c>
      <c r="N244" s="8" t="s">
        <v>535</v>
      </c>
      <c r="O244" s="8" t="s">
        <v>456</v>
      </c>
      <c r="P244" s="8"/>
      <c r="Q244" s="8" t="s">
        <v>733</v>
      </c>
      <c r="R244" s="8" t="s">
        <v>734</v>
      </c>
      <c r="S244" s="8">
        <v>0</v>
      </c>
      <c r="T244" s="13" t="s">
        <v>49</v>
      </c>
      <c r="U244" s="13" t="s">
        <v>35</v>
      </c>
      <c r="V244" s="8" t="s">
        <v>739</v>
      </c>
      <c r="W244" s="9">
        <v>45657</v>
      </c>
      <c r="X244" s="8" t="s">
        <v>740</v>
      </c>
      <c r="Y244" s="8" t="s">
        <v>920</v>
      </c>
      <c r="Z244" s="8" t="s">
        <v>534</v>
      </c>
      <c r="AA244" s="8" t="s">
        <v>65</v>
      </c>
      <c r="AB244" s="8" t="s">
        <v>65</v>
      </c>
      <c r="AC244" s="8" t="s">
        <v>922</v>
      </c>
      <c r="AD244" s="8" t="s">
        <v>411</v>
      </c>
      <c r="AE244" s="8"/>
      <c r="AF244" s="10" t="s">
        <v>1598</v>
      </c>
      <c r="AG244" s="8" t="s">
        <v>1599</v>
      </c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2"/>
      <c r="AT244" s="18">
        <v>163068</v>
      </c>
      <c r="AU244" s="8" t="str">
        <f>AU$17</f>
        <v>W-4</v>
      </c>
      <c r="AV244" s="8" t="s">
        <v>1138</v>
      </c>
      <c r="AW244" s="8"/>
      <c r="AX244" s="13">
        <v>8760</v>
      </c>
      <c r="AY244" s="13">
        <v>12</v>
      </c>
      <c r="AZ244" s="14">
        <v>0.5</v>
      </c>
      <c r="BA244" s="14">
        <v>99.5</v>
      </c>
      <c r="BB244" s="13">
        <f t="shared" si="70"/>
        <v>815.34</v>
      </c>
      <c r="BC244" s="13">
        <f t="shared" si="71"/>
        <v>162252.66</v>
      </c>
      <c r="BD244" s="57">
        <f t="shared" si="72"/>
        <v>0</v>
      </c>
      <c r="BE244" s="57">
        <f>IF((OR(AU244=Ceny!$A$3,AU244=Ceny!$A$4,AU244=Ceny!$A$5,AU244=Ceny!$A$6,AU244=Ceny!$A$7)),$C$5/1000,$C$6/1000)</f>
        <v>0</v>
      </c>
      <c r="BF244" s="15">
        <f t="shared" si="73"/>
        <v>0</v>
      </c>
      <c r="BG244" s="15">
        <f t="shared" si="74"/>
        <v>0</v>
      </c>
      <c r="BH244" s="15">
        <f t="shared" si="75"/>
        <v>0</v>
      </c>
      <c r="BI244" s="16">
        <f t="shared" si="76"/>
        <v>0</v>
      </c>
      <c r="BJ244" s="15">
        <f t="shared" si="77"/>
        <v>0</v>
      </c>
      <c r="BK244" s="16">
        <f t="shared" si="78"/>
        <v>0</v>
      </c>
      <c r="BL244" s="15">
        <f t="shared" si="79"/>
        <v>0</v>
      </c>
      <c r="BM244" s="11">
        <f>VLOOKUP(AU244,Ceny!$A$3:$E$9,2,FALSE)</f>
        <v>204.77</v>
      </c>
      <c r="BN244" s="15">
        <f>ROUND(BM244*AY244*AZ244/100,2)</f>
        <v>12.29</v>
      </c>
      <c r="BO244" s="11">
        <f>VLOOKUP(AU244,Ceny!$A$3:$E$9,4,FALSE)</f>
        <v>204.77</v>
      </c>
      <c r="BP244" s="15">
        <f>ROUND(BO244*AY244*BA244/100,2)</f>
        <v>2444.9499999999998</v>
      </c>
      <c r="BQ244" s="11">
        <f>VLOOKUP(AU244,Ceny!$A$3:$E$9,3,FALSE)</f>
        <v>4.4069999999999998E-2</v>
      </c>
      <c r="BR244" s="15">
        <f t="shared" si="80"/>
        <v>35.93</v>
      </c>
      <c r="BS244" s="11">
        <f>VLOOKUP(AU244,Ceny!$A$3:$E$9,5,FALSE)</f>
        <v>4.4069999999999998E-2</v>
      </c>
      <c r="BT244" s="15">
        <f t="shared" si="81"/>
        <v>7150.47</v>
      </c>
      <c r="BU244" s="15">
        <v>0</v>
      </c>
      <c r="BV244" s="58">
        <f t="shared" si="82"/>
        <v>0</v>
      </c>
      <c r="BW244" s="59">
        <f t="shared" si="83"/>
        <v>9643.64</v>
      </c>
      <c r="BX244" s="59">
        <f t="shared" si="84"/>
        <v>2218.04</v>
      </c>
      <c r="BY244" s="59">
        <f t="shared" si="85"/>
        <v>11861.68</v>
      </c>
      <c r="CA244" s="60"/>
    </row>
    <row r="245" spans="1:79">
      <c r="A245" s="56">
        <f t="shared" si="86"/>
        <v>231</v>
      </c>
      <c r="B245" s="8" t="s">
        <v>63</v>
      </c>
      <c r="C245" s="8" t="s">
        <v>64</v>
      </c>
      <c r="D245" s="8" t="s">
        <v>65</v>
      </c>
      <c r="E245" s="8" t="s">
        <v>65</v>
      </c>
      <c r="F245" s="8" t="s">
        <v>66</v>
      </c>
      <c r="G245" s="8" t="s">
        <v>67</v>
      </c>
      <c r="H245" s="8"/>
      <c r="I245" s="8" t="s">
        <v>68</v>
      </c>
      <c r="J245" s="8" t="s">
        <v>533</v>
      </c>
      <c r="K245" s="8" t="s">
        <v>534</v>
      </c>
      <c r="L245" s="8" t="s">
        <v>65</v>
      </c>
      <c r="M245" s="8" t="s">
        <v>65</v>
      </c>
      <c r="N245" s="8" t="s">
        <v>535</v>
      </c>
      <c r="O245" s="8" t="s">
        <v>456</v>
      </c>
      <c r="P245" s="8"/>
      <c r="Q245" s="8" t="s">
        <v>733</v>
      </c>
      <c r="R245" s="8" t="s">
        <v>734</v>
      </c>
      <c r="S245" s="8">
        <v>0</v>
      </c>
      <c r="T245" s="13" t="s">
        <v>49</v>
      </c>
      <c r="U245" s="13" t="s">
        <v>35</v>
      </c>
      <c r="V245" s="8" t="s">
        <v>739</v>
      </c>
      <c r="W245" s="9">
        <v>45657</v>
      </c>
      <c r="X245" s="8" t="s">
        <v>740</v>
      </c>
      <c r="Y245" s="8" t="s">
        <v>920</v>
      </c>
      <c r="Z245" s="8" t="s">
        <v>923</v>
      </c>
      <c r="AA245" s="8" t="s">
        <v>65</v>
      </c>
      <c r="AB245" s="8" t="s">
        <v>65</v>
      </c>
      <c r="AC245" s="8" t="s">
        <v>924</v>
      </c>
      <c r="AD245" s="8" t="s">
        <v>683</v>
      </c>
      <c r="AE245" s="8"/>
      <c r="AF245" s="10" t="s">
        <v>1600</v>
      </c>
      <c r="AG245" s="8" t="s">
        <v>1601</v>
      </c>
      <c r="AH245" s="11">
        <v>72254</v>
      </c>
      <c r="AI245" s="11">
        <v>75565</v>
      </c>
      <c r="AJ245" s="11">
        <v>60698</v>
      </c>
      <c r="AK245" s="11">
        <v>42044</v>
      </c>
      <c r="AL245" s="11">
        <v>7781</v>
      </c>
      <c r="AM245" s="11">
        <v>3692</v>
      </c>
      <c r="AN245" s="11">
        <v>3781</v>
      </c>
      <c r="AO245" s="11">
        <v>4859</v>
      </c>
      <c r="AP245" s="11">
        <v>3507</v>
      </c>
      <c r="AQ245" s="11">
        <v>27899</v>
      </c>
      <c r="AR245" s="11">
        <v>71853</v>
      </c>
      <c r="AS245" s="12">
        <v>87966</v>
      </c>
      <c r="AT245" s="18">
        <f>AH245+AI245+AJ245+AK245+AL245+AM245+AN245+AO245+AP245+AQ245+AR245+AS245</f>
        <v>461899</v>
      </c>
      <c r="AU245" s="8" t="str">
        <f>AU$19</f>
        <v>W-5.1</v>
      </c>
      <c r="AV245" s="8" t="s">
        <v>1138</v>
      </c>
      <c r="AW245" s="8" t="s">
        <v>1602</v>
      </c>
      <c r="AX245" s="13">
        <v>8760</v>
      </c>
      <c r="AY245" s="13">
        <v>12</v>
      </c>
      <c r="AZ245" s="14">
        <v>0.5</v>
      </c>
      <c r="BA245" s="14">
        <v>99.5</v>
      </c>
      <c r="BB245" s="13">
        <f t="shared" si="70"/>
        <v>2309.4949999999999</v>
      </c>
      <c r="BC245" s="13">
        <f t="shared" si="71"/>
        <v>459589.505</v>
      </c>
      <c r="BD245" s="57">
        <f t="shared" si="72"/>
        <v>0</v>
      </c>
      <c r="BE245" s="57">
        <f>IF((OR(AU245=Ceny!$A$3,AU245=Ceny!$A$4,AU245=Ceny!$A$5,AU245=Ceny!$A$6,AU245=Ceny!$A$7)),$C$5/1000,$C$6/1000)</f>
        <v>0</v>
      </c>
      <c r="BF245" s="15">
        <f t="shared" si="73"/>
        <v>0</v>
      </c>
      <c r="BG245" s="15">
        <f t="shared" si="74"/>
        <v>0</v>
      </c>
      <c r="BH245" s="15">
        <f t="shared" si="75"/>
        <v>0</v>
      </c>
      <c r="BI245" s="16">
        <f t="shared" si="76"/>
        <v>0</v>
      </c>
      <c r="BJ245" s="15">
        <f t="shared" si="77"/>
        <v>0</v>
      </c>
      <c r="BK245" s="16">
        <f t="shared" si="78"/>
        <v>0</v>
      </c>
      <c r="BL245" s="15">
        <f t="shared" si="79"/>
        <v>0</v>
      </c>
      <c r="BM245" s="11">
        <f>VLOOKUP(AU245,Ceny!$A$3:$E$9,2,FALSE)</f>
        <v>6.4200000000000004E-3</v>
      </c>
      <c r="BN245" s="15">
        <f>ROUND(BM245*AX245*AW245*AZ245/100,2)</f>
        <v>104.89</v>
      </c>
      <c r="BO245" s="11">
        <f>VLOOKUP(AU245,Ceny!$A$3:$E$9,4,FALSE)</f>
        <v>6.4200000000000004E-3</v>
      </c>
      <c r="BP245" s="15">
        <f>ROUND(BO245*AW245*AX245*BA245/100,2)</f>
        <v>20872.34</v>
      </c>
      <c r="BQ245" s="11">
        <f>VLOOKUP(AU245,Ceny!$A$3:$E$9,3,FALSE)</f>
        <v>2.3060000000000001E-2</v>
      </c>
      <c r="BR245" s="15">
        <f t="shared" si="80"/>
        <v>53.26</v>
      </c>
      <c r="BS245" s="11">
        <f>VLOOKUP(AU245,Ceny!$A$3:$E$9,5,FALSE)</f>
        <v>2.3060000000000001E-2</v>
      </c>
      <c r="BT245" s="15">
        <f t="shared" si="81"/>
        <v>10598.13</v>
      </c>
      <c r="BU245" s="15">
        <v>0</v>
      </c>
      <c r="BV245" s="58">
        <f t="shared" si="82"/>
        <v>0</v>
      </c>
      <c r="BW245" s="59">
        <f t="shared" si="83"/>
        <v>31628.62</v>
      </c>
      <c r="BX245" s="59">
        <f t="shared" si="84"/>
        <v>7274.58</v>
      </c>
      <c r="BY245" s="59">
        <f t="shared" si="85"/>
        <v>38903.199999999997</v>
      </c>
      <c r="CA245" s="60"/>
    </row>
    <row r="246" spans="1:79">
      <c r="A246" s="56">
        <f t="shared" si="86"/>
        <v>232</v>
      </c>
      <c r="B246" s="8" t="s">
        <v>63</v>
      </c>
      <c r="C246" s="8" t="s">
        <v>64</v>
      </c>
      <c r="D246" s="8" t="s">
        <v>65</v>
      </c>
      <c r="E246" s="8" t="s">
        <v>65</v>
      </c>
      <c r="F246" s="8" t="s">
        <v>66</v>
      </c>
      <c r="G246" s="8" t="s">
        <v>67</v>
      </c>
      <c r="H246" s="8"/>
      <c r="I246" s="8" t="s">
        <v>68</v>
      </c>
      <c r="J246" s="8" t="s">
        <v>533</v>
      </c>
      <c r="K246" s="8" t="s">
        <v>534</v>
      </c>
      <c r="L246" s="8" t="s">
        <v>65</v>
      </c>
      <c r="M246" s="8" t="s">
        <v>65</v>
      </c>
      <c r="N246" s="8" t="s">
        <v>535</v>
      </c>
      <c r="O246" s="8" t="s">
        <v>456</v>
      </c>
      <c r="P246" s="8"/>
      <c r="Q246" s="8" t="s">
        <v>733</v>
      </c>
      <c r="R246" s="8" t="s">
        <v>734</v>
      </c>
      <c r="S246" s="8">
        <v>0</v>
      </c>
      <c r="T246" s="13" t="s">
        <v>49</v>
      </c>
      <c r="U246" s="13" t="s">
        <v>35</v>
      </c>
      <c r="V246" s="8" t="s">
        <v>739</v>
      </c>
      <c r="W246" s="9">
        <v>45657</v>
      </c>
      <c r="X246" s="8" t="s">
        <v>740</v>
      </c>
      <c r="Y246" s="8" t="s">
        <v>920</v>
      </c>
      <c r="Z246" s="8" t="s">
        <v>534</v>
      </c>
      <c r="AA246" s="8" t="s">
        <v>65</v>
      </c>
      <c r="AB246" s="8" t="s">
        <v>65</v>
      </c>
      <c r="AC246" s="8" t="s">
        <v>535</v>
      </c>
      <c r="AD246" s="8" t="s">
        <v>456</v>
      </c>
      <c r="AE246" s="8"/>
      <c r="AF246" s="10" t="s">
        <v>1603</v>
      </c>
      <c r="AG246" s="8" t="s">
        <v>1604</v>
      </c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2"/>
      <c r="AT246" s="18">
        <v>7460</v>
      </c>
      <c r="AU246" s="8" t="str">
        <f>AU$30</f>
        <v>W-2.1</v>
      </c>
      <c r="AV246" s="8" t="s">
        <v>1138</v>
      </c>
      <c r="AW246" s="8"/>
      <c r="AX246" s="13">
        <v>8760</v>
      </c>
      <c r="AY246" s="13">
        <v>12</v>
      </c>
      <c r="AZ246" s="14">
        <v>0</v>
      </c>
      <c r="BA246" s="14">
        <v>100</v>
      </c>
      <c r="BB246" s="13">
        <f t="shared" si="70"/>
        <v>0</v>
      </c>
      <c r="BC246" s="13">
        <f t="shared" si="71"/>
        <v>7460</v>
      </c>
      <c r="BD246" s="57">
        <f t="shared" si="72"/>
        <v>0</v>
      </c>
      <c r="BE246" s="57">
        <f>IF((OR(AU246=Ceny!$A$3,AU246=Ceny!$A$4,AU246=Ceny!$A$5,AU246=Ceny!$A$6,AU246=Ceny!$A$7)),$C$5/1000,$C$6/1000)</f>
        <v>0</v>
      </c>
      <c r="BF246" s="15">
        <f t="shared" si="73"/>
        <v>0</v>
      </c>
      <c r="BG246" s="15">
        <f t="shared" si="74"/>
        <v>0</v>
      </c>
      <c r="BH246" s="15">
        <f t="shared" si="75"/>
        <v>0</v>
      </c>
      <c r="BI246" s="16">
        <f t="shared" si="76"/>
        <v>0</v>
      </c>
      <c r="BJ246" s="15">
        <f t="shared" si="77"/>
        <v>0</v>
      </c>
      <c r="BK246" s="16">
        <f t="shared" si="78"/>
        <v>0</v>
      </c>
      <c r="BL246" s="15">
        <f t="shared" si="79"/>
        <v>0</v>
      </c>
      <c r="BM246" s="11">
        <f>VLOOKUP(AU246,Ceny!$A$3:$E$9,2,FALSE)</f>
        <v>13.04</v>
      </c>
      <c r="BN246" s="15">
        <f>ROUND(BM246*AY246*AZ246/100,2)</f>
        <v>0</v>
      </c>
      <c r="BO246" s="11">
        <f>VLOOKUP(AU246,Ceny!$A$3:$E$9,4,FALSE)</f>
        <v>13.04</v>
      </c>
      <c r="BP246" s="15">
        <f>ROUND(BO246*AY246*BA246/100,2)</f>
        <v>156.47999999999999</v>
      </c>
      <c r="BQ246" s="11">
        <f>VLOOKUP(AU246,Ceny!$A$3:$E$9,3,FALSE)</f>
        <v>4.7559999999999998E-2</v>
      </c>
      <c r="BR246" s="15">
        <f t="shared" si="80"/>
        <v>0</v>
      </c>
      <c r="BS246" s="11">
        <f>VLOOKUP(AU246,Ceny!$A$3:$E$9,5,FALSE)</f>
        <v>4.7559999999999998E-2</v>
      </c>
      <c r="BT246" s="15">
        <f t="shared" si="81"/>
        <v>354.8</v>
      </c>
      <c r="BU246" s="15">
        <v>0</v>
      </c>
      <c r="BV246" s="58">
        <f t="shared" si="82"/>
        <v>0</v>
      </c>
      <c r="BW246" s="59">
        <f t="shared" si="83"/>
        <v>511.28</v>
      </c>
      <c r="BX246" s="59">
        <f t="shared" si="84"/>
        <v>117.59</v>
      </c>
      <c r="BY246" s="59">
        <f t="shared" si="85"/>
        <v>628.87</v>
      </c>
      <c r="CA246" s="60"/>
    </row>
    <row r="247" spans="1:79">
      <c r="A247" s="56">
        <f t="shared" si="86"/>
        <v>233</v>
      </c>
      <c r="B247" s="8" t="s">
        <v>63</v>
      </c>
      <c r="C247" s="8" t="s">
        <v>64</v>
      </c>
      <c r="D247" s="8" t="s">
        <v>65</v>
      </c>
      <c r="E247" s="8" t="s">
        <v>65</v>
      </c>
      <c r="F247" s="8" t="s">
        <v>66</v>
      </c>
      <c r="G247" s="8" t="s">
        <v>67</v>
      </c>
      <c r="H247" s="8"/>
      <c r="I247" s="8" t="s">
        <v>68</v>
      </c>
      <c r="J247" s="8" t="s">
        <v>536</v>
      </c>
      <c r="K247" s="8" t="s">
        <v>537</v>
      </c>
      <c r="L247" s="8" t="s">
        <v>65</v>
      </c>
      <c r="M247" s="8" t="s">
        <v>65</v>
      </c>
      <c r="N247" s="8" t="s">
        <v>538</v>
      </c>
      <c r="O247" s="8" t="s">
        <v>347</v>
      </c>
      <c r="P247" s="8"/>
      <c r="Q247" s="8" t="s">
        <v>733</v>
      </c>
      <c r="R247" s="8" t="s">
        <v>734</v>
      </c>
      <c r="S247" s="8">
        <v>0</v>
      </c>
      <c r="T247" s="13" t="s">
        <v>49</v>
      </c>
      <c r="U247" s="13" t="s">
        <v>35</v>
      </c>
      <c r="V247" s="8" t="s">
        <v>739</v>
      </c>
      <c r="W247" s="9">
        <v>45657</v>
      </c>
      <c r="X247" s="8" t="s">
        <v>740</v>
      </c>
      <c r="Y247" s="8" t="s">
        <v>536</v>
      </c>
      <c r="Z247" s="8" t="s">
        <v>537</v>
      </c>
      <c r="AA247" s="8" t="s">
        <v>65</v>
      </c>
      <c r="AB247" s="8" t="s">
        <v>65</v>
      </c>
      <c r="AC247" s="8" t="s">
        <v>925</v>
      </c>
      <c r="AD247" s="8" t="s">
        <v>347</v>
      </c>
      <c r="AE247" s="8"/>
      <c r="AF247" s="10" t="s">
        <v>1605</v>
      </c>
      <c r="AG247" s="8" t="s">
        <v>1606</v>
      </c>
      <c r="AH247" s="11">
        <v>48708</v>
      </c>
      <c r="AI247" s="11">
        <v>46154</v>
      </c>
      <c r="AJ247" s="11">
        <v>41397</v>
      </c>
      <c r="AK247" s="11">
        <v>26301</v>
      </c>
      <c r="AL247" s="11">
        <v>3602</v>
      </c>
      <c r="AM247" s="11">
        <v>1465</v>
      </c>
      <c r="AN247" s="11">
        <v>590</v>
      </c>
      <c r="AO247" s="11">
        <v>717</v>
      </c>
      <c r="AP247" s="11">
        <v>1707</v>
      </c>
      <c r="AQ247" s="11">
        <v>14960</v>
      </c>
      <c r="AR247" s="11">
        <v>37848</v>
      </c>
      <c r="AS247" s="12">
        <v>45021</v>
      </c>
      <c r="AT247" s="18">
        <f t="shared" ref="AT247:AT252" si="90">AH247+AI247+AJ247+AK247+AL247+AM247+AN247+AO247+AP247+AQ247+AR247+AS247</f>
        <v>268470</v>
      </c>
      <c r="AU247" s="8" t="str">
        <f t="shared" ref="AU247:AU252" si="91">AU$19</f>
        <v>W-5.1</v>
      </c>
      <c r="AV247" s="8" t="s">
        <v>1138</v>
      </c>
      <c r="AW247" s="8" t="s">
        <v>1607</v>
      </c>
      <c r="AX247" s="13">
        <v>8760</v>
      </c>
      <c r="AY247" s="13">
        <v>12</v>
      </c>
      <c r="AZ247" s="14">
        <v>0</v>
      </c>
      <c r="BA247" s="14">
        <v>100</v>
      </c>
      <c r="BB247" s="13">
        <f t="shared" si="70"/>
        <v>0</v>
      </c>
      <c r="BC247" s="13">
        <f t="shared" si="71"/>
        <v>268470</v>
      </c>
      <c r="BD247" s="57">
        <f t="shared" si="72"/>
        <v>0</v>
      </c>
      <c r="BE247" s="57">
        <f>IF((OR(AU247=Ceny!$A$3,AU247=Ceny!$A$4,AU247=Ceny!$A$5,AU247=Ceny!$A$6,AU247=Ceny!$A$7)),$C$5/1000,$C$6/1000)</f>
        <v>0</v>
      </c>
      <c r="BF247" s="15">
        <f t="shared" si="73"/>
        <v>0</v>
      </c>
      <c r="BG247" s="15">
        <f t="shared" si="74"/>
        <v>0</v>
      </c>
      <c r="BH247" s="15">
        <f t="shared" si="75"/>
        <v>0</v>
      </c>
      <c r="BI247" s="16">
        <f t="shared" si="76"/>
        <v>0</v>
      </c>
      <c r="BJ247" s="15">
        <f t="shared" si="77"/>
        <v>0</v>
      </c>
      <c r="BK247" s="16">
        <f t="shared" si="78"/>
        <v>0</v>
      </c>
      <c r="BL247" s="15">
        <f t="shared" si="79"/>
        <v>0</v>
      </c>
      <c r="BM247" s="11">
        <f>VLOOKUP(AU247,Ceny!$A$3:$E$9,2,FALSE)</f>
        <v>6.4200000000000004E-3</v>
      </c>
      <c r="BN247" s="15">
        <f t="shared" ref="BN247:BN252" si="92">ROUND(BM247*AX247*AW247*AZ247/100,2)</f>
        <v>0</v>
      </c>
      <c r="BO247" s="11">
        <f>VLOOKUP(AU247,Ceny!$A$3:$E$9,4,FALSE)</f>
        <v>6.4200000000000004E-3</v>
      </c>
      <c r="BP247" s="15">
        <f t="shared" ref="BP247:BP252" si="93">ROUND(BO247*AW247*AX247*BA247/100,2)</f>
        <v>7198.62</v>
      </c>
      <c r="BQ247" s="11">
        <f>VLOOKUP(AU247,Ceny!$A$3:$E$9,3,FALSE)</f>
        <v>2.3060000000000001E-2</v>
      </c>
      <c r="BR247" s="15">
        <f t="shared" si="80"/>
        <v>0</v>
      </c>
      <c r="BS247" s="11">
        <f>VLOOKUP(AU247,Ceny!$A$3:$E$9,5,FALSE)</f>
        <v>2.3060000000000001E-2</v>
      </c>
      <c r="BT247" s="15">
        <f t="shared" si="81"/>
        <v>6190.92</v>
      </c>
      <c r="BU247" s="15">
        <v>0</v>
      </c>
      <c r="BV247" s="58">
        <f t="shared" si="82"/>
        <v>0</v>
      </c>
      <c r="BW247" s="59">
        <f t="shared" si="83"/>
        <v>13389.54</v>
      </c>
      <c r="BX247" s="59">
        <f t="shared" si="84"/>
        <v>3079.59</v>
      </c>
      <c r="BY247" s="59">
        <f t="shared" si="85"/>
        <v>16469.13</v>
      </c>
      <c r="CA247" s="60"/>
    </row>
    <row r="248" spans="1:79">
      <c r="A248" s="56">
        <f t="shared" si="86"/>
        <v>234</v>
      </c>
      <c r="B248" s="8" t="s">
        <v>63</v>
      </c>
      <c r="C248" s="8" t="s">
        <v>64</v>
      </c>
      <c r="D248" s="8" t="s">
        <v>65</v>
      </c>
      <c r="E248" s="8" t="s">
        <v>65</v>
      </c>
      <c r="F248" s="8" t="s">
        <v>66</v>
      </c>
      <c r="G248" s="8" t="s">
        <v>67</v>
      </c>
      <c r="H248" s="8"/>
      <c r="I248" s="8" t="s">
        <v>68</v>
      </c>
      <c r="J248" s="8" t="s">
        <v>536</v>
      </c>
      <c r="K248" s="8" t="s">
        <v>537</v>
      </c>
      <c r="L248" s="8" t="s">
        <v>65</v>
      </c>
      <c r="M248" s="8" t="s">
        <v>65</v>
      </c>
      <c r="N248" s="8" t="s">
        <v>538</v>
      </c>
      <c r="O248" s="8" t="s">
        <v>347</v>
      </c>
      <c r="P248" s="8"/>
      <c r="Q248" s="8" t="s">
        <v>733</v>
      </c>
      <c r="R248" s="8" t="s">
        <v>734</v>
      </c>
      <c r="S248" s="8">
        <v>0</v>
      </c>
      <c r="T248" s="13" t="s">
        <v>49</v>
      </c>
      <c r="U248" s="13" t="s">
        <v>35</v>
      </c>
      <c r="V248" s="8" t="s">
        <v>739</v>
      </c>
      <c r="W248" s="9">
        <v>45657</v>
      </c>
      <c r="X248" s="8" t="s">
        <v>740</v>
      </c>
      <c r="Y248" s="8" t="s">
        <v>536</v>
      </c>
      <c r="Z248" s="8" t="s">
        <v>537</v>
      </c>
      <c r="AA248" s="8" t="s">
        <v>65</v>
      </c>
      <c r="AB248" s="8" t="s">
        <v>65</v>
      </c>
      <c r="AC248" s="8" t="s">
        <v>925</v>
      </c>
      <c r="AD248" s="8" t="s">
        <v>347</v>
      </c>
      <c r="AE248" s="8"/>
      <c r="AF248" s="10" t="s">
        <v>1608</v>
      </c>
      <c r="AG248" s="8" t="s">
        <v>1609</v>
      </c>
      <c r="AH248" s="11">
        <v>59055</v>
      </c>
      <c r="AI248" s="11">
        <v>52812</v>
      </c>
      <c r="AJ248" s="11">
        <v>53464</v>
      </c>
      <c r="AK248" s="11">
        <v>32304</v>
      </c>
      <c r="AL248" s="11">
        <v>13704</v>
      </c>
      <c r="AM248" s="11">
        <v>9345</v>
      </c>
      <c r="AN248" s="11">
        <v>4614</v>
      </c>
      <c r="AO248" s="11">
        <v>6942</v>
      </c>
      <c r="AP248" s="11">
        <v>10183</v>
      </c>
      <c r="AQ248" s="11">
        <v>29204</v>
      </c>
      <c r="AR248" s="11">
        <v>54476</v>
      </c>
      <c r="AS248" s="12">
        <v>75551</v>
      </c>
      <c r="AT248" s="18">
        <f t="shared" si="90"/>
        <v>401654</v>
      </c>
      <c r="AU248" s="8" t="str">
        <f t="shared" si="91"/>
        <v>W-5.1</v>
      </c>
      <c r="AV248" s="8" t="s">
        <v>1138</v>
      </c>
      <c r="AW248" s="8" t="s">
        <v>1610</v>
      </c>
      <c r="AX248" s="13">
        <v>8760</v>
      </c>
      <c r="AY248" s="13">
        <v>12</v>
      </c>
      <c r="AZ248" s="14">
        <v>0</v>
      </c>
      <c r="BA248" s="14">
        <v>100</v>
      </c>
      <c r="BB248" s="13">
        <f t="shared" si="70"/>
        <v>0</v>
      </c>
      <c r="BC248" s="13">
        <f t="shared" si="71"/>
        <v>401654</v>
      </c>
      <c r="BD248" s="57">
        <f t="shared" si="72"/>
        <v>0</v>
      </c>
      <c r="BE248" s="57">
        <f>IF((OR(AU248=Ceny!$A$3,AU248=Ceny!$A$4,AU248=Ceny!$A$5,AU248=Ceny!$A$6,AU248=Ceny!$A$7)),$C$5/1000,$C$6/1000)</f>
        <v>0</v>
      </c>
      <c r="BF248" s="15">
        <f t="shared" si="73"/>
        <v>0</v>
      </c>
      <c r="BG248" s="15">
        <f t="shared" si="74"/>
        <v>0</v>
      </c>
      <c r="BH248" s="15">
        <f t="shared" si="75"/>
        <v>0</v>
      </c>
      <c r="BI248" s="16">
        <f t="shared" si="76"/>
        <v>0</v>
      </c>
      <c r="BJ248" s="15">
        <f t="shared" si="77"/>
        <v>0</v>
      </c>
      <c r="BK248" s="16">
        <f t="shared" si="78"/>
        <v>0</v>
      </c>
      <c r="BL248" s="15">
        <f t="shared" si="79"/>
        <v>0</v>
      </c>
      <c r="BM248" s="11">
        <f>VLOOKUP(AU248,Ceny!$A$3:$E$9,2,FALSE)</f>
        <v>6.4200000000000004E-3</v>
      </c>
      <c r="BN248" s="15">
        <f t="shared" si="92"/>
        <v>0</v>
      </c>
      <c r="BO248" s="11">
        <f>VLOOKUP(AU248,Ceny!$A$3:$E$9,4,FALSE)</f>
        <v>6.4200000000000004E-3</v>
      </c>
      <c r="BP248" s="15">
        <f t="shared" si="93"/>
        <v>10123.06</v>
      </c>
      <c r="BQ248" s="11">
        <f>VLOOKUP(AU248,Ceny!$A$3:$E$9,3,FALSE)</f>
        <v>2.3060000000000001E-2</v>
      </c>
      <c r="BR248" s="15">
        <f t="shared" si="80"/>
        <v>0</v>
      </c>
      <c r="BS248" s="11">
        <f>VLOOKUP(AU248,Ceny!$A$3:$E$9,5,FALSE)</f>
        <v>2.3060000000000001E-2</v>
      </c>
      <c r="BT248" s="15">
        <f t="shared" si="81"/>
        <v>9262.14</v>
      </c>
      <c r="BU248" s="15">
        <v>0</v>
      </c>
      <c r="BV248" s="58">
        <f t="shared" si="82"/>
        <v>0</v>
      </c>
      <c r="BW248" s="59">
        <f t="shared" si="83"/>
        <v>19385.199999999997</v>
      </c>
      <c r="BX248" s="59">
        <f t="shared" si="84"/>
        <v>4458.6000000000004</v>
      </c>
      <c r="BY248" s="59">
        <f t="shared" si="85"/>
        <v>23843.799999999996</v>
      </c>
      <c r="CA248" s="60"/>
    </row>
    <row r="249" spans="1:79">
      <c r="A249" s="56">
        <f t="shared" si="86"/>
        <v>235</v>
      </c>
      <c r="B249" s="8" t="s">
        <v>63</v>
      </c>
      <c r="C249" s="8" t="s">
        <v>64</v>
      </c>
      <c r="D249" s="8" t="s">
        <v>65</v>
      </c>
      <c r="E249" s="8" t="s">
        <v>65</v>
      </c>
      <c r="F249" s="8" t="s">
        <v>66</v>
      </c>
      <c r="G249" s="8" t="s">
        <v>67</v>
      </c>
      <c r="H249" s="8"/>
      <c r="I249" s="8" t="s">
        <v>68</v>
      </c>
      <c r="J249" s="8" t="s">
        <v>539</v>
      </c>
      <c r="K249" s="8" t="s">
        <v>540</v>
      </c>
      <c r="L249" s="8" t="s">
        <v>65</v>
      </c>
      <c r="M249" s="8" t="s">
        <v>65</v>
      </c>
      <c r="N249" s="8" t="s">
        <v>541</v>
      </c>
      <c r="O249" s="8" t="s">
        <v>542</v>
      </c>
      <c r="P249" s="8"/>
      <c r="Q249" s="8" t="s">
        <v>733</v>
      </c>
      <c r="R249" s="8" t="s">
        <v>734</v>
      </c>
      <c r="S249" s="8">
        <v>0</v>
      </c>
      <c r="T249" s="13" t="s">
        <v>49</v>
      </c>
      <c r="U249" s="13" t="s">
        <v>35</v>
      </c>
      <c r="V249" s="8" t="s">
        <v>739</v>
      </c>
      <c r="W249" s="9">
        <v>45657</v>
      </c>
      <c r="X249" s="8" t="s">
        <v>740</v>
      </c>
      <c r="Y249" s="8" t="s">
        <v>539</v>
      </c>
      <c r="Z249" s="8" t="s">
        <v>540</v>
      </c>
      <c r="AA249" s="8" t="s">
        <v>65</v>
      </c>
      <c r="AB249" s="8" t="s">
        <v>65</v>
      </c>
      <c r="AC249" s="8" t="s">
        <v>541</v>
      </c>
      <c r="AD249" s="8" t="s">
        <v>542</v>
      </c>
      <c r="AE249" s="8"/>
      <c r="AF249" s="10" t="s">
        <v>1611</v>
      </c>
      <c r="AG249" s="8" t="s">
        <v>1612</v>
      </c>
      <c r="AH249" s="11">
        <v>57347</v>
      </c>
      <c r="AI249" s="11">
        <v>55738</v>
      </c>
      <c r="AJ249" s="11">
        <v>47453</v>
      </c>
      <c r="AK249" s="11">
        <v>32821</v>
      </c>
      <c r="AL249" s="11">
        <v>13334</v>
      </c>
      <c r="AM249" s="11">
        <v>1246</v>
      </c>
      <c r="AN249" s="11">
        <v>994</v>
      </c>
      <c r="AO249" s="11">
        <v>1064</v>
      </c>
      <c r="AP249" s="11">
        <v>1266</v>
      </c>
      <c r="AQ249" s="11">
        <v>20119</v>
      </c>
      <c r="AR249" s="11">
        <v>48198</v>
      </c>
      <c r="AS249" s="12">
        <v>60921</v>
      </c>
      <c r="AT249" s="18">
        <f t="shared" si="90"/>
        <v>340501</v>
      </c>
      <c r="AU249" s="8" t="str">
        <f t="shared" si="91"/>
        <v>W-5.1</v>
      </c>
      <c r="AV249" s="8" t="s">
        <v>1138</v>
      </c>
      <c r="AW249" s="8" t="s">
        <v>1490</v>
      </c>
      <c r="AX249" s="13">
        <v>8760</v>
      </c>
      <c r="AY249" s="13">
        <v>12</v>
      </c>
      <c r="AZ249" s="14">
        <v>0</v>
      </c>
      <c r="BA249" s="14">
        <v>100</v>
      </c>
      <c r="BB249" s="13">
        <f t="shared" si="70"/>
        <v>0</v>
      </c>
      <c r="BC249" s="13">
        <f t="shared" si="71"/>
        <v>340501</v>
      </c>
      <c r="BD249" s="57">
        <f t="shared" si="72"/>
        <v>0</v>
      </c>
      <c r="BE249" s="57">
        <f>IF((OR(AU249=Ceny!$A$3,AU249=Ceny!$A$4,AU249=Ceny!$A$5,AU249=Ceny!$A$6,AU249=Ceny!$A$7)),$C$5/1000,$C$6/1000)</f>
        <v>0</v>
      </c>
      <c r="BF249" s="15">
        <f t="shared" si="73"/>
        <v>0</v>
      </c>
      <c r="BG249" s="15">
        <f t="shared" si="74"/>
        <v>0</v>
      </c>
      <c r="BH249" s="15">
        <f t="shared" si="75"/>
        <v>0</v>
      </c>
      <c r="BI249" s="16">
        <f t="shared" si="76"/>
        <v>0</v>
      </c>
      <c r="BJ249" s="15">
        <f t="shared" si="77"/>
        <v>0</v>
      </c>
      <c r="BK249" s="16">
        <f t="shared" si="78"/>
        <v>0</v>
      </c>
      <c r="BL249" s="15">
        <f t="shared" si="79"/>
        <v>0</v>
      </c>
      <c r="BM249" s="11">
        <f>VLOOKUP(AU249,Ceny!$A$3:$E$9,2,FALSE)</f>
        <v>6.4200000000000004E-3</v>
      </c>
      <c r="BN249" s="15">
        <f t="shared" si="92"/>
        <v>0</v>
      </c>
      <c r="BO249" s="11">
        <f>VLOOKUP(AU249,Ceny!$A$3:$E$9,4,FALSE)</f>
        <v>6.4200000000000004E-3</v>
      </c>
      <c r="BP249" s="15">
        <f t="shared" si="93"/>
        <v>10516.73</v>
      </c>
      <c r="BQ249" s="11">
        <f>VLOOKUP(AU249,Ceny!$A$3:$E$9,3,FALSE)</f>
        <v>2.3060000000000001E-2</v>
      </c>
      <c r="BR249" s="15">
        <f t="shared" si="80"/>
        <v>0</v>
      </c>
      <c r="BS249" s="11">
        <f>VLOOKUP(AU249,Ceny!$A$3:$E$9,5,FALSE)</f>
        <v>2.3060000000000001E-2</v>
      </c>
      <c r="BT249" s="15">
        <f t="shared" si="81"/>
        <v>7851.95</v>
      </c>
      <c r="BU249" s="15">
        <v>0</v>
      </c>
      <c r="BV249" s="58">
        <f t="shared" si="82"/>
        <v>0</v>
      </c>
      <c r="BW249" s="59">
        <f t="shared" si="83"/>
        <v>18368.68</v>
      </c>
      <c r="BX249" s="59">
        <f t="shared" si="84"/>
        <v>4224.8</v>
      </c>
      <c r="BY249" s="59">
        <f t="shared" si="85"/>
        <v>22593.48</v>
      </c>
      <c r="CA249" s="60"/>
    </row>
    <row r="250" spans="1:79">
      <c r="A250" s="56">
        <f t="shared" si="86"/>
        <v>236</v>
      </c>
      <c r="B250" s="8" t="s">
        <v>63</v>
      </c>
      <c r="C250" s="8" t="s">
        <v>64</v>
      </c>
      <c r="D250" s="8" t="s">
        <v>65</v>
      </c>
      <c r="E250" s="8" t="s">
        <v>65</v>
      </c>
      <c r="F250" s="8" t="s">
        <v>66</v>
      </c>
      <c r="G250" s="8" t="s">
        <v>67</v>
      </c>
      <c r="H250" s="8"/>
      <c r="I250" s="8" t="s">
        <v>68</v>
      </c>
      <c r="J250" s="8" t="s">
        <v>543</v>
      </c>
      <c r="K250" s="8" t="s">
        <v>544</v>
      </c>
      <c r="L250" s="8" t="s">
        <v>65</v>
      </c>
      <c r="M250" s="8" t="s">
        <v>65</v>
      </c>
      <c r="N250" s="8" t="s">
        <v>545</v>
      </c>
      <c r="O250" s="8" t="s">
        <v>80</v>
      </c>
      <c r="P250" s="8"/>
      <c r="Q250" s="8" t="s">
        <v>733</v>
      </c>
      <c r="R250" s="8" t="s">
        <v>734</v>
      </c>
      <c r="S250" s="8">
        <v>0</v>
      </c>
      <c r="T250" s="13" t="s">
        <v>49</v>
      </c>
      <c r="U250" s="13" t="s">
        <v>35</v>
      </c>
      <c r="V250" s="8" t="s">
        <v>739</v>
      </c>
      <c r="W250" s="9">
        <v>45657</v>
      </c>
      <c r="X250" s="8" t="s">
        <v>740</v>
      </c>
      <c r="Y250" s="8" t="s">
        <v>543</v>
      </c>
      <c r="Z250" s="8" t="s">
        <v>544</v>
      </c>
      <c r="AA250" s="8" t="s">
        <v>65</v>
      </c>
      <c r="AB250" s="8" t="s">
        <v>65</v>
      </c>
      <c r="AC250" s="8" t="s">
        <v>926</v>
      </c>
      <c r="AD250" s="8" t="s">
        <v>927</v>
      </c>
      <c r="AE250" s="8"/>
      <c r="AF250" s="10" t="s">
        <v>1613</v>
      </c>
      <c r="AG250" s="8" t="s">
        <v>1614</v>
      </c>
      <c r="AH250" s="11">
        <v>54861</v>
      </c>
      <c r="AI250" s="11">
        <v>51936</v>
      </c>
      <c r="AJ250" s="11">
        <v>49174</v>
      </c>
      <c r="AK250" s="11">
        <v>35547</v>
      </c>
      <c r="AL250" s="11">
        <v>16371</v>
      </c>
      <c r="AM250" s="11">
        <v>3242</v>
      </c>
      <c r="AN250" s="11">
        <v>3018</v>
      </c>
      <c r="AO250" s="11">
        <v>2106</v>
      </c>
      <c r="AP250" s="11">
        <v>3239</v>
      </c>
      <c r="AQ250" s="11">
        <v>27207</v>
      </c>
      <c r="AR250" s="11">
        <v>46825</v>
      </c>
      <c r="AS250" s="12">
        <v>60828</v>
      </c>
      <c r="AT250" s="18">
        <f t="shared" si="90"/>
        <v>354354</v>
      </c>
      <c r="AU250" s="8" t="str">
        <f t="shared" si="91"/>
        <v>W-5.1</v>
      </c>
      <c r="AV250" s="8" t="s">
        <v>1138</v>
      </c>
      <c r="AW250" s="8">
        <v>188</v>
      </c>
      <c r="AX250" s="13">
        <v>8760</v>
      </c>
      <c r="AY250" s="13">
        <v>12</v>
      </c>
      <c r="AZ250" s="14">
        <v>0</v>
      </c>
      <c r="BA250" s="14">
        <v>100</v>
      </c>
      <c r="BB250" s="13">
        <f t="shared" si="70"/>
        <v>0</v>
      </c>
      <c r="BC250" s="13">
        <f t="shared" si="71"/>
        <v>354354</v>
      </c>
      <c r="BD250" s="57">
        <f t="shared" si="72"/>
        <v>0</v>
      </c>
      <c r="BE250" s="57">
        <f>IF((OR(AU250=Ceny!$A$3,AU250=Ceny!$A$4,AU250=Ceny!$A$5,AU250=Ceny!$A$6,AU250=Ceny!$A$7)),$C$5/1000,$C$6/1000)</f>
        <v>0</v>
      </c>
      <c r="BF250" s="15">
        <f t="shared" si="73"/>
        <v>0</v>
      </c>
      <c r="BG250" s="15">
        <f t="shared" si="74"/>
        <v>0</v>
      </c>
      <c r="BH250" s="15">
        <f t="shared" si="75"/>
        <v>0</v>
      </c>
      <c r="BI250" s="16">
        <f t="shared" si="76"/>
        <v>0</v>
      </c>
      <c r="BJ250" s="15">
        <f t="shared" si="77"/>
        <v>0</v>
      </c>
      <c r="BK250" s="16">
        <f t="shared" si="78"/>
        <v>0</v>
      </c>
      <c r="BL250" s="15">
        <f t="shared" si="79"/>
        <v>0</v>
      </c>
      <c r="BM250" s="11">
        <f>VLOOKUP(AU250,Ceny!$A$3:$E$9,2,FALSE)</f>
        <v>6.4200000000000004E-3</v>
      </c>
      <c r="BN250" s="15">
        <f t="shared" si="92"/>
        <v>0</v>
      </c>
      <c r="BO250" s="11">
        <f>VLOOKUP(AU250,Ceny!$A$3:$E$9,4,FALSE)</f>
        <v>6.4200000000000004E-3</v>
      </c>
      <c r="BP250" s="15">
        <f t="shared" si="93"/>
        <v>10572.97</v>
      </c>
      <c r="BQ250" s="11">
        <f>VLOOKUP(AU250,Ceny!$A$3:$E$9,3,FALSE)</f>
        <v>2.3060000000000001E-2</v>
      </c>
      <c r="BR250" s="15">
        <f t="shared" si="80"/>
        <v>0</v>
      </c>
      <c r="BS250" s="11">
        <f>VLOOKUP(AU250,Ceny!$A$3:$E$9,5,FALSE)</f>
        <v>2.3060000000000001E-2</v>
      </c>
      <c r="BT250" s="15">
        <f t="shared" si="81"/>
        <v>8171.4</v>
      </c>
      <c r="BU250" s="15">
        <v>0</v>
      </c>
      <c r="BV250" s="58">
        <f t="shared" si="82"/>
        <v>0</v>
      </c>
      <c r="BW250" s="59">
        <f t="shared" si="83"/>
        <v>18744.37</v>
      </c>
      <c r="BX250" s="59">
        <f t="shared" si="84"/>
        <v>4311.21</v>
      </c>
      <c r="BY250" s="59">
        <f t="shared" si="85"/>
        <v>23055.579999999998</v>
      </c>
      <c r="CA250" s="60"/>
    </row>
    <row r="251" spans="1:79">
      <c r="A251" s="56">
        <f t="shared" si="86"/>
        <v>237</v>
      </c>
      <c r="B251" s="8" t="s">
        <v>63</v>
      </c>
      <c r="C251" s="8" t="s">
        <v>64</v>
      </c>
      <c r="D251" s="8" t="s">
        <v>65</v>
      </c>
      <c r="E251" s="8" t="s">
        <v>65</v>
      </c>
      <c r="F251" s="8" t="s">
        <v>66</v>
      </c>
      <c r="G251" s="8" t="s">
        <v>67</v>
      </c>
      <c r="H251" s="8"/>
      <c r="I251" s="8" t="s">
        <v>68</v>
      </c>
      <c r="J251" s="8" t="s">
        <v>543</v>
      </c>
      <c r="K251" s="8" t="s">
        <v>544</v>
      </c>
      <c r="L251" s="8" t="s">
        <v>65</v>
      </c>
      <c r="M251" s="8" t="s">
        <v>65</v>
      </c>
      <c r="N251" s="8" t="s">
        <v>545</v>
      </c>
      <c r="O251" s="8" t="s">
        <v>80</v>
      </c>
      <c r="P251" s="8"/>
      <c r="Q251" s="8" t="s">
        <v>733</v>
      </c>
      <c r="R251" s="8" t="s">
        <v>734</v>
      </c>
      <c r="S251" s="8">
        <v>0</v>
      </c>
      <c r="T251" s="13" t="s">
        <v>49</v>
      </c>
      <c r="U251" s="13" t="s">
        <v>35</v>
      </c>
      <c r="V251" s="8" t="s">
        <v>739</v>
      </c>
      <c r="W251" s="9">
        <v>45657</v>
      </c>
      <c r="X251" s="8" t="s">
        <v>740</v>
      </c>
      <c r="Y251" s="8" t="s">
        <v>543</v>
      </c>
      <c r="Z251" s="8" t="s">
        <v>544</v>
      </c>
      <c r="AA251" s="8" t="s">
        <v>65</v>
      </c>
      <c r="AB251" s="8" t="s">
        <v>65</v>
      </c>
      <c r="AC251" s="8" t="s">
        <v>545</v>
      </c>
      <c r="AD251" s="8" t="s">
        <v>80</v>
      </c>
      <c r="AE251" s="8"/>
      <c r="AF251" s="10" t="s">
        <v>1615</v>
      </c>
      <c r="AG251" s="8" t="s">
        <v>1616</v>
      </c>
      <c r="AH251" s="11">
        <v>19948</v>
      </c>
      <c r="AI251" s="11">
        <v>14671</v>
      </c>
      <c r="AJ251" s="11">
        <v>16154</v>
      </c>
      <c r="AK251" s="11">
        <v>14421</v>
      </c>
      <c r="AL251" s="11">
        <v>11279</v>
      </c>
      <c r="AM251" s="11">
        <v>5630</v>
      </c>
      <c r="AN251" s="11">
        <v>2324</v>
      </c>
      <c r="AO251" s="11">
        <v>4535</v>
      </c>
      <c r="AP251" s="11">
        <v>5004</v>
      </c>
      <c r="AQ251" s="11">
        <v>11404</v>
      </c>
      <c r="AR251" s="11">
        <v>23943</v>
      </c>
      <c r="AS251" s="12">
        <v>27045</v>
      </c>
      <c r="AT251" s="18">
        <f t="shared" si="90"/>
        <v>156358</v>
      </c>
      <c r="AU251" s="8" t="str">
        <f t="shared" si="91"/>
        <v>W-5.1</v>
      </c>
      <c r="AV251" s="8" t="s">
        <v>1138</v>
      </c>
      <c r="AW251" s="8" t="s">
        <v>1156</v>
      </c>
      <c r="AX251" s="13">
        <v>8760</v>
      </c>
      <c r="AY251" s="13">
        <v>12</v>
      </c>
      <c r="AZ251" s="14">
        <v>0</v>
      </c>
      <c r="BA251" s="14">
        <v>100</v>
      </c>
      <c r="BB251" s="13">
        <f t="shared" si="70"/>
        <v>0</v>
      </c>
      <c r="BC251" s="13">
        <f t="shared" si="71"/>
        <v>156358</v>
      </c>
      <c r="BD251" s="57">
        <f t="shared" si="72"/>
        <v>0</v>
      </c>
      <c r="BE251" s="57">
        <f>IF((OR(AU251=Ceny!$A$3,AU251=Ceny!$A$4,AU251=Ceny!$A$5,AU251=Ceny!$A$6,AU251=Ceny!$A$7)),$C$5/1000,$C$6/1000)</f>
        <v>0</v>
      </c>
      <c r="BF251" s="15">
        <f t="shared" si="73"/>
        <v>0</v>
      </c>
      <c r="BG251" s="15">
        <f t="shared" si="74"/>
        <v>0</v>
      </c>
      <c r="BH251" s="15">
        <f t="shared" si="75"/>
        <v>0</v>
      </c>
      <c r="BI251" s="16">
        <f t="shared" si="76"/>
        <v>0</v>
      </c>
      <c r="BJ251" s="15">
        <f t="shared" si="77"/>
        <v>0</v>
      </c>
      <c r="BK251" s="16">
        <f t="shared" si="78"/>
        <v>0</v>
      </c>
      <c r="BL251" s="15">
        <f t="shared" si="79"/>
        <v>0</v>
      </c>
      <c r="BM251" s="11">
        <f>VLOOKUP(AU251,Ceny!$A$3:$E$9,2,FALSE)</f>
        <v>6.4200000000000004E-3</v>
      </c>
      <c r="BN251" s="15">
        <f t="shared" si="92"/>
        <v>0</v>
      </c>
      <c r="BO251" s="11">
        <f>VLOOKUP(AU251,Ceny!$A$3:$E$9,4,FALSE)</f>
        <v>6.4200000000000004E-3</v>
      </c>
      <c r="BP251" s="15">
        <f t="shared" si="93"/>
        <v>6242.55</v>
      </c>
      <c r="BQ251" s="11">
        <f>VLOOKUP(AU251,Ceny!$A$3:$E$9,3,FALSE)</f>
        <v>2.3060000000000001E-2</v>
      </c>
      <c r="BR251" s="15">
        <f t="shared" si="80"/>
        <v>0</v>
      </c>
      <c r="BS251" s="11">
        <f>VLOOKUP(AU251,Ceny!$A$3:$E$9,5,FALSE)</f>
        <v>2.3060000000000001E-2</v>
      </c>
      <c r="BT251" s="15">
        <f t="shared" si="81"/>
        <v>3605.62</v>
      </c>
      <c r="BU251" s="15">
        <v>0</v>
      </c>
      <c r="BV251" s="58">
        <f t="shared" si="82"/>
        <v>0</v>
      </c>
      <c r="BW251" s="59">
        <f t="shared" si="83"/>
        <v>9848.17</v>
      </c>
      <c r="BX251" s="59">
        <f t="shared" si="84"/>
        <v>2265.08</v>
      </c>
      <c r="BY251" s="59">
        <f t="shared" si="85"/>
        <v>12113.25</v>
      </c>
      <c r="CA251" s="60"/>
    </row>
    <row r="252" spans="1:79">
      <c r="A252" s="56">
        <f t="shared" si="86"/>
        <v>238</v>
      </c>
      <c r="B252" s="8" t="s">
        <v>63</v>
      </c>
      <c r="C252" s="8" t="s">
        <v>64</v>
      </c>
      <c r="D252" s="8" t="s">
        <v>65</v>
      </c>
      <c r="E252" s="8" t="s">
        <v>65</v>
      </c>
      <c r="F252" s="8" t="s">
        <v>66</v>
      </c>
      <c r="G252" s="8" t="s">
        <v>67</v>
      </c>
      <c r="H252" s="8"/>
      <c r="I252" s="8" t="s">
        <v>68</v>
      </c>
      <c r="J252" s="8" t="s">
        <v>546</v>
      </c>
      <c r="K252" s="8" t="s">
        <v>547</v>
      </c>
      <c r="L252" s="8" t="s">
        <v>65</v>
      </c>
      <c r="M252" s="8" t="s">
        <v>65</v>
      </c>
      <c r="N252" s="8" t="s">
        <v>548</v>
      </c>
      <c r="O252" s="8" t="s">
        <v>229</v>
      </c>
      <c r="P252" s="8"/>
      <c r="Q252" s="8" t="s">
        <v>733</v>
      </c>
      <c r="R252" s="8" t="s">
        <v>734</v>
      </c>
      <c r="S252" s="8">
        <v>0</v>
      </c>
      <c r="T252" s="13" t="s">
        <v>49</v>
      </c>
      <c r="U252" s="13" t="s">
        <v>35</v>
      </c>
      <c r="V252" s="8" t="s">
        <v>739</v>
      </c>
      <c r="W252" s="9">
        <v>45657</v>
      </c>
      <c r="X252" s="8" t="s">
        <v>740</v>
      </c>
      <c r="Y252" s="8" t="s">
        <v>546</v>
      </c>
      <c r="Z252" s="8" t="s">
        <v>547</v>
      </c>
      <c r="AA252" s="8" t="s">
        <v>65</v>
      </c>
      <c r="AB252" s="8" t="s">
        <v>65</v>
      </c>
      <c r="AC252" s="8" t="s">
        <v>548</v>
      </c>
      <c r="AD252" s="8" t="s">
        <v>229</v>
      </c>
      <c r="AE252" s="8"/>
      <c r="AF252" s="10" t="s">
        <v>1617</v>
      </c>
      <c r="AG252" s="8" t="s">
        <v>1618</v>
      </c>
      <c r="AH252" s="11">
        <v>130942</v>
      </c>
      <c r="AI252" s="11">
        <v>121013</v>
      </c>
      <c r="AJ252" s="11">
        <v>108434</v>
      </c>
      <c r="AK252" s="11">
        <v>81558</v>
      </c>
      <c r="AL252" s="11">
        <v>35674</v>
      </c>
      <c r="AM252" s="11">
        <v>10937</v>
      </c>
      <c r="AN252" s="11">
        <v>3989</v>
      </c>
      <c r="AO252" s="11">
        <v>4373</v>
      </c>
      <c r="AP252" s="11">
        <v>4935</v>
      </c>
      <c r="AQ252" s="11">
        <v>43205</v>
      </c>
      <c r="AR252" s="11">
        <v>104393</v>
      </c>
      <c r="AS252" s="12">
        <v>39921</v>
      </c>
      <c r="AT252" s="18">
        <f t="shared" si="90"/>
        <v>689374</v>
      </c>
      <c r="AU252" s="8" t="str">
        <f t="shared" si="91"/>
        <v>W-5.1</v>
      </c>
      <c r="AV252" s="8" t="s">
        <v>1138</v>
      </c>
      <c r="AW252" s="8" t="s">
        <v>1619</v>
      </c>
      <c r="AX252" s="13">
        <v>8760</v>
      </c>
      <c r="AY252" s="13">
        <v>12</v>
      </c>
      <c r="AZ252" s="14">
        <v>0.7</v>
      </c>
      <c r="BA252" s="14">
        <v>99.3</v>
      </c>
      <c r="BB252" s="13">
        <f t="shared" si="70"/>
        <v>4825.6179999999995</v>
      </c>
      <c r="BC252" s="13">
        <f t="shared" si="71"/>
        <v>684548.38199999998</v>
      </c>
      <c r="BD252" s="57">
        <f t="shared" si="72"/>
        <v>0</v>
      </c>
      <c r="BE252" s="57">
        <f>IF((OR(AU252=Ceny!$A$3,AU252=Ceny!$A$4,AU252=Ceny!$A$5,AU252=Ceny!$A$6,AU252=Ceny!$A$7)),$C$5/1000,$C$6/1000)</f>
        <v>0</v>
      </c>
      <c r="BF252" s="15">
        <f t="shared" si="73"/>
        <v>0</v>
      </c>
      <c r="BG252" s="15">
        <f t="shared" si="74"/>
        <v>0</v>
      </c>
      <c r="BH252" s="15">
        <f t="shared" si="75"/>
        <v>0</v>
      </c>
      <c r="BI252" s="16">
        <f t="shared" si="76"/>
        <v>0</v>
      </c>
      <c r="BJ252" s="15">
        <f t="shared" si="77"/>
        <v>0</v>
      </c>
      <c r="BK252" s="16">
        <f t="shared" si="78"/>
        <v>0</v>
      </c>
      <c r="BL252" s="15">
        <f t="shared" si="79"/>
        <v>0</v>
      </c>
      <c r="BM252" s="11">
        <f>VLOOKUP(AU252,Ceny!$A$3:$E$9,2,FALSE)</f>
        <v>6.4200000000000004E-3</v>
      </c>
      <c r="BN252" s="15">
        <f t="shared" si="92"/>
        <v>177.15</v>
      </c>
      <c r="BO252" s="11">
        <f>VLOOKUP(AU252,Ceny!$A$3:$E$9,4,FALSE)</f>
        <v>6.4200000000000004E-3</v>
      </c>
      <c r="BP252" s="15">
        <f t="shared" si="93"/>
        <v>25130.49</v>
      </c>
      <c r="BQ252" s="11">
        <f>VLOOKUP(AU252,Ceny!$A$3:$E$9,3,FALSE)</f>
        <v>2.3060000000000001E-2</v>
      </c>
      <c r="BR252" s="15">
        <f t="shared" si="80"/>
        <v>111.28</v>
      </c>
      <c r="BS252" s="11">
        <f>VLOOKUP(AU252,Ceny!$A$3:$E$9,5,FALSE)</f>
        <v>2.3060000000000001E-2</v>
      </c>
      <c r="BT252" s="15">
        <f t="shared" si="81"/>
        <v>15785.69</v>
      </c>
      <c r="BU252" s="15">
        <v>0</v>
      </c>
      <c r="BV252" s="58">
        <f t="shared" si="82"/>
        <v>0</v>
      </c>
      <c r="BW252" s="59">
        <f t="shared" si="83"/>
        <v>41204.61</v>
      </c>
      <c r="BX252" s="59">
        <f t="shared" si="84"/>
        <v>9477.06</v>
      </c>
      <c r="BY252" s="59">
        <f t="shared" si="85"/>
        <v>50681.67</v>
      </c>
      <c r="CA252" s="60"/>
    </row>
    <row r="253" spans="1:79">
      <c r="A253" s="56">
        <f t="shared" si="86"/>
        <v>239</v>
      </c>
      <c r="B253" s="8" t="s">
        <v>63</v>
      </c>
      <c r="C253" s="8" t="s">
        <v>64</v>
      </c>
      <c r="D253" s="8" t="s">
        <v>65</v>
      </c>
      <c r="E253" s="8" t="s">
        <v>65</v>
      </c>
      <c r="F253" s="8" t="s">
        <v>66</v>
      </c>
      <c r="G253" s="8" t="s">
        <v>67</v>
      </c>
      <c r="H253" s="8"/>
      <c r="I253" s="8" t="s">
        <v>68</v>
      </c>
      <c r="J253" s="8" t="s">
        <v>546</v>
      </c>
      <c r="K253" s="8" t="s">
        <v>547</v>
      </c>
      <c r="L253" s="8" t="s">
        <v>65</v>
      </c>
      <c r="M253" s="8" t="s">
        <v>65</v>
      </c>
      <c r="N253" s="8" t="s">
        <v>548</v>
      </c>
      <c r="O253" s="8" t="s">
        <v>229</v>
      </c>
      <c r="P253" s="8"/>
      <c r="Q253" s="8" t="s">
        <v>733</v>
      </c>
      <c r="R253" s="8" t="s">
        <v>734</v>
      </c>
      <c r="S253" s="8">
        <v>0</v>
      </c>
      <c r="T253" s="13" t="s">
        <v>49</v>
      </c>
      <c r="U253" s="13" t="s">
        <v>35</v>
      </c>
      <c r="V253" s="8" t="s">
        <v>739</v>
      </c>
      <c r="W253" s="9">
        <v>45657</v>
      </c>
      <c r="X253" s="8" t="s">
        <v>740</v>
      </c>
      <c r="Y253" s="8" t="s">
        <v>546</v>
      </c>
      <c r="Z253" s="8" t="s">
        <v>928</v>
      </c>
      <c r="AA253" s="8" t="s">
        <v>65</v>
      </c>
      <c r="AB253" s="8" t="s">
        <v>65</v>
      </c>
      <c r="AC253" s="8" t="s">
        <v>929</v>
      </c>
      <c r="AD253" s="8" t="s">
        <v>100</v>
      </c>
      <c r="AE253" s="8"/>
      <c r="AF253" s="10" t="s">
        <v>1620</v>
      </c>
      <c r="AG253" s="8" t="s">
        <v>1621</v>
      </c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2"/>
      <c r="AT253" s="18">
        <v>220419</v>
      </c>
      <c r="AU253" s="8" t="s">
        <v>59</v>
      </c>
      <c r="AV253" s="8" t="s">
        <v>1138</v>
      </c>
      <c r="AW253" s="8"/>
      <c r="AX253" s="13">
        <v>8760</v>
      </c>
      <c r="AY253" s="13">
        <v>12</v>
      </c>
      <c r="AZ253" s="14">
        <v>0.01</v>
      </c>
      <c r="BA253" s="14">
        <v>99.99</v>
      </c>
      <c r="BB253" s="13">
        <f t="shared" si="70"/>
        <v>22.041900000000002</v>
      </c>
      <c r="BC253" s="13">
        <f t="shared" si="71"/>
        <v>220396.95809999999</v>
      </c>
      <c r="BD253" s="57">
        <f t="shared" si="72"/>
        <v>0</v>
      </c>
      <c r="BE253" s="57">
        <f>IF((OR(AU253=Ceny!$A$3,AU253=Ceny!$A$4,AU253=Ceny!$A$5,AU253=Ceny!$A$6,AU253=Ceny!$A$7)),$C$5/1000,$C$6/1000)</f>
        <v>0</v>
      </c>
      <c r="BF253" s="15">
        <f t="shared" si="73"/>
        <v>0</v>
      </c>
      <c r="BG253" s="15">
        <f t="shared" si="74"/>
        <v>0</v>
      </c>
      <c r="BH253" s="15">
        <f t="shared" si="75"/>
        <v>0</v>
      </c>
      <c r="BI253" s="16">
        <f t="shared" si="76"/>
        <v>0</v>
      </c>
      <c r="BJ253" s="15">
        <f t="shared" si="77"/>
        <v>0</v>
      </c>
      <c r="BK253" s="16">
        <f t="shared" si="78"/>
        <v>0</v>
      </c>
      <c r="BL253" s="15">
        <f t="shared" si="79"/>
        <v>0</v>
      </c>
      <c r="BM253" s="11">
        <f>VLOOKUP(AU253,Ceny!$A$3:$E$9,2,FALSE)</f>
        <v>204.77</v>
      </c>
      <c r="BN253" s="15">
        <f>ROUND(BM253*AY253*AZ253/100,2)</f>
        <v>0.25</v>
      </c>
      <c r="BO253" s="11">
        <f>VLOOKUP(AU253,Ceny!$A$3:$E$9,4,FALSE)</f>
        <v>204.77</v>
      </c>
      <c r="BP253" s="15">
        <f>ROUND(BO253*AY253*BA253/100,2)</f>
        <v>2456.9899999999998</v>
      </c>
      <c r="BQ253" s="11">
        <f>VLOOKUP(AU253,Ceny!$A$3:$E$9,3,FALSE)</f>
        <v>4.4069999999999998E-2</v>
      </c>
      <c r="BR253" s="15">
        <f t="shared" si="80"/>
        <v>0.97</v>
      </c>
      <c r="BS253" s="11">
        <f>VLOOKUP(AU253,Ceny!$A$3:$E$9,5,FALSE)</f>
        <v>4.4069999999999998E-2</v>
      </c>
      <c r="BT253" s="15">
        <f t="shared" si="81"/>
        <v>9712.89</v>
      </c>
      <c r="BU253" s="15">
        <v>0</v>
      </c>
      <c r="BV253" s="58">
        <f t="shared" si="82"/>
        <v>0</v>
      </c>
      <c r="BW253" s="59">
        <f t="shared" si="83"/>
        <v>12171.099999999999</v>
      </c>
      <c r="BX253" s="59">
        <f t="shared" si="84"/>
        <v>2799.35</v>
      </c>
      <c r="BY253" s="59">
        <f t="shared" si="85"/>
        <v>14970.449999999999</v>
      </c>
      <c r="CA253" s="60"/>
    </row>
    <row r="254" spans="1:79">
      <c r="A254" s="56">
        <f t="shared" si="86"/>
        <v>240</v>
      </c>
      <c r="B254" s="8" t="s">
        <v>63</v>
      </c>
      <c r="C254" s="8" t="s">
        <v>64</v>
      </c>
      <c r="D254" s="8" t="s">
        <v>65</v>
      </c>
      <c r="E254" s="8" t="s">
        <v>65</v>
      </c>
      <c r="F254" s="8" t="s">
        <v>66</v>
      </c>
      <c r="G254" s="8" t="s">
        <v>67</v>
      </c>
      <c r="H254" s="8"/>
      <c r="I254" s="8" t="s">
        <v>68</v>
      </c>
      <c r="J254" s="8" t="s">
        <v>549</v>
      </c>
      <c r="K254" s="8" t="s">
        <v>550</v>
      </c>
      <c r="L254" s="8" t="s">
        <v>65</v>
      </c>
      <c r="M254" s="8" t="s">
        <v>65</v>
      </c>
      <c r="N254" s="8" t="s">
        <v>551</v>
      </c>
      <c r="O254" s="8" t="s">
        <v>200</v>
      </c>
      <c r="P254" s="8"/>
      <c r="Q254" s="8" t="s">
        <v>733</v>
      </c>
      <c r="R254" s="8" t="s">
        <v>734</v>
      </c>
      <c r="S254" s="8">
        <v>0</v>
      </c>
      <c r="T254" s="13" t="s">
        <v>49</v>
      </c>
      <c r="U254" s="13" t="s">
        <v>35</v>
      </c>
      <c r="V254" s="8" t="s">
        <v>739</v>
      </c>
      <c r="W254" s="9">
        <v>45657</v>
      </c>
      <c r="X254" s="8" t="s">
        <v>740</v>
      </c>
      <c r="Y254" s="8" t="s">
        <v>930</v>
      </c>
      <c r="Z254" s="8" t="s">
        <v>550</v>
      </c>
      <c r="AA254" s="8" t="s">
        <v>65</v>
      </c>
      <c r="AB254" s="8" t="s">
        <v>65</v>
      </c>
      <c r="AC254" s="8" t="s">
        <v>551</v>
      </c>
      <c r="AD254" s="8" t="s">
        <v>200</v>
      </c>
      <c r="AE254" s="8"/>
      <c r="AF254" s="10" t="s">
        <v>1622</v>
      </c>
      <c r="AG254" s="8" t="s">
        <v>1623</v>
      </c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2"/>
      <c r="AT254" s="18">
        <v>6344</v>
      </c>
      <c r="AU254" s="8" t="str">
        <f>AU$30</f>
        <v>W-2.1</v>
      </c>
      <c r="AV254" s="8" t="s">
        <v>1138</v>
      </c>
      <c r="AW254" s="8"/>
      <c r="AX254" s="13">
        <v>8760</v>
      </c>
      <c r="AY254" s="13">
        <v>12</v>
      </c>
      <c r="AZ254" s="14">
        <v>0</v>
      </c>
      <c r="BA254" s="14">
        <v>100</v>
      </c>
      <c r="BB254" s="13">
        <f t="shared" si="70"/>
        <v>0</v>
      </c>
      <c r="BC254" s="13">
        <f t="shared" si="71"/>
        <v>6344</v>
      </c>
      <c r="BD254" s="57">
        <f t="shared" si="72"/>
        <v>0</v>
      </c>
      <c r="BE254" s="57">
        <f>IF((OR(AU254=Ceny!$A$3,AU254=Ceny!$A$4,AU254=Ceny!$A$5,AU254=Ceny!$A$6,AU254=Ceny!$A$7)),$C$5/1000,$C$6/1000)</f>
        <v>0</v>
      </c>
      <c r="BF254" s="15">
        <f t="shared" si="73"/>
        <v>0</v>
      </c>
      <c r="BG254" s="15">
        <f t="shared" si="74"/>
        <v>0</v>
      </c>
      <c r="BH254" s="15">
        <f t="shared" si="75"/>
        <v>0</v>
      </c>
      <c r="BI254" s="16">
        <f t="shared" si="76"/>
        <v>0</v>
      </c>
      <c r="BJ254" s="15">
        <f t="shared" si="77"/>
        <v>0</v>
      </c>
      <c r="BK254" s="16">
        <f t="shared" si="78"/>
        <v>0</v>
      </c>
      <c r="BL254" s="15">
        <f t="shared" si="79"/>
        <v>0</v>
      </c>
      <c r="BM254" s="11">
        <f>VLOOKUP(AU254,Ceny!$A$3:$E$9,2,FALSE)</f>
        <v>13.04</v>
      </c>
      <c r="BN254" s="15">
        <f>ROUND(BM254*AY254*AZ254/100,2)</f>
        <v>0</v>
      </c>
      <c r="BO254" s="11">
        <f>VLOOKUP(AU254,Ceny!$A$3:$E$9,4,FALSE)</f>
        <v>13.04</v>
      </c>
      <c r="BP254" s="15">
        <f>ROUND(BO254*AY254*BA254/100,2)</f>
        <v>156.47999999999999</v>
      </c>
      <c r="BQ254" s="11">
        <f>VLOOKUP(AU254,Ceny!$A$3:$E$9,3,FALSE)</f>
        <v>4.7559999999999998E-2</v>
      </c>
      <c r="BR254" s="15">
        <f t="shared" si="80"/>
        <v>0</v>
      </c>
      <c r="BS254" s="11">
        <f>VLOOKUP(AU254,Ceny!$A$3:$E$9,5,FALSE)</f>
        <v>4.7559999999999998E-2</v>
      </c>
      <c r="BT254" s="15">
        <f t="shared" si="81"/>
        <v>301.72000000000003</v>
      </c>
      <c r="BU254" s="15">
        <v>0</v>
      </c>
      <c r="BV254" s="58">
        <f t="shared" si="82"/>
        <v>0</v>
      </c>
      <c r="BW254" s="59">
        <f t="shared" si="83"/>
        <v>458.20000000000005</v>
      </c>
      <c r="BX254" s="59">
        <f t="shared" si="84"/>
        <v>105.39</v>
      </c>
      <c r="BY254" s="59">
        <f t="shared" si="85"/>
        <v>563.59</v>
      </c>
      <c r="CA254" s="60"/>
    </row>
    <row r="255" spans="1:79">
      <c r="A255" s="56">
        <f t="shared" si="86"/>
        <v>241</v>
      </c>
      <c r="B255" s="8" t="s">
        <v>63</v>
      </c>
      <c r="C255" s="8" t="s">
        <v>64</v>
      </c>
      <c r="D255" s="8" t="s">
        <v>65</v>
      </c>
      <c r="E255" s="8" t="s">
        <v>65</v>
      </c>
      <c r="F255" s="8" t="s">
        <v>66</v>
      </c>
      <c r="G255" s="8" t="s">
        <v>67</v>
      </c>
      <c r="H255" s="8"/>
      <c r="I255" s="8" t="s">
        <v>68</v>
      </c>
      <c r="J255" s="8" t="s">
        <v>549</v>
      </c>
      <c r="K255" s="8" t="s">
        <v>550</v>
      </c>
      <c r="L255" s="8" t="s">
        <v>65</v>
      </c>
      <c r="M255" s="8" t="s">
        <v>65</v>
      </c>
      <c r="N255" s="8" t="s">
        <v>551</v>
      </c>
      <c r="O255" s="8" t="s">
        <v>200</v>
      </c>
      <c r="P255" s="8"/>
      <c r="Q255" s="8" t="s">
        <v>733</v>
      </c>
      <c r="R255" s="8" t="s">
        <v>734</v>
      </c>
      <c r="S255" s="8">
        <v>0</v>
      </c>
      <c r="T255" s="13" t="s">
        <v>49</v>
      </c>
      <c r="U255" s="13" t="s">
        <v>35</v>
      </c>
      <c r="V255" s="8" t="s">
        <v>739</v>
      </c>
      <c r="W255" s="9">
        <v>45657</v>
      </c>
      <c r="X255" s="8" t="s">
        <v>740</v>
      </c>
      <c r="Y255" s="8" t="s">
        <v>931</v>
      </c>
      <c r="Z255" s="8" t="s">
        <v>550</v>
      </c>
      <c r="AA255" s="8" t="s">
        <v>65</v>
      </c>
      <c r="AB255" s="8" t="s">
        <v>65</v>
      </c>
      <c r="AC255" s="8" t="s">
        <v>551</v>
      </c>
      <c r="AD255" s="8" t="s">
        <v>411</v>
      </c>
      <c r="AE255" s="8"/>
      <c r="AF255" s="10" t="s">
        <v>1624</v>
      </c>
      <c r="AG255" s="8" t="s">
        <v>1625</v>
      </c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2"/>
      <c r="AT255" s="18">
        <v>5632</v>
      </c>
      <c r="AU255" s="8" t="str">
        <f>AU$30</f>
        <v>W-2.1</v>
      </c>
      <c r="AV255" s="8" t="s">
        <v>1138</v>
      </c>
      <c r="AW255" s="8"/>
      <c r="AX255" s="13">
        <v>8760</v>
      </c>
      <c r="AY255" s="13">
        <v>12</v>
      </c>
      <c r="AZ255" s="14">
        <v>0</v>
      </c>
      <c r="BA255" s="14">
        <v>100</v>
      </c>
      <c r="BB255" s="13">
        <f t="shared" si="70"/>
        <v>0</v>
      </c>
      <c r="BC255" s="13">
        <f t="shared" si="71"/>
        <v>5632</v>
      </c>
      <c r="BD255" s="57">
        <f t="shared" si="72"/>
        <v>0</v>
      </c>
      <c r="BE255" s="57">
        <f>IF((OR(AU255=Ceny!$A$3,AU255=Ceny!$A$4,AU255=Ceny!$A$5,AU255=Ceny!$A$6,AU255=Ceny!$A$7)),$C$5/1000,$C$6/1000)</f>
        <v>0</v>
      </c>
      <c r="BF255" s="15">
        <f t="shared" si="73"/>
        <v>0</v>
      </c>
      <c r="BG255" s="15">
        <f t="shared" si="74"/>
        <v>0</v>
      </c>
      <c r="BH255" s="15">
        <f t="shared" si="75"/>
        <v>0</v>
      </c>
      <c r="BI255" s="16">
        <f t="shared" si="76"/>
        <v>0</v>
      </c>
      <c r="BJ255" s="15">
        <f t="shared" si="77"/>
        <v>0</v>
      </c>
      <c r="BK255" s="16">
        <f t="shared" si="78"/>
        <v>0</v>
      </c>
      <c r="BL255" s="15">
        <f t="shared" si="79"/>
        <v>0</v>
      </c>
      <c r="BM255" s="11">
        <f>VLOOKUP(AU255,Ceny!$A$3:$E$9,2,FALSE)</f>
        <v>13.04</v>
      </c>
      <c r="BN255" s="15">
        <f>ROUND(BM255*AY255*AZ255/100,2)</f>
        <v>0</v>
      </c>
      <c r="BO255" s="11">
        <f>VLOOKUP(AU255,Ceny!$A$3:$E$9,4,FALSE)</f>
        <v>13.04</v>
      </c>
      <c r="BP255" s="15">
        <f>ROUND(BO255*AY255*BA255/100,2)</f>
        <v>156.47999999999999</v>
      </c>
      <c r="BQ255" s="11">
        <f>VLOOKUP(AU255,Ceny!$A$3:$E$9,3,FALSE)</f>
        <v>4.7559999999999998E-2</v>
      </c>
      <c r="BR255" s="15">
        <f t="shared" si="80"/>
        <v>0</v>
      </c>
      <c r="BS255" s="11">
        <f>VLOOKUP(AU255,Ceny!$A$3:$E$9,5,FALSE)</f>
        <v>4.7559999999999998E-2</v>
      </c>
      <c r="BT255" s="15">
        <f t="shared" si="81"/>
        <v>267.86</v>
      </c>
      <c r="BU255" s="15">
        <v>0</v>
      </c>
      <c r="BV255" s="58">
        <f t="shared" si="82"/>
        <v>0</v>
      </c>
      <c r="BW255" s="59">
        <f t="shared" si="83"/>
        <v>424.34000000000003</v>
      </c>
      <c r="BX255" s="59">
        <f t="shared" si="84"/>
        <v>97.6</v>
      </c>
      <c r="BY255" s="59">
        <f t="shared" si="85"/>
        <v>521.94000000000005</v>
      </c>
      <c r="CA255" s="60"/>
    </row>
    <row r="256" spans="1:79">
      <c r="A256" s="56">
        <f t="shared" si="86"/>
        <v>242</v>
      </c>
      <c r="B256" s="8" t="s">
        <v>63</v>
      </c>
      <c r="C256" s="8" t="s">
        <v>64</v>
      </c>
      <c r="D256" s="8" t="s">
        <v>65</v>
      </c>
      <c r="E256" s="8" t="s">
        <v>65</v>
      </c>
      <c r="F256" s="8" t="s">
        <v>66</v>
      </c>
      <c r="G256" s="8" t="s">
        <v>67</v>
      </c>
      <c r="H256" s="8"/>
      <c r="I256" s="8" t="s">
        <v>68</v>
      </c>
      <c r="J256" s="8" t="s">
        <v>552</v>
      </c>
      <c r="K256" s="8" t="s">
        <v>553</v>
      </c>
      <c r="L256" s="8" t="s">
        <v>65</v>
      </c>
      <c r="M256" s="8" t="s">
        <v>65</v>
      </c>
      <c r="N256" s="8" t="s">
        <v>554</v>
      </c>
      <c r="O256" s="8" t="s">
        <v>407</v>
      </c>
      <c r="P256" s="8"/>
      <c r="Q256" s="8" t="s">
        <v>733</v>
      </c>
      <c r="R256" s="8" t="s">
        <v>734</v>
      </c>
      <c r="S256" s="8">
        <v>0</v>
      </c>
      <c r="T256" s="13" t="s">
        <v>49</v>
      </c>
      <c r="U256" s="13" t="s">
        <v>35</v>
      </c>
      <c r="V256" s="8" t="s">
        <v>739</v>
      </c>
      <c r="W256" s="9">
        <v>45657</v>
      </c>
      <c r="X256" s="8" t="s">
        <v>740</v>
      </c>
      <c r="Y256" s="8" t="s">
        <v>932</v>
      </c>
      <c r="Z256" s="8" t="s">
        <v>553</v>
      </c>
      <c r="AA256" s="8" t="s">
        <v>65</v>
      </c>
      <c r="AB256" s="8" t="s">
        <v>65</v>
      </c>
      <c r="AC256" s="8" t="s">
        <v>554</v>
      </c>
      <c r="AD256" s="8" t="s">
        <v>407</v>
      </c>
      <c r="AE256" s="8"/>
      <c r="AF256" s="10" t="s">
        <v>1626</v>
      </c>
      <c r="AG256" s="8"/>
      <c r="AH256" s="11">
        <v>172030</v>
      </c>
      <c r="AI256" s="11">
        <v>156002</v>
      </c>
      <c r="AJ256" s="11">
        <v>141104</v>
      </c>
      <c r="AK256" s="11">
        <v>121636</v>
      </c>
      <c r="AL256" s="11">
        <v>60854</v>
      </c>
      <c r="AM256" s="11">
        <v>21701</v>
      </c>
      <c r="AN256" s="11">
        <v>18616</v>
      </c>
      <c r="AO256" s="11">
        <v>6873</v>
      </c>
      <c r="AP256" s="11">
        <v>20354</v>
      </c>
      <c r="AQ256" s="11">
        <v>66580</v>
      </c>
      <c r="AR256" s="11">
        <v>140764</v>
      </c>
      <c r="AS256" s="12">
        <v>156490</v>
      </c>
      <c r="AT256" s="18">
        <f>AH256+AI256+AJ256+AK256+AL256+AM256+AN256+AO256+AP256+AQ256+AR256+AS256</f>
        <v>1083004</v>
      </c>
      <c r="AU256" s="8" t="str">
        <f>AU$43</f>
        <v>W-6A.1</v>
      </c>
      <c r="AV256" s="8" t="s">
        <v>1138</v>
      </c>
      <c r="AW256" s="8" t="s">
        <v>1627</v>
      </c>
      <c r="AX256" s="13">
        <v>8760</v>
      </c>
      <c r="AY256" s="13">
        <v>12</v>
      </c>
      <c r="AZ256" s="14">
        <v>0</v>
      </c>
      <c r="BA256" s="14">
        <v>100</v>
      </c>
      <c r="BB256" s="13">
        <f t="shared" si="70"/>
        <v>0</v>
      </c>
      <c r="BC256" s="13">
        <f t="shared" si="71"/>
        <v>1083004</v>
      </c>
      <c r="BD256" s="57">
        <f t="shared" si="72"/>
        <v>0</v>
      </c>
      <c r="BE256" s="57">
        <f>IF((OR(AU256=Ceny!$A$3,AU256=Ceny!$A$4,AU256=Ceny!$A$5,AU256=Ceny!$A$6,AU256=Ceny!$A$7)),$C$5/1000,$C$6/1000)</f>
        <v>0</v>
      </c>
      <c r="BF256" s="15">
        <f t="shared" si="73"/>
        <v>0</v>
      </c>
      <c r="BG256" s="15">
        <f t="shared" si="74"/>
        <v>0</v>
      </c>
      <c r="BH256" s="15">
        <f t="shared" si="75"/>
        <v>0</v>
      </c>
      <c r="BI256" s="16">
        <f t="shared" si="76"/>
        <v>0</v>
      </c>
      <c r="BJ256" s="15">
        <f t="shared" si="77"/>
        <v>0</v>
      </c>
      <c r="BK256" s="16">
        <f t="shared" si="78"/>
        <v>0</v>
      </c>
      <c r="BL256" s="15">
        <f t="shared" si="79"/>
        <v>0</v>
      </c>
      <c r="BM256" s="11">
        <f>VLOOKUP(AU256,Ceny!$A$3:$E$9,2,FALSE)</f>
        <v>6.8399999999999997E-3</v>
      </c>
      <c r="BN256" s="15">
        <f>ROUND(BM256*AX256*AW256*AZ256/100,2)</f>
        <v>0</v>
      </c>
      <c r="BO256" s="11">
        <f>VLOOKUP(AU256,Ceny!$A$3:$E$9,4,FALSE)</f>
        <v>6.8399999999999997E-3</v>
      </c>
      <c r="BP256" s="15">
        <f>ROUND(BO256*AW256*AX256*BA256/100,2)</f>
        <v>42601.98</v>
      </c>
      <c r="BQ256" s="11">
        <f>VLOOKUP(AU256,Ceny!$A$3:$E$9,3,FALSE)</f>
        <v>2.3029999999999998E-2</v>
      </c>
      <c r="BR256" s="15">
        <f t="shared" si="80"/>
        <v>0</v>
      </c>
      <c r="BS256" s="11">
        <f>VLOOKUP(AU256,Ceny!$A$3:$E$9,5,FALSE)</f>
        <v>2.3029999999999998E-2</v>
      </c>
      <c r="BT256" s="15">
        <f t="shared" si="81"/>
        <v>24941.58</v>
      </c>
      <c r="BU256" s="15">
        <v>0</v>
      </c>
      <c r="BV256" s="58">
        <f t="shared" si="82"/>
        <v>0</v>
      </c>
      <c r="BW256" s="59">
        <f t="shared" si="83"/>
        <v>67543.56</v>
      </c>
      <c r="BX256" s="59">
        <f t="shared" si="84"/>
        <v>15535.02</v>
      </c>
      <c r="BY256" s="59">
        <f t="shared" si="85"/>
        <v>83078.58</v>
      </c>
      <c r="CA256" s="60"/>
    </row>
    <row r="257" spans="1:79">
      <c r="A257" s="56">
        <f t="shared" si="86"/>
        <v>243</v>
      </c>
      <c r="B257" s="8" t="s">
        <v>63</v>
      </c>
      <c r="C257" s="8" t="s">
        <v>64</v>
      </c>
      <c r="D257" s="8" t="s">
        <v>65</v>
      </c>
      <c r="E257" s="8" t="s">
        <v>65</v>
      </c>
      <c r="F257" s="8" t="s">
        <v>66</v>
      </c>
      <c r="G257" s="8" t="s">
        <v>67</v>
      </c>
      <c r="H257" s="8"/>
      <c r="I257" s="8" t="s">
        <v>68</v>
      </c>
      <c r="J257" s="8" t="s">
        <v>555</v>
      </c>
      <c r="K257" s="8" t="s">
        <v>556</v>
      </c>
      <c r="L257" s="8" t="s">
        <v>65</v>
      </c>
      <c r="M257" s="8" t="s">
        <v>65</v>
      </c>
      <c r="N257" s="8" t="s">
        <v>557</v>
      </c>
      <c r="O257" s="8" t="s">
        <v>558</v>
      </c>
      <c r="P257" s="8"/>
      <c r="Q257" s="8" t="s">
        <v>733</v>
      </c>
      <c r="R257" s="8" t="s">
        <v>734</v>
      </c>
      <c r="S257" s="8">
        <v>0</v>
      </c>
      <c r="T257" s="13" t="s">
        <v>49</v>
      </c>
      <c r="U257" s="13" t="s">
        <v>35</v>
      </c>
      <c r="V257" s="8" t="s">
        <v>739</v>
      </c>
      <c r="W257" s="9">
        <v>45657</v>
      </c>
      <c r="X257" s="8" t="s">
        <v>740</v>
      </c>
      <c r="Y257" s="8" t="s">
        <v>555</v>
      </c>
      <c r="Z257" s="8" t="s">
        <v>556</v>
      </c>
      <c r="AA257" s="8" t="s">
        <v>65</v>
      </c>
      <c r="AB257" s="8" t="s">
        <v>65</v>
      </c>
      <c r="AC257" s="8" t="s">
        <v>557</v>
      </c>
      <c r="AD257" s="8" t="s">
        <v>476</v>
      </c>
      <c r="AE257" s="8"/>
      <c r="AF257" s="10" t="s">
        <v>1628</v>
      </c>
      <c r="AG257" s="8" t="s">
        <v>1629</v>
      </c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2"/>
      <c r="AT257" s="18">
        <v>190409</v>
      </c>
      <c r="AU257" s="8" t="str">
        <f>AU$17</f>
        <v>W-4</v>
      </c>
      <c r="AV257" s="8" t="s">
        <v>1138</v>
      </c>
      <c r="AW257" s="8"/>
      <c r="AX257" s="13">
        <v>8760</v>
      </c>
      <c r="AY257" s="13">
        <v>12</v>
      </c>
      <c r="AZ257" s="14">
        <v>0</v>
      </c>
      <c r="BA257" s="14">
        <v>100</v>
      </c>
      <c r="BB257" s="13">
        <f t="shared" si="70"/>
        <v>0</v>
      </c>
      <c r="BC257" s="13">
        <f t="shared" si="71"/>
        <v>190409</v>
      </c>
      <c r="BD257" s="57">
        <f t="shared" si="72"/>
        <v>0</v>
      </c>
      <c r="BE257" s="57">
        <f>IF((OR(AU257=Ceny!$A$3,AU257=Ceny!$A$4,AU257=Ceny!$A$5,AU257=Ceny!$A$6,AU257=Ceny!$A$7)),$C$5/1000,$C$6/1000)</f>
        <v>0</v>
      </c>
      <c r="BF257" s="15">
        <f t="shared" si="73"/>
        <v>0</v>
      </c>
      <c r="BG257" s="15">
        <f t="shared" si="74"/>
        <v>0</v>
      </c>
      <c r="BH257" s="15">
        <f t="shared" si="75"/>
        <v>0</v>
      </c>
      <c r="BI257" s="16">
        <f t="shared" si="76"/>
        <v>0</v>
      </c>
      <c r="BJ257" s="15">
        <f t="shared" si="77"/>
        <v>0</v>
      </c>
      <c r="BK257" s="16">
        <f t="shared" si="78"/>
        <v>0</v>
      </c>
      <c r="BL257" s="15">
        <f t="shared" si="79"/>
        <v>0</v>
      </c>
      <c r="BM257" s="11">
        <f>VLOOKUP(AU257,Ceny!$A$3:$E$9,2,FALSE)</f>
        <v>204.77</v>
      </c>
      <c r="BN257" s="15">
        <f>ROUND(BM257*AY257*AZ257/100,2)</f>
        <v>0</v>
      </c>
      <c r="BO257" s="11">
        <f>VLOOKUP(AU257,Ceny!$A$3:$E$9,4,FALSE)</f>
        <v>204.77</v>
      </c>
      <c r="BP257" s="15">
        <f>ROUND(BO257*AY257*BA257/100,2)</f>
        <v>2457.2399999999998</v>
      </c>
      <c r="BQ257" s="11">
        <f>VLOOKUP(AU257,Ceny!$A$3:$E$9,3,FALSE)</f>
        <v>4.4069999999999998E-2</v>
      </c>
      <c r="BR257" s="15">
        <f t="shared" si="80"/>
        <v>0</v>
      </c>
      <c r="BS257" s="11">
        <f>VLOOKUP(AU257,Ceny!$A$3:$E$9,5,FALSE)</f>
        <v>4.4069999999999998E-2</v>
      </c>
      <c r="BT257" s="15">
        <f t="shared" si="81"/>
        <v>8391.32</v>
      </c>
      <c r="BU257" s="15">
        <v>0</v>
      </c>
      <c r="BV257" s="58">
        <f t="shared" si="82"/>
        <v>0</v>
      </c>
      <c r="BW257" s="59">
        <f t="shared" si="83"/>
        <v>10848.56</v>
      </c>
      <c r="BX257" s="59">
        <f t="shared" si="84"/>
        <v>2495.17</v>
      </c>
      <c r="BY257" s="59">
        <f t="shared" si="85"/>
        <v>13343.73</v>
      </c>
      <c r="CA257" s="60"/>
    </row>
    <row r="258" spans="1:79">
      <c r="A258" s="56">
        <f t="shared" si="86"/>
        <v>244</v>
      </c>
      <c r="B258" s="8" t="s">
        <v>63</v>
      </c>
      <c r="C258" s="8" t="s">
        <v>64</v>
      </c>
      <c r="D258" s="8" t="s">
        <v>65</v>
      </c>
      <c r="E258" s="8" t="s">
        <v>65</v>
      </c>
      <c r="F258" s="8" t="s">
        <v>66</v>
      </c>
      <c r="G258" s="8" t="s">
        <v>67</v>
      </c>
      <c r="H258" s="8"/>
      <c r="I258" s="8" t="s">
        <v>68</v>
      </c>
      <c r="J258" s="8" t="s">
        <v>555</v>
      </c>
      <c r="K258" s="8" t="s">
        <v>556</v>
      </c>
      <c r="L258" s="8" t="s">
        <v>65</v>
      </c>
      <c r="M258" s="8" t="s">
        <v>65</v>
      </c>
      <c r="N258" s="8" t="s">
        <v>557</v>
      </c>
      <c r="O258" s="8" t="s">
        <v>558</v>
      </c>
      <c r="P258" s="8"/>
      <c r="Q258" s="8" t="s">
        <v>733</v>
      </c>
      <c r="R258" s="8" t="s">
        <v>734</v>
      </c>
      <c r="S258" s="8">
        <v>0</v>
      </c>
      <c r="T258" s="13" t="s">
        <v>49</v>
      </c>
      <c r="U258" s="13" t="s">
        <v>35</v>
      </c>
      <c r="V258" s="8" t="s">
        <v>739</v>
      </c>
      <c r="W258" s="9">
        <v>45657</v>
      </c>
      <c r="X258" s="8" t="s">
        <v>740</v>
      </c>
      <c r="Y258" s="8" t="s">
        <v>555</v>
      </c>
      <c r="Z258" s="8" t="s">
        <v>556</v>
      </c>
      <c r="AA258" s="8" t="s">
        <v>65</v>
      </c>
      <c r="AB258" s="8" t="s">
        <v>65</v>
      </c>
      <c r="AC258" s="8" t="s">
        <v>933</v>
      </c>
      <c r="AD258" s="8" t="s">
        <v>558</v>
      </c>
      <c r="AE258" s="8"/>
      <c r="AF258" s="10" t="s">
        <v>1630</v>
      </c>
      <c r="AG258" s="8"/>
      <c r="AH258" s="11">
        <v>0</v>
      </c>
      <c r="AI258" s="11">
        <v>0</v>
      </c>
      <c r="AJ258" s="11">
        <v>90639</v>
      </c>
      <c r="AK258" s="11">
        <v>54418</v>
      </c>
      <c r="AL258" s="11">
        <v>6477</v>
      </c>
      <c r="AM258" s="11">
        <v>5699</v>
      </c>
      <c r="AN258" s="11">
        <v>4891</v>
      </c>
      <c r="AO258" s="11">
        <v>5068</v>
      </c>
      <c r="AP258" s="11">
        <v>5736</v>
      </c>
      <c r="AQ258" s="11">
        <v>43044</v>
      </c>
      <c r="AR258" s="11">
        <v>66142</v>
      </c>
      <c r="AS258" s="12">
        <v>133945</v>
      </c>
      <c r="AT258" s="18">
        <f>AH258+AI258+AJ258+AK258+AL258+AM258+AN258+AO258+AP258+AQ258+AR258+AS258</f>
        <v>416059</v>
      </c>
      <c r="AU258" s="8" t="str">
        <f>AU$19</f>
        <v>W-5.1</v>
      </c>
      <c r="AV258" s="8" t="s">
        <v>1138</v>
      </c>
      <c r="AW258" s="8" t="s">
        <v>1053</v>
      </c>
      <c r="AX258" s="13">
        <v>8760</v>
      </c>
      <c r="AY258" s="13">
        <v>12</v>
      </c>
      <c r="AZ258" s="14">
        <v>0</v>
      </c>
      <c r="BA258" s="14">
        <v>100</v>
      </c>
      <c r="BB258" s="13">
        <f t="shared" si="70"/>
        <v>0</v>
      </c>
      <c r="BC258" s="13">
        <f t="shared" si="71"/>
        <v>416059</v>
      </c>
      <c r="BD258" s="57">
        <f t="shared" si="72"/>
        <v>0</v>
      </c>
      <c r="BE258" s="57">
        <f>IF((OR(AU258=Ceny!$A$3,AU258=Ceny!$A$4,AU258=Ceny!$A$5,AU258=Ceny!$A$6,AU258=Ceny!$A$7)),$C$5/1000,$C$6/1000)</f>
        <v>0</v>
      </c>
      <c r="BF258" s="15">
        <f t="shared" si="73"/>
        <v>0</v>
      </c>
      <c r="BG258" s="15">
        <f t="shared" si="74"/>
        <v>0</v>
      </c>
      <c r="BH258" s="15">
        <f t="shared" si="75"/>
        <v>0</v>
      </c>
      <c r="BI258" s="16">
        <f t="shared" si="76"/>
        <v>0</v>
      </c>
      <c r="BJ258" s="15">
        <f t="shared" si="77"/>
        <v>0</v>
      </c>
      <c r="BK258" s="16">
        <f t="shared" si="78"/>
        <v>0</v>
      </c>
      <c r="BL258" s="15">
        <f t="shared" si="79"/>
        <v>0</v>
      </c>
      <c r="BM258" s="11">
        <f>VLOOKUP(AU258,Ceny!$A$3:$E$9,2,FALSE)</f>
        <v>6.4200000000000004E-3</v>
      </c>
      <c r="BN258" s="15">
        <f>ROUND(BM258*AX258*AW258*AZ258/100,2)</f>
        <v>0</v>
      </c>
      <c r="BO258" s="11">
        <f>VLOOKUP(AU258,Ceny!$A$3:$E$9,4,FALSE)</f>
        <v>6.4200000000000004E-3</v>
      </c>
      <c r="BP258" s="15">
        <f>ROUND(BO258*AW258*AX258*BA258/100,2)</f>
        <v>16028.17</v>
      </c>
      <c r="BQ258" s="11">
        <f>VLOOKUP(AU258,Ceny!$A$3:$E$9,3,FALSE)</f>
        <v>2.3060000000000001E-2</v>
      </c>
      <c r="BR258" s="15">
        <f t="shared" si="80"/>
        <v>0</v>
      </c>
      <c r="BS258" s="11">
        <f>VLOOKUP(AU258,Ceny!$A$3:$E$9,5,FALSE)</f>
        <v>2.3060000000000001E-2</v>
      </c>
      <c r="BT258" s="15">
        <f t="shared" si="81"/>
        <v>9594.32</v>
      </c>
      <c r="BU258" s="15">
        <v>0</v>
      </c>
      <c r="BV258" s="58">
        <f t="shared" si="82"/>
        <v>0</v>
      </c>
      <c r="BW258" s="59">
        <f t="shared" si="83"/>
        <v>25622.489999999998</v>
      </c>
      <c r="BX258" s="59">
        <f t="shared" si="84"/>
        <v>5893.17</v>
      </c>
      <c r="BY258" s="59">
        <f t="shared" si="85"/>
        <v>31515.659999999996</v>
      </c>
      <c r="CA258" s="60"/>
    </row>
    <row r="259" spans="1:79">
      <c r="A259" s="56">
        <f t="shared" si="86"/>
        <v>245</v>
      </c>
      <c r="B259" s="8" t="s">
        <v>63</v>
      </c>
      <c r="C259" s="8" t="s">
        <v>64</v>
      </c>
      <c r="D259" s="8" t="s">
        <v>65</v>
      </c>
      <c r="E259" s="8" t="s">
        <v>65</v>
      </c>
      <c r="F259" s="8" t="s">
        <v>66</v>
      </c>
      <c r="G259" s="8" t="s">
        <v>67</v>
      </c>
      <c r="H259" s="8"/>
      <c r="I259" s="8" t="s">
        <v>68</v>
      </c>
      <c r="J259" s="8" t="s">
        <v>559</v>
      </c>
      <c r="K259" s="8" t="s">
        <v>560</v>
      </c>
      <c r="L259" s="8" t="s">
        <v>65</v>
      </c>
      <c r="M259" s="8" t="s">
        <v>65</v>
      </c>
      <c r="N259" s="8" t="s">
        <v>561</v>
      </c>
      <c r="O259" s="8" t="s">
        <v>562</v>
      </c>
      <c r="P259" s="8"/>
      <c r="Q259" s="8" t="s">
        <v>733</v>
      </c>
      <c r="R259" s="8" t="s">
        <v>734</v>
      </c>
      <c r="S259" s="8">
        <v>0</v>
      </c>
      <c r="T259" s="13" t="s">
        <v>49</v>
      </c>
      <c r="U259" s="13" t="s">
        <v>35</v>
      </c>
      <c r="V259" s="8" t="s">
        <v>739</v>
      </c>
      <c r="W259" s="9">
        <v>45657</v>
      </c>
      <c r="X259" s="8" t="s">
        <v>740</v>
      </c>
      <c r="Y259" s="8" t="s">
        <v>559</v>
      </c>
      <c r="Z259" s="8" t="s">
        <v>560</v>
      </c>
      <c r="AA259" s="8" t="s">
        <v>65</v>
      </c>
      <c r="AB259" s="8" t="s">
        <v>65</v>
      </c>
      <c r="AC259" s="8" t="s">
        <v>561</v>
      </c>
      <c r="AD259" s="8" t="s">
        <v>562</v>
      </c>
      <c r="AE259" s="8"/>
      <c r="AF259" s="10" t="s">
        <v>1631</v>
      </c>
      <c r="AG259" s="8" t="s">
        <v>1632</v>
      </c>
      <c r="AH259" s="11">
        <v>21793</v>
      </c>
      <c r="AI259" s="11">
        <v>21683</v>
      </c>
      <c r="AJ259" s="11">
        <v>19040</v>
      </c>
      <c r="AK259" s="11">
        <v>14812</v>
      </c>
      <c r="AL259" s="11">
        <v>9155</v>
      </c>
      <c r="AM259" s="11">
        <v>4672</v>
      </c>
      <c r="AN259" s="11">
        <v>4059</v>
      </c>
      <c r="AO259" s="11">
        <v>1909</v>
      </c>
      <c r="AP259" s="11">
        <v>5190</v>
      </c>
      <c r="AQ259" s="11">
        <v>10977</v>
      </c>
      <c r="AR259" s="11">
        <v>18462</v>
      </c>
      <c r="AS259" s="12">
        <v>23261</v>
      </c>
      <c r="AT259" s="18">
        <f>AH259+AI259+AJ259+AK259+AL259+AM259+AN259+AO259+AP259+AQ259+AR259+AS259</f>
        <v>155013</v>
      </c>
      <c r="AU259" s="8" t="str">
        <f>AU$19</f>
        <v>W-5.1</v>
      </c>
      <c r="AV259" s="8" t="s">
        <v>1138</v>
      </c>
      <c r="AW259" s="8" t="s">
        <v>1060</v>
      </c>
      <c r="AX259" s="13">
        <v>8760</v>
      </c>
      <c r="AY259" s="13">
        <v>12</v>
      </c>
      <c r="AZ259" s="14">
        <v>1</v>
      </c>
      <c r="BA259" s="14">
        <v>99</v>
      </c>
      <c r="BB259" s="13">
        <f t="shared" si="70"/>
        <v>1550.13</v>
      </c>
      <c r="BC259" s="13">
        <f t="shared" si="71"/>
        <v>153462.87</v>
      </c>
      <c r="BD259" s="57">
        <f t="shared" si="72"/>
        <v>0</v>
      </c>
      <c r="BE259" s="57">
        <f>IF((OR(AU259=Ceny!$A$3,AU259=Ceny!$A$4,AU259=Ceny!$A$5,AU259=Ceny!$A$6,AU259=Ceny!$A$7)),$C$5/1000,$C$6/1000)</f>
        <v>0</v>
      </c>
      <c r="BF259" s="15">
        <f t="shared" si="73"/>
        <v>0</v>
      </c>
      <c r="BG259" s="15">
        <f t="shared" si="74"/>
        <v>0</v>
      </c>
      <c r="BH259" s="15">
        <f t="shared" si="75"/>
        <v>0</v>
      </c>
      <c r="BI259" s="16">
        <f t="shared" si="76"/>
        <v>0</v>
      </c>
      <c r="BJ259" s="15">
        <f t="shared" si="77"/>
        <v>0</v>
      </c>
      <c r="BK259" s="16">
        <f t="shared" si="78"/>
        <v>0</v>
      </c>
      <c r="BL259" s="15">
        <f t="shared" si="79"/>
        <v>0</v>
      </c>
      <c r="BM259" s="11">
        <f>VLOOKUP(AU259,Ceny!$A$3:$E$9,2,FALSE)</f>
        <v>6.4200000000000004E-3</v>
      </c>
      <c r="BN259" s="15">
        <f>ROUND(BM259*AX259*AW259*AZ259/100,2)</f>
        <v>172.65</v>
      </c>
      <c r="BO259" s="11">
        <f>VLOOKUP(AU259,Ceny!$A$3:$E$9,4,FALSE)</f>
        <v>6.4200000000000004E-3</v>
      </c>
      <c r="BP259" s="15">
        <f>ROUND(BO259*AW259*AX259*BA259/100,2)</f>
        <v>17092.78</v>
      </c>
      <c r="BQ259" s="11">
        <f>VLOOKUP(AU259,Ceny!$A$3:$E$9,3,FALSE)</f>
        <v>2.3060000000000001E-2</v>
      </c>
      <c r="BR259" s="15">
        <f t="shared" si="80"/>
        <v>35.75</v>
      </c>
      <c r="BS259" s="11">
        <f>VLOOKUP(AU259,Ceny!$A$3:$E$9,5,FALSE)</f>
        <v>2.3060000000000001E-2</v>
      </c>
      <c r="BT259" s="15">
        <f t="shared" si="81"/>
        <v>3538.85</v>
      </c>
      <c r="BU259" s="15">
        <v>0</v>
      </c>
      <c r="BV259" s="58">
        <f t="shared" si="82"/>
        <v>0</v>
      </c>
      <c r="BW259" s="59">
        <f t="shared" si="83"/>
        <v>20840.03</v>
      </c>
      <c r="BX259" s="59">
        <f t="shared" si="84"/>
        <v>4793.21</v>
      </c>
      <c r="BY259" s="59">
        <f t="shared" si="85"/>
        <v>25633.239999999998</v>
      </c>
      <c r="CA259" s="60"/>
    </row>
    <row r="260" spans="1:79">
      <c r="A260" s="56">
        <f t="shared" si="86"/>
        <v>246</v>
      </c>
      <c r="B260" s="8" t="s">
        <v>63</v>
      </c>
      <c r="C260" s="8" t="s">
        <v>64</v>
      </c>
      <c r="D260" s="8" t="s">
        <v>65</v>
      </c>
      <c r="E260" s="8" t="s">
        <v>65</v>
      </c>
      <c r="F260" s="8" t="s">
        <v>66</v>
      </c>
      <c r="G260" s="8" t="s">
        <v>67</v>
      </c>
      <c r="H260" s="8"/>
      <c r="I260" s="8" t="s">
        <v>68</v>
      </c>
      <c r="J260" s="8" t="s">
        <v>559</v>
      </c>
      <c r="K260" s="8" t="s">
        <v>560</v>
      </c>
      <c r="L260" s="8" t="s">
        <v>65</v>
      </c>
      <c r="M260" s="8" t="s">
        <v>65</v>
      </c>
      <c r="N260" s="8" t="s">
        <v>561</v>
      </c>
      <c r="O260" s="8" t="s">
        <v>562</v>
      </c>
      <c r="P260" s="8"/>
      <c r="Q260" s="8" t="s">
        <v>733</v>
      </c>
      <c r="R260" s="8" t="s">
        <v>734</v>
      </c>
      <c r="S260" s="8">
        <v>0</v>
      </c>
      <c r="T260" s="13" t="s">
        <v>49</v>
      </c>
      <c r="U260" s="13" t="s">
        <v>35</v>
      </c>
      <c r="V260" s="8" t="s">
        <v>739</v>
      </c>
      <c r="W260" s="9">
        <v>45657</v>
      </c>
      <c r="X260" s="8" t="s">
        <v>740</v>
      </c>
      <c r="Y260" s="8" t="s">
        <v>559</v>
      </c>
      <c r="Z260" s="8" t="s">
        <v>560</v>
      </c>
      <c r="AA260" s="8" t="s">
        <v>65</v>
      </c>
      <c r="AB260" s="8" t="s">
        <v>65</v>
      </c>
      <c r="AC260" s="8" t="s">
        <v>934</v>
      </c>
      <c r="AD260" s="8" t="s">
        <v>562</v>
      </c>
      <c r="AE260" s="8"/>
      <c r="AF260" s="10" t="s">
        <v>1633</v>
      </c>
      <c r="AG260" s="8" t="s">
        <v>1634</v>
      </c>
      <c r="AH260" s="11">
        <v>31613</v>
      </c>
      <c r="AI260" s="11">
        <v>31027</v>
      </c>
      <c r="AJ260" s="11">
        <v>28198</v>
      </c>
      <c r="AK260" s="11">
        <v>19918</v>
      </c>
      <c r="AL260" s="11">
        <v>10044</v>
      </c>
      <c r="AM260" s="11">
        <v>2423</v>
      </c>
      <c r="AN260" s="11">
        <v>2336</v>
      </c>
      <c r="AO260" s="11">
        <v>2488</v>
      </c>
      <c r="AP260" s="11">
        <v>2554</v>
      </c>
      <c r="AQ260" s="11">
        <v>12305</v>
      </c>
      <c r="AR260" s="11">
        <v>26978</v>
      </c>
      <c r="AS260" s="12">
        <v>35618</v>
      </c>
      <c r="AT260" s="18">
        <f>AH260+AI260+AJ260+AK260+AL260+AM260+AN260+AO260+AP260+AQ260+AR260+AS260</f>
        <v>205502</v>
      </c>
      <c r="AU260" s="8" t="str">
        <f>AU$19</f>
        <v>W-5.1</v>
      </c>
      <c r="AV260" s="8" t="s">
        <v>1138</v>
      </c>
      <c r="AW260" s="8" t="s">
        <v>1181</v>
      </c>
      <c r="AX260" s="13">
        <v>8760</v>
      </c>
      <c r="AY260" s="13">
        <v>12</v>
      </c>
      <c r="AZ260" s="14">
        <v>1</v>
      </c>
      <c r="BA260" s="14">
        <v>99</v>
      </c>
      <c r="BB260" s="13">
        <f t="shared" si="70"/>
        <v>2055.02</v>
      </c>
      <c r="BC260" s="13">
        <f t="shared" si="71"/>
        <v>203446.98</v>
      </c>
      <c r="BD260" s="57">
        <f t="shared" si="72"/>
        <v>0</v>
      </c>
      <c r="BE260" s="57">
        <f>IF((OR(AU260=Ceny!$A$3,AU260=Ceny!$A$4,AU260=Ceny!$A$5,AU260=Ceny!$A$6,AU260=Ceny!$A$7)),$C$5/1000,$C$6/1000)</f>
        <v>0</v>
      </c>
      <c r="BF260" s="15">
        <f t="shared" si="73"/>
        <v>0</v>
      </c>
      <c r="BG260" s="15">
        <f t="shared" si="74"/>
        <v>0</v>
      </c>
      <c r="BH260" s="15">
        <f t="shared" si="75"/>
        <v>0</v>
      </c>
      <c r="BI260" s="16">
        <f t="shared" si="76"/>
        <v>0</v>
      </c>
      <c r="BJ260" s="15">
        <f t="shared" si="77"/>
        <v>0</v>
      </c>
      <c r="BK260" s="16">
        <f t="shared" si="78"/>
        <v>0</v>
      </c>
      <c r="BL260" s="15">
        <f t="shared" si="79"/>
        <v>0</v>
      </c>
      <c r="BM260" s="11">
        <f>VLOOKUP(AU260,Ceny!$A$3:$E$9,2,FALSE)</f>
        <v>6.4200000000000004E-3</v>
      </c>
      <c r="BN260" s="15">
        <f>ROUND(BM260*AX260*AW260*AZ260/100,2)</f>
        <v>68.05</v>
      </c>
      <c r="BO260" s="11">
        <f>VLOOKUP(AU260,Ceny!$A$3:$E$9,4,FALSE)</f>
        <v>6.4200000000000004E-3</v>
      </c>
      <c r="BP260" s="15">
        <f>ROUND(BO260*AW260*AX260*BA260/100,2)</f>
        <v>6736.89</v>
      </c>
      <c r="BQ260" s="11">
        <f>VLOOKUP(AU260,Ceny!$A$3:$E$9,3,FALSE)</f>
        <v>2.3060000000000001E-2</v>
      </c>
      <c r="BR260" s="15">
        <f t="shared" si="80"/>
        <v>47.39</v>
      </c>
      <c r="BS260" s="11">
        <f>VLOOKUP(AU260,Ceny!$A$3:$E$9,5,FALSE)</f>
        <v>2.3060000000000001E-2</v>
      </c>
      <c r="BT260" s="15">
        <f t="shared" si="81"/>
        <v>4691.49</v>
      </c>
      <c r="BU260" s="15">
        <v>0</v>
      </c>
      <c r="BV260" s="58">
        <f t="shared" si="82"/>
        <v>0</v>
      </c>
      <c r="BW260" s="59">
        <f t="shared" si="83"/>
        <v>11543.82</v>
      </c>
      <c r="BX260" s="59">
        <f t="shared" si="84"/>
        <v>2655.08</v>
      </c>
      <c r="BY260" s="59">
        <f t="shared" si="85"/>
        <v>14198.9</v>
      </c>
      <c r="CA260" s="60"/>
    </row>
    <row r="261" spans="1:79">
      <c r="A261" s="56">
        <f t="shared" si="86"/>
        <v>247</v>
      </c>
      <c r="B261" s="8" t="s">
        <v>63</v>
      </c>
      <c r="C261" s="8" t="s">
        <v>563</v>
      </c>
      <c r="D261" s="8" t="s">
        <v>65</v>
      </c>
      <c r="E261" s="8" t="s">
        <v>65</v>
      </c>
      <c r="F261" s="8" t="s">
        <v>66</v>
      </c>
      <c r="G261" s="8" t="s">
        <v>67</v>
      </c>
      <c r="H261" s="8"/>
      <c r="I261" s="8" t="s">
        <v>68</v>
      </c>
      <c r="J261" s="8" t="s">
        <v>564</v>
      </c>
      <c r="K261" s="8" t="s">
        <v>565</v>
      </c>
      <c r="L261" s="8" t="s">
        <v>65</v>
      </c>
      <c r="M261" s="8" t="s">
        <v>65</v>
      </c>
      <c r="N261" s="8" t="s">
        <v>566</v>
      </c>
      <c r="O261" s="8" t="s">
        <v>496</v>
      </c>
      <c r="P261" s="8"/>
      <c r="Q261" s="8" t="s">
        <v>733</v>
      </c>
      <c r="R261" s="8" t="s">
        <v>734</v>
      </c>
      <c r="S261" s="8">
        <v>0</v>
      </c>
      <c r="T261" s="13" t="s">
        <v>49</v>
      </c>
      <c r="U261" s="13" t="s">
        <v>35</v>
      </c>
      <c r="V261" s="8" t="s">
        <v>739</v>
      </c>
      <c r="W261" s="9">
        <v>45657</v>
      </c>
      <c r="X261" s="8" t="s">
        <v>740</v>
      </c>
      <c r="Y261" s="8" t="s">
        <v>564</v>
      </c>
      <c r="Z261" s="8" t="s">
        <v>565</v>
      </c>
      <c r="AA261" s="8" t="s">
        <v>65</v>
      </c>
      <c r="AB261" s="8" t="s">
        <v>65</v>
      </c>
      <c r="AC261" s="8" t="s">
        <v>566</v>
      </c>
      <c r="AD261" s="8" t="s">
        <v>496</v>
      </c>
      <c r="AE261" s="8"/>
      <c r="AF261" s="10" t="s">
        <v>1635</v>
      </c>
      <c r="AG261" s="8" t="s">
        <v>1636</v>
      </c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2"/>
      <c r="AT261" s="18">
        <v>1245</v>
      </c>
      <c r="AU261" s="8" t="str">
        <f>AU$15</f>
        <v>W-1.1</v>
      </c>
      <c r="AV261" s="8" t="s">
        <v>1138</v>
      </c>
      <c r="AW261" s="8"/>
      <c r="AX261" s="13">
        <v>8760</v>
      </c>
      <c r="AY261" s="13">
        <v>12</v>
      </c>
      <c r="AZ261" s="14">
        <v>0</v>
      </c>
      <c r="BA261" s="14">
        <v>100</v>
      </c>
      <c r="BB261" s="13">
        <f t="shared" si="70"/>
        <v>0</v>
      </c>
      <c r="BC261" s="13">
        <f t="shared" si="71"/>
        <v>1245</v>
      </c>
      <c r="BD261" s="57">
        <f t="shared" si="72"/>
        <v>0</v>
      </c>
      <c r="BE261" s="57">
        <f>IF((OR(AU261=Ceny!$A$3,AU261=Ceny!$A$4,AU261=Ceny!$A$5,AU261=Ceny!$A$6,AU261=Ceny!$A$7)),$C$5/1000,$C$6/1000)</f>
        <v>0</v>
      </c>
      <c r="BF261" s="15">
        <f t="shared" si="73"/>
        <v>0</v>
      </c>
      <c r="BG261" s="15">
        <f t="shared" si="74"/>
        <v>0</v>
      </c>
      <c r="BH261" s="15">
        <f t="shared" si="75"/>
        <v>0</v>
      </c>
      <c r="BI261" s="16">
        <f t="shared" si="76"/>
        <v>0</v>
      </c>
      <c r="BJ261" s="15">
        <f t="shared" si="77"/>
        <v>0</v>
      </c>
      <c r="BK261" s="16">
        <f t="shared" si="78"/>
        <v>0</v>
      </c>
      <c r="BL261" s="15">
        <f t="shared" si="79"/>
        <v>0</v>
      </c>
      <c r="BM261" s="11">
        <f>VLOOKUP(AU261,Ceny!$A$3:$E$9,2,FALSE)</f>
        <v>6.01</v>
      </c>
      <c r="BN261" s="15">
        <f t="shared" ref="BN261:BN276" si="94">ROUND(BM261*AY261*AZ261/100,2)</f>
        <v>0</v>
      </c>
      <c r="BO261" s="11">
        <f>VLOOKUP(AU261,Ceny!$A$3:$E$9,4,FALSE)</f>
        <v>6.01</v>
      </c>
      <c r="BP261" s="15">
        <f t="shared" ref="BP261:BP276" si="95">ROUND(BO261*AY261*BA261/100,2)</f>
        <v>72.12</v>
      </c>
      <c r="BQ261" s="11">
        <f>VLOOKUP(AU261,Ceny!$A$3:$E$9,3,FALSE)</f>
        <v>5.706E-2</v>
      </c>
      <c r="BR261" s="15">
        <f t="shared" si="80"/>
        <v>0</v>
      </c>
      <c r="BS261" s="11">
        <f>VLOOKUP(AU261,Ceny!$A$3:$E$9,5,FALSE)</f>
        <v>5.706E-2</v>
      </c>
      <c r="BT261" s="15">
        <f t="shared" si="81"/>
        <v>71.040000000000006</v>
      </c>
      <c r="BU261" s="15">
        <v>0</v>
      </c>
      <c r="BV261" s="58">
        <f t="shared" si="82"/>
        <v>0</v>
      </c>
      <c r="BW261" s="59">
        <f t="shared" si="83"/>
        <v>143.16000000000003</v>
      </c>
      <c r="BX261" s="59">
        <f t="shared" si="84"/>
        <v>32.93</v>
      </c>
      <c r="BY261" s="59">
        <f t="shared" si="85"/>
        <v>176.09000000000003</v>
      </c>
      <c r="CA261" s="60"/>
    </row>
    <row r="262" spans="1:79">
      <c r="A262" s="56">
        <f t="shared" si="86"/>
        <v>248</v>
      </c>
      <c r="B262" s="8" t="s">
        <v>63</v>
      </c>
      <c r="C262" s="8" t="s">
        <v>64</v>
      </c>
      <c r="D262" s="8" t="s">
        <v>65</v>
      </c>
      <c r="E262" s="8" t="s">
        <v>65</v>
      </c>
      <c r="F262" s="8" t="s">
        <v>66</v>
      </c>
      <c r="G262" s="8" t="s">
        <v>67</v>
      </c>
      <c r="H262" s="8"/>
      <c r="I262" s="8" t="s">
        <v>68</v>
      </c>
      <c r="J262" s="8" t="s">
        <v>567</v>
      </c>
      <c r="K262" s="8" t="s">
        <v>514</v>
      </c>
      <c r="L262" s="8" t="s">
        <v>65</v>
      </c>
      <c r="M262" s="8" t="s">
        <v>65</v>
      </c>
      <c r="N262" s="8" t="s">
        <v>568</v>
      </c>
      <c r="O262" s="8" t="s">
        <v>569</v>
      </c>
      <c r="P262" s="8"/>
      <c r="Q262" s="8" t="s">
        <v>733</v>
      </c>
      <c r="R262" s="8" t="s">
        <v>734</v>
      </c>
      <c r="S262" s="8">
        <v>0</v>
      </c>
      <c r="T262" s="13" t="s">
        <v>49</v>
      </c>
      <c r="U262" s="13" t="s">
        <v>35</v>
      </c>
      <c r="V262" s="8" t="s">
        <v>739</v>
      </c>
      <c r="W262" s="9">
        <v>45657</v>
      </c>
      <c r="X262" s="8" t="s">
        <v>740</v>
      </c>
      <c r="Y262" s="8" t="s">
        <v>567</v>
      </c>
      <c r="Z262" s="8" t="s">
        <v>514</v>
      </c>
      <c r="AA262" s="8" t="s">
        <v>935</v>
      </c>
      <c r="AB262" s="8" t="s">
        <v>65</v>
      </c>
      <c r="AC262" s="8" t="s">
        <v>568</v>
      </c>
      <c r="AD262" s="8" t="s">
        <v>936</v>
      </c>
      <c r="AE262" s="8"/>
      <c r="AF262" s="10" t="s">
        <v>1637</v>
      </c>
      <c r="AG262" s="8" t="s">
        <v>1638</v>
      </c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2"/>
      <c r="AT262" s="18">
        <v>1093</v>
      </c>
      <c r="AU262" s="8" t="str">
        <f>AU$30</f>
        <v>W-2.1</v>
      </c>
      <c r="AV262" s="8" t="s">
        <v>1138</v>
      </c>
      <c r="AW262" s="8"/>
      <c r="AX262" s="13">
        <v>8760</v>
      </c>
      <c r="AY262" s="13">
        <v>12</v>
      </c>
      <c r="AZ262" s="14">
        <v>0</v>
      </c>
      <c r="BA262" s="14">
        <v>100</v>
      </c>
      <c r="BB262" s="13">
        <f t="shared" si="70"/>
        <v>0</v>
      </c>
      <c r="BC262" s="13">
        <f t="shared" si="71"/>
        <v>1093</v>
      </c>
      <c r="BD262" s="57">
        <f t="shared" si="72"/>
        <v>0</v>
      </c>
      <c r="BE262" s="57">
        <f>IF((OR(AU262=Ceny!$A$3,AU262=Ceny!$A$4,AU262=Ceny!$A$5,AU262=Ceny!$A$6,AU262=Ceny!$A$7)),$C$5/1000,$C$6/1000)</f>
        <v>0</v>
      </c>
      <c r="BF262" s="15">
        <f t="shared" si="73"/>
        <v>0</v>
      </c>
      <c r="BG262" s="15">
        <f t="shared" si="74"/>
        <v>0</v>
      </c>
      <c r="BH262" s="15">
        <f t="shared" si="75"/>
        <v>0</v>
      </c>
      <c r="BI262" s="16">
        <f t="shared" si="76"/>
        <v>0</v>
      </c>
      <c r="BJ262" s="15">
        <f t="shared" si="77"/>
        <v>0</v>
      </c>
      <c r="BK262" s="16">
        <f t="shared" si="78"/>
        <v>0</v>
      </c>
      <c r="BL262" s="15">
        <f t="shared" si="79"/>
        <v>0</v>
      </c>
      <c r="BM262" s="11">
        <f>VLOOKUP(AU262,Ceny!$A$3:$E$9,2,FALSE)</f>
        <v>13.04</v>
      </c>
      <c r="BN262" s="15">
        <f t="shared" si="94"/>
        <v>0</v>
      </c>
      <c r="BO262" s="11">
        <f>VLOOKUP(AU262,Ceny!$A$3:$E$9,4,FALSE)</f>
        <v>13.04</v>
      </c>
      <c r="BP262" s="15">
        <f t="shared" si="95"/>
        <v>156.47999999999999</v>
      </c>
      <c r="BQ262" s="11">
        <f>VLOOKUP(AU262,Ceny!$A$3:$E$9,3,FALSE)</f>
        <v>4.7559999999999998E-2</v>
      </c>
      <c r="BR262" s="15">
        <f t="shared" si="80"/>
        <v>0</v>
      </c>
      <c r="BS262" s="11">
        <f>VLOOKUP(AU262,Ceny!$A$3:$E$9,5,FALSE)</f>
        <v>4.7559999999999998E-2</v>
      </c>
      <c r="BT262" s="15">
        <f t="shared" si="81"/>
        <v>51.98</v>
      </c>
      <c r="BU262" s="15">
        <v>0</v>
      </c>
      <c r="BV262" s="58">
        <f t="shared" si="82"/>
        <v>0</v>
      </c>
      <c r="BW262" s="59">
        <f t="shared" si="83"/>
        <v>208.45999999999998</v>
      </c>
      <c r="BX262" s="59">
        <f t="shared" si="84"/>
        <v>47.95</v>
      </c>
      <c r="BY262" s="59">
        <f t="shared" si="85"/>
        <v>256.40999999999997</v>
      </c>
      <c r="CA262" s="60"/>
    </row>
    <row r="263" spans="1:79">
      <c r="A263" s="56">
        <f t="shared" si="86"/>
        <v>249</v>
      </c>
      <c r="B263" s="8" t="s">
        <v>63</v>
      </c>
      <c r="C263" s="8" t="s">
        <v>64</v>
      </c>
      <c r="D263" s="8" t="s">
        <v>65</v>
      </c>
      <c r="E263" s="8" t="s">
        <v>65</v>
      </c>
      <c r="F263" s="8" t="s">
        <v>66</v>
      </c>
      <c r="G263" s="8" t="s">
        <v>67</v>
      </c>
      <c r="H263" s="8"/>
      <c r="I263" s="8" t="s">
        <v>68</v>
      </c>
      <c r="J263" s="8" t="s">
        <v>570</v>
      </c>
      <c r="K263" s="8" t="s">
        <v>571</v>
      </c>
      <c r="L263" s="8" t="s">
        <v>65</v>
      </c>
      <c r="M263" s="8" t="s">
        <v>65</v>
      </c>
      <c r="N263" s="8" t="s">
        <v>572</v>
      </c>
      <c r="O263" s="8" t="s">
        <v>112</v>
      </c>
      <c r="P263" s="8"/>
      <c r="Q263" s="8" t="s">
        <v>733</v>
      </c>
      <c r="R263" s="8" t="s">
        <v>734</v>
      </c>
      <c r="S263" s="8">
        <v>0</v>
      </c>
      <c r="T263" s="13" t="s">
        <v>49</v>
      </c>
      <c r="U263" s="13" t="s">
        <v>35</v>
      </c>
      <c r="V263" s="8" t="s">
        <v>739</v>
      </c>
      <c r="W263" s="9">
        <v>45657</v>
      </c>
      <c r="X263" s="8" t="s">
        <v>740</v>
      </c>
      <c r="Y263" s="8" t="s">
        <v>937</v>
      </c>
      <c r="Z263" s="8" t="s">
        <v>571</v>
      </c>
      <c r="AA263" s="8" t="s">
        <v>65</v>
      </c>
      <c r="AB263" s="8" t="s">
        <v>65</v>
      </c>
      <c r="AC263" s="8" t="s">
        <v>572</v>
      </c>
      <c r="AD263" s="8" t="s">
        <v>938</v>
      </c>
      <c r="AE263" s="8"/>
      <c r="AF263" s="10" t="s">
        <v>1639</v>
      </c>
      <c r="AG263" s="8" t="s">
        <v>1640</v>
      </c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2"/>
      <c r="AT263" s="18">
        <v>0</v>
      </c>
      <c r="AU263" s="8" t="str">
        <f>AU$15</f>
        <v>W-1.1</v>
      </c>
      <c r="AV263" s="8" t="s">
        <v>1138</v>
      </c>
      <c r="AW263" s="8"/>
      <c r="AX263" s="13">
        <v>8760</v>
      </c>
      <c r="AY263" s="13">
        <v>12</v>
      </c>
      <c r="AZ263" s="14">
        <v>0</v>
      </c>
      <c r="BA263" s="14">
        <v>100</v>
      </c>
      <c r="BB263" s="13">
        <f t="shared" si="70"/>
        <v>0</v>
      </c>
      <c r="BC263" s="13">
        <f t="shared" si="71"/>
        <v>0</v>
      </c>
      <c r="BD263" s="57">
        <f t="shared" si="72"/>
        <v>0</v>
      </c>
      <c r="BE263" s="57">
        <f>IF((OR(AU263=Ceny!$A$3,AU263=Ceny!$A$4,AU263=Ceny!$A$5,AU263=Ceny!$A$6,AU263=Ceny!$A$7)),$C$5/1000,$C$6/1000)</f>
        <v>0</v>
      </c>
      <c r="BF263" s="15">
        <f t="shared" si="73"/>
        <v>0</v>
      </c>
      <c r="BG263" s="15">
        <f t="shared" si="74"/>
        <v>0</v>
      </c>
      <c r="BH263" s="15">
        <f t="shared" si="75"/>
        <v>0</v>
      </c>
      <c r="BI263" s="16">
        <f t="shared" si="76"/>
        <v>0</v>
      </c>
      <c r="BJ263" s="15">
        <f t="shared" si="77"/>
        <v>0</v>
      </c>
      <c r="BK263" s="16">
        <f t="shared" si="78"/>
        <v>0</v>
      </c>
      <c r="BL263" s="15">
        <f t="shared" si="79"/>
        <v>0</v>
      </c>
      <c r="BM263" s="11">
        <f>VLOOKUP(AU263,Ceny!$A$3:$E$9,2,FALSE)</f>
        <v>6.01</v>
      </c>
      <c r="BN263" s="15">
        <f t="shared" si="94"/>
        <v>0</v>
      </c>
      <c r="BO263" s="11">
        <f>VLOOKUP(AU263,Ceny!$A$3:$E$9,4,FALSE)</f>
        <v>6.01</v>
      </c>
      <c r="BP263" s="15">
        <f t="shared" si="95"/>
        <v>72.12</v>
      </c>
      <c r="BQ263" s="11">
        <f>VLOOKUP(AU263,Ceny!$A$3:$E$9,3,FALSE)</f>
        <v>5.706E-2</v>
      </c>
      <c r="BR263" s="15">
        <f t="shared" si="80"/>
        <v>0</v>
      </c>
      <c r="BS263" s="11">
        <f>VLOOKUP(AU263,Ceny!$A$3:$E$9,5,FALSE)</f>
        <v>5.706E-2</v>
      </c>
      <c r="BT263" s="15">
        <f t="shared" si="81"/>
        <v>0</v>
      </c>
      <c r="BU263" s="15">
        <v>0</v>
      </c>
      <c r="BV263" s="58">
        <f t="shared" si="82"/>
        <v>0</v>
      </c>
      <c r="BW263" s="59">
        <f t="shared" si="83"/>
        <v>72.12</v>
      </c>
      <c r="BX263" s="59">
        <f t="shared" si="84"/>
        <v>16.59</v>
      </c>
      <c r="BY263" s="59">
        <f t="shared" si="85"/>
        <v>88.710000000000008</v>
      </c>
      <c r="CA263" s="60"/>
    </row>
    <row r="264" spans="1:79">
      <c r="A264" s="56">
        <f t="shared" si="86"/>
        <v>250</v>
      </c>
      <c r="B264" s="8" t="s">
        <v>63</v>
      </c>
      <c r="C264" s="8" t="s">
        <v>64</v>
      </c>
      <c r="D264" s="8" t="s">
        <v>65</v>
      </c>
      <c r="E264" s="8" t="s">
        <v>65</v>
      </c>
      <c r="F264" s="8" t="s">
        <v>66</v>
      </c>
      <c r="G264" s="8" t="s">
        <v>67</v>
      </c>
      <c r="H264" s="8"/>
      <c r="I264" s="8" t="s">
        <v>68</v>
      </c>
      <c r="J264" s="8" t="s">
        <v>570</v>
      </c>
      <c r="K264" s="8" t="s">
        <v>571</v>
      </c>
      <c r="L264" s="8" t="s">
        <v>65</v>
      </c>
      <c r="M264" s="8" t="s">
        <v>65</v>
      </c>
      <c r="N264" s="8" t="s">
        <v>572</v>
      </c>
      <c r="O264" s="8" t="s">
        <v>112</v>
      </c>
      <c r="P264" s="8"/>
      <c r="Q264" s="8" t="s">
        <v>733</v>
      </c>
      <c r="R264" s="8" t="s">
        <v>734</v>
      </c>
      <c r="S264" s="8">
        <v>0</v>
      </c>
      <c r="T264" s="13" t="s">
        <v>49</v>
      </c>
      <c r="U264" s="13" t="s">
        <v>35</v>
      </c>
      <c r="V264" s="8" t="s">
        <v>739</v>
      </c>
      <c r="W264" s="9">
        <v>45657</v>
      </c>
      <c r="X264" s="8" t="s">
        <v>740</v>
      </c>
      <c r="Y264" s="8" t="s">
        <v>570</v>
      </c>
      <c r="Z264" s="8" t="s">
        <v>571</v>
      </c>
      <c r="AA264" s="8" t="s">
        <v>65</v>
      </c>
      <c r="AB264" s="8" t="s">
        <v>65</v>
      </c>
      <c r="AC264" s="8" t="s">
        <v>572</v>
      </c>
      <c r="AD264" s="8" t="s">
        <v>92</v>
      </c>
      <c r="AE264" s="8" t="s">
        <v>112</v>
      </c>
      <c r="AF264" s="10" t="s">
        <v>1641</v>
      </c>
      <c r="AG264" s="8" t="s">
        <v>1642</v>
      </c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2"/>
      <c r="AT264" s="18">
        <v>99798</v>
      </c>
      <c r="AU264" s="8" t="str">
        <f>AU$22</f>
        <v>W-3.6</v>
      </c>
      <c r="AV264" s="8" t="s">
        <v>1138</v>
      </c>
      <c r="AW264" s="8"/>
      <c r="AX264" s="13">
        <v>8760</v>
      </c>
      <c r="AY264" s="13">
        <v>12</v>
      </c>
      <c r="AZ264" s="14">
        <v>100</v>
      </c>
      <c r="BA264" s="14">
        <v>0</v>
      </c>
      <c r="BB264" s="13">
        <f t="shared" si="70"/>
        <v>99798</v>
      </c>
      <c r="BC264" s="13">
        <f t="shared" si="71"/>
        <v>0</v>
      </c>
      <c r="BD264" s="57">
        <f t="shared" si="72"/>
        <v>0</v>
      </c>
      <c r="BE264" s="57">
        <f>IF((OR(AU264=Ceny!$A$3,AU264=Ceny!$A$4,AU264=Ceny!$A$5,AU264=Ceny!$A$6,AU264=Ceny!$A$7)),$C$5/1000,$C$6/1000)</f>
        <v>0</v>
      </c>
      <c r="BF264" s="15">
        <f t="shared" si="73"/>
        <v>0</v>
      </c>
      <c r="BG264" s="15">
        <f t="shared" si="74"/>
        <v>0</v>
      </c>
      <c r="BH264" s="15">
        <f t="shared" si="75"/>
        <v>0</v>
      </c>
      <c r="BI264" s="16">
        <f t="shared" si="76"/>
        <v>0</v>
      </c>
      <c r="BJ264" s="15">
        <f t="shared" si="77"/>
        <v>0</v>
      </c>
      <c r="BK264" s="16">
        <f t="shared" si="78"/>
        <v>0</v>
      </c>
      <c r="BL264" s="15">
        <f t="shared" si="79"/>
        <v>0</v>
      </c>
      <c r="BM264" s="11">
        <f>VLOOKUP(AU264,Ceny!$A$3:$E$9,2,FALSE)</f>
        <v>42.41</v>
      </c>
      <c r="BN264" s="15">
        <f t="shared" si="94"/>
        <v>508.92</v>
      </c>
      <c r="BO264" s="11">
        <f>VLOOKUP(AU264,Ceny!$A$3:$E$9,4,FALSE)</f>
        <v>42.41</v>
      </c>
      <c r="BP264" s="15">
        <f t="shared" si="95"/>
        <v>0</v>
      </c>
      <c r="BQ264" s="11">
        <f>VLOOKUP(AU264,Ceny!$A$3:$E$9,3,FALSE)</f>
        <v>4.4200000000000003E-2</v>
      </c>
      <c r="BR264" s="15">
        <f t="shared" si="80"/>
        <v>4411.07</v>
      </c>
      <c r="BS264" s="11">
        <f>VLOOKUP(AU264,Ceny!$A$3:$E$9,5,FALSE)</f>
        <v>4.4200000000000003E-2</v>
      </c>
      <c r="BT264" s="15">
        <f t="shared" si="81"/>
        <v>0</v>
      </c>
      <c r="BU264" s="15">
        <v>0</v>
      </c>
      <c r="BV264" s="58">
        <f t="shared" si="82"/>
        <v>0</v>
      </c>
      <c r="BW264" s="59">
        <f t="shared" si="83"/>
        <v>4919.99</v>
      </c>
      <c r="BX264" s="59">
        <f t="shared" si="84"/>
        <v>1131.5999999999999</v>
      </c>
      <c r="BY264" s="59">
        <f t="shared" si="85"/>
        <v>6051.59</v>
      </c>
      <c r="CA264" s="60"/>
    </row>
    <row r="265" spans="1:79">
      <c r="A265" s="56">
        <f t="shared" si="86"/>
        <v>251</v>
      </c>
      <c r="B265" s="8" t="s">
        <v>63</v>
      </c>
      <c r="C265" s="8" t="s">
        <v>64</v>
      </c>
      <c r="D265" s="8" t="s">
        <v>65</v>
      </c>
      <c r="E265" s="8" t="s">
        <v>65</v>
      </c>
      <c r="F265" s="8" t="s">
        <v>66</v>
      </c>
      <c r="G265" s="8" t="s">
        <v>67</v>
      </c>
      <c r="H265" s="8"/>
      <c r="I265" s="8" t="s">
        <v>68</v>
      </c>
      <c r="J265" s="8" t="s">
        <v>573</v>
      </c>
      <c r="K265" s="8" t="s">
        <v>574</v>
      </c>
      <c r="L265" s="8" t="s">
        <v>65</v>
      </c>
      <c r="M265" s="8" t="s">
        <v>65</v>
      </c>
      <c r="N265" s="8" t="s">
        <v>575</v>
      </c>
      <c r="O265" s="8" t="s">
        <v>368</v>
      </c>
      <c r="P265" s="8"/>
      <c r="Q265" s="8" t="s">
        <v>733</v>
      </c>
      <c r="R265" s="8" t="s">
        <v>734</v>
      </c>
      <c r="S265" s="8">
        <v>0</v>
      </c>
      <c r="T265" s="13" t="s">
        <v>49</v>
      </c>
      <c r="U265" s="13" t="s">
        <v>35</v>
      </c>
      <c r="V265" s="8" t="s">
        <v>739</v>
      </c>
      <c r="W265" s="9">
        <v>45657</v>
      </c>
      <c r="X265" s="8" t="s">
        <v>740</v>
      </c>
      <c r="Y265" s="8" t="s">
        <v>573</v>
      </c>
      <c r="Z265" s="8" t="s">
        <v>574</v>
      </c>
      <c r="AA265" s="8" t="s">
        <v>65</v>
      </c>
      <c r="AB265" s="8" t="s">
        <v>65</v>
      </c>
      <c r="AC265" s="8" t="s">
        <v>575</v>
      </c>
      <c r="AD265" s="8" t="s">
        <v>368</v>
      </c>
      <c r="AE265" s="8"/>
      <c r="AF265" s="10" t="s">
        <v>1643</v>
      </c>
      <c r="AG265" s="8" t="s">
        <v>1644</v>
      </c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2"/>
      <c r="AT265" s="18">
        <v>4004</v>
      </c>
      <c r="AU265" s="8" t="str">
        <f>AU$30</f>
        <v>W-2.1</v>
      </c>
      <c r="AV265" s="8" t="s">
        <v>1138</v>
      </c>
      <c r="AW265" s="8"/>
      <c r="AX265" s="13">
        <v>8760</v>
      </c>
      <c r="AY265" s="13">
        <v>12</v>
      </c>
      <c r="AZ265" s="14">
        <v>0</v>
      </c>
      <c r="BA265" s="14">
        <v>100</v>
      </c>
      <c r="BB265" s="13">
        <f t="shared" si="70"/>
        <v>0</v>
      </c>
      <c r="BC265" s="13">
        <f t="shared" si="71"/>
        <v>4004</v>
      </c>
      <c r="BD265" s="57">
        <f t="shared" si="72"/>
        <v>0</v>
      </c>
      <c r="BE265" s="57">
        <f>IF((OR(AU265=Ceny!$A$3,AU265=Ceny!$A$4,AU265=Ceny!$A$5,AU265=Ceny!$A$6,AU265=Ceny!$A$7)),$C$5/1000,$C$6/1000)</f>
        <v>0</v>
      </c>
      <c r="BF265" s="15">
        <f t="shared" si="73"/>
        <v>0</v>
      </c>
      <c r="BG265" s="15">
        <f t="shared" si="74"/>
        <v>0</v>
      </c>
      <c r="BH265" s="15">
        <f t="shared" si="75"/>
        <v>0</v>
      </c>
      <c r="BI265" s="16">
        <f t="shared" si="76"/>
        <v>0</v>
      </c>
      <c r="BJ265" s="15">
        <f t="shared" si="77"/>
        <v>0</v>
      </c>
      <c r="BK265" s="16">
        <f t="shared" si="78"/>
        <v>0</v>
      </c>
      <c r="BL265" s="15">
        <f t="shared" si="79"/>
        <v>0</v>
      </c>
      <c r="BM265" s="11">
        <f>VLOOKUP(AU265,Ceny!$A$3:$E$9,2,FALSE)</f>
        <v>13.04</v>
      </c>
      <c r="BN265" s="15">
        <f t="shared" si="94"/>
        <v>0</v>
      </c>
      <c r="BO265" s="11">
        <f>VLOOKUP(AU265,Ceny!$A$3:$E$9,4,FALSE)</f>
        <v>13.04</v>
      </c>
      <c r="BP265" s="15">
        <f t="shared" si="95"/>
        <v>156.47999999999999</v>
      </c>
      <c r="BQ265" s="11">
        <f>VLOOKUP(AU265,Ceny!$A$3:$E$9,3,FALSE)</f>
        <v>4.7559999999999998E-2</v>
      </c>
      <c r="BR265" s="15">
        <f t="shared" si="80"/>
        <v>0</v>
      </c>
      <c r="BS265" s="11">
        <f>VLOOKUP(AU265,Ceny!$A$3:$E$9,5,FALSE)</f>
        <v>4.7559999999999998E-2</v>
      </c>
      <c r="BT265" s="15">
        <f t="shared" si="81"/>
        <v>190.43</v>
      </c>
      <c r="BU265" s="15">
        <v>0</v>
      </c>
      <c r="BV265" s="58">
        <f t="shared" si="82"/>
        <v>0</v>
      </c>
      <c r="BW265" s="59">
        <f t="shared" si="83"/>
        <v>346.90999999999997</v>
      </c>
      <c r="BX265" s="59">
        <f t="shared" si="84"/>
        <v>79.790000000000006</v>
      </c>
      <c r="BY265" s="59">
        <f t="shared" si="85"/>
        <v>426.7</v>
      </c>
      <c r="CA265" s="60"/>
    </row>
    <row r="266" spans="1:79">
      <c r="A266" s="56">
        <f t="shared" si="86"/>
        <v>252</v>
      </c>
      <c r="B266" s="8" t="s">
        <v>63</v>
      </c>
      <c r="C266" s="8" t="s">
        <v>64</v>
      </c>
      <c r="D266" s="8" t="s">
        <v>65</v>
      </c>
      <c r="E266" s="8" t="s">
        <v>65</v>
      </c>
      <c r="F266" s="8" t="s">
        <v>66</v>
      </c>
      <c r="G266" s="8" t="s">
        <v>67</v>
      </c>
      <c r="H266" s="8"/>
      <c r="I266" s="8" t="s">
        <v>68</v>
      </c>
      <c r="J266" s="8" t="s">
        <v>576</v>
      </c>
      <c r="K266" s="8" t="s">
        <v>577</v>
      </c>
      <c r="L266" s="8" t="s">
        <v>65</v>
      </c>
      <c r="M266" s="8" t="s">
        <v>65</v>
      </c>
      <c r="N266" s="8" t="s">
        <v>578</v>
      </c>
      <c r="O266" s="8" t="s">
        <v>237</v>
      </c>
      <c r="P266" s="8"/>
      <c r="Q266" s="8" t="s">
        <v>733</v>
      </c>
      <c r="R266" s="8" t="s">
        <v>734</v>
      </c>
      <c r="S266" s="8">
        <v>0</v>
      </c>
      <c r="T266" s="13" t="s">
        <v>49</v>
      </c>
      <c r="U266" s="13" t="s">
        <v>35</v>
      </c>
      <c r="V266" s="8" t="s">
        <v>739</v>
      </c>
      <c r="W266" s="9">
        <v>45657</v>
      </c>
      <c r="X266" s="8" t="s">
        <v>740</v>
      </c>
      <c r="Y266" s="8" t="s">
        <v>576</v>
      </c>
      <c r="Z266" s="8" t="s">
        <v>577</v>
      </c>
      <c r="AA266" s="8" t="s">
        <v>65</v>
      </c>
      <c r="AB266" s="8" t="s">
        <v>65</v>
      </c>
      <c r="AC266" s="8" t="s">
        <v>578</v>
      </c>
      <c r="AD266" s="8" t="s">
        <v>237</v>
      </c>
      <c r="AE266" s="8"/>
      <c r="AF266" s="10" t="s">
        <v>1645</v>
      </c>
      <c r="AG266" s="8" t="s">
        <v>1646</v>
      </c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2"/>
      <c r="AT266" s="18">
        <v>11989</v>
      </c>
      <c r="AU266" s="8" t="s">
        <v>58</v>
      </c>
      <c r="AV266" s="8" t="s">
        <v>1138</v>
      </c>
      <c r="AW266" s="8"/>
      <c r="AX266" s="13">
        <v>8760</v>
      </c>
      <c r="AY266" s="13">
        <v>12</v>
      </c>
      <c r="AZ266" s="14">
        <v>0</v>
      </c>
      <c r="BA266" s="14">
        <v>100</v>
      </c>
      <c r="BB266" s="13">
        <f t="shared" si="70"/>
        <v>0</v>
      </c>
      <c r="BC266" s="13">
        <f t="shared" si="71"/>
        <v>11989</v>
      </c>
      <c r="BD266" s="57">
        <f t="shared" si="72"/>
        <v>0</v>
      </c>
      <c r="BE266" s="57">
        <f>IF((OR(AU266=Ceny!$A$3,AU266=Ceny!$A$4,AU266=Ceny!$A$5,AU266=Ceny!$A$6,AU266=Ceny!$A$7)),$C$5/1000,$C$6/1000)</f>
        <v>0</v>
      </c>
      <c r="BF266" s="15">
        <f t="shared" si="73"/>
        <v>0</v>
      </c>
      <c r="BG266" s="15">
        <f t="shared" si="74"/>
        <v>0</v>
      </c>
      <c r="BH266" s="15">
        <f t="shared" si="75"/>
        <v>0</v>
      </c>
      <c r="BI266" s="16">
        <f t="shared" si="76"/>
        <v>0</v>
      </c>
      <c r="BJ266" s="15">
        <f t="shared" si="77"/>
        <v>0</v>
      </c>
      <c r="BK266" s="16">
        <f t="shared" si="78"/>
        <v>0</v>
      </c>
      <c r="BL266" s="15">
        <f t="shared" si="79"/>
        <v>0</v>
      </c>
      <c r="BM266" s="11">
        <f>VLOOKUP(AU266,Ceny!$A$3:$E$9,2,FALSE)</f>
        <v>42.41</v>
      </c>
      <c r="BN266" s="15">
        <f t="shared" si="94"/>
        <v>0</v>
      </c>
      <c r="BO266" s="11">
        <f>VLOOKUP(AU266,Ceny!$A$3:$E$9,4,FALSE)</f>
        <v>42.41</v>
      </c>
      <c r="BP266" s="15">
        <f t="shared" si="95"/>
        <v>508.92</v>
      </c>
      <c r="BQ266" s="11">
        <f>VLOOKUP(AU266,Ceny!$A$3:$E$9,3,FALSE)</f>
        <v>4.4200000000000003E-2</v>
      </c>
      <c r="BR266" s="15">
        <f t="shared" si="80"/>
        <v>0</v>
      </c>
      <c r="BS266" s="11">
        <f>VLOOKUP(AU266,Ceny!$A$3:$E$9,5,FALSE)</f>
        <v>4.4200000000000003E-2</v>
      </c>
      <c r="BT266" s="15">
        <f t="shared" si="81"/>
        <v>529.91</v>
      </c>
      <c r="BU266" s="15">
        <v>0</v>
      </c>
      <c r="BV266" s="58">
        <f t="shared" si="82"/>
        <v>0</v>
      </c>
      <c r="BW266" s="59">
        <f t="shared" si="83"/>
        <v>1038.83</v>
      </c>
      <c r="BX266" s="59">
        <f t="shared" si="84"/>
        <v>238.93</v>
      </c>
      <c r="BY266" s="59">
        <f t="shared" si="85"/>
        <v>1277.76</v>
      </c>
      <c r="CA266" s="60"/>
    </row>
    <row r="267" spans="1:79">
      <c r="A267" s="56">
        <f t="shared" si="86"/>
        <v>253</v>
      </c>
      <c r="B267" s="8" t="s">
        <v>63</v>
      </c>
      <c r="C267" s="8" t="s">
        <v>64</v>
      </c>
      <c r="D267" s="8" t="s">
        <v>65</v>
      </c>
      <c r="E267" s="8" t="s">
        <v>65</v>
      </c>
      <c r="F267" s="8" t="s">
        <v>66</v>
      </c>
      <c r="G267" s="8" t="s">
        <v>67</v>
      </c>
      <c r="H267" s="8"/>
      <c r="I267" s="8" t="s">
        <v>68</v>
      </c>
      <c r="J267" s="8" t="s">
        <v>579</v>
      </c>
      <c r="K267" s="8" t="s">
        <v>331</v>
      </c>
      <c r="L267" s="8" t="s">
        <v>65</v>
      </c>
      <c r="M267" s="8" t="s">
        <v>65</v>
      </c>
      <c r="N267" s="8" t="s">
        <v>332</v>
      </c>
      <c r="O267" s="8" t="s">
        <v>428</v>
      </c>
      <c r="P267" s="8"/>
      <c r="Q267" s="8" t="s">
        <v>733</v>
      </c>
      <c r="R267" s="8" t="s">
        <v>734</v>
      </c>
      <c r="S267" s="8">
        <v>0</v>
      </c>
      <c r="T267" s="13" t="s">
        <v>49</v>
      </c>
      <c r="U267" s="13" t="s">
        <v>35</v>
      </c>
      <c r="V267" s="8" t="s">
        <v>739</v>
      </c>
      <c r="W267" s="9">
        <v>45657</v>
      </c>
      <c r="X267" s="8" t="s">
        <v>740</v>
      </c>
      <c r="Y267" s="8" t="s">
        <v>579</v>
      </c>
      <c r="Z267" s="8" t="s">
        <v>331</v>
      </c>
      <c r="AA267" s="8" t="s">
        <v>65</v>
      </c>
      <c r="AB267" s="8" t="s">
        <v>65</v>
      </c>
      <c r="AC267" s="8" t="s">
        <v>332</v>
      </c>
      <c r="AD267" s="8" t="s">
        <v>428</v>
      </c>
      <c r="AE267" s="8"/>
      <c r="AF267" s="10" t="s">
        <v>1647</v>
      </c>
      <c r="AG267" s="8" t="s">
        <v>1648</v>
      </c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2"/>
      <c r="AT267" s="18">
        <v>629</v>
      </c>
      <c r="AU267" s="8" t="s">
        <v>1171</v>
      </c>
      <c r="AV267" s="8" t="s">
        <v>1138</v>
      </c>
      <c r="AW267" s="8"/>
      <c r="AX267" s="13">
        <v>8760</v>
      </c>
      <c r="AY267" s="13">
        <v>12</v>
      </c>
      <c r="AZ267" s="14">
        <v>0</v>
      </c>
      <c r="BA267" s="14">
        <v>100</v>
      </c>
      <c r="BB267" s="13">
        <f t="shared" si="70"/>
        <v>0</v>
      </c>
      <c r="BC267" s="13">
        <f t="shared" si="71"/>
        <v>629</v>
      </c>
      <c r="BD267" s="57">
        <f t="shared" si="72"/>
        <v>0</v>
      </c>
      <c r="BE267" s="57">
        <f>IF((OR(AU267=Ceny!$A$3,AU267=Ceny!$A$4,AU267=Ceny!$A$5,AU267=Ceny!$A$6,AU267=Ceny!$A$7)),$C$5/1000,$C$6/1000)</f>
        <v>0</v>
      </c>
      <c r="BF267" s="15">
        <f t="shared" si="73"/>
        <v>0</v>
      </c>
      <c r="BG267" s="15">
        <f t="shared" si="74"/>
        <v>0</v>
      </c>
      <c r="BH267" s="15">
        <f t="shared" si="75"/>
        <v>0</v>
      </c>
      <c r="BI267" s="16">
        <f t="shared" si="76"/>
        <v>0</v>
      </c>
      <c r="BJ267" s="15">
        <f t="shared" si="77"/>
        <v>0</v>
      </c>
      <c r="BK267" s="16">
        <f t="shared" si="78"/>
        <v>0</v>
      </c>
      <c r="BL267" s="15">
        <f t="shared" si="79"/>
        <v>0</v>
      </c>
      <c r="BM267" s="11">
        <f>VLOOKUP(AU267,Ceny!$A$3:$E$9,2,FALSE)</f>
        <v>13.04</v>
      </c>
      <c r="BN267" s="15">
        <f t="shared" si="94"/>
        <v>0</v>
      </c>
      <c r="BO267" s="11">
        <f>VLOOKUP(AU267,Ceny!$A$3:$E$9,4,FALSE)</f>
        <v>13.04</v>
      </c>
      <c r="BP267" s="15">
        <f t="shared" si="95"/>
        <v>156.47999999999999</v>
      </c>
      <c r="BQ267" s="11">
        <f>VLOOKUP(AU267,Ceny!$A$3:$E$9,3,FALSE)</f>
        <v>4.7559999999999998E-2</v>
      </c>
      <c r="BR267" s="15">
        <f t="shared" si="80"/>
        <v>0</v>
      </c>
      <c r="BS267" s="11">
        <f>VLOOKUP(AU267,Ceny!$A$3:$E$9,5,FALSE)</f>
        <v>4.7559999999999998E-2</v>
      </c>
      <c r="BT267" s="15">
        <f t="shared" si="81"/>
        <v>29.92</v>
      </c>
      <c r="BU267" s="15">
        <v>0</v>
      </c>
      <c r="BV267" s="58">
        <f t="shared" si="82"/>
        <v>0</v>
      </c>
      <c r="BW267" s="59">
        <f t="shared" si="83"/>
        <v>186.39999999999998</v>
      </c>
      <c r="BX267" s="59">
        <f t="shared" si="84"/>
        <v>42.87</v>
      </c>
      <c r="BY267" s="59">
        <f t="shared" si="85"/>
        <v>229.26999999999998</v>
      </c>
      <c r="CA267" s="60"/>
    </row>
    <row r="268" spans="1:79">
      <c r="A268" s="56">
        <f t="shared" si="86"/>
        <v>254</v>
      </c>
      <c r="B268" s="8" t="s">
        <v>63</v>
      </c>
      <c r="C268" s="8" t="s">
        <v>64</v>
      </c>
      <c r="D268" s="8" t="s">
        <v>65</v>
      </c>
      <c r="E268" s="8" t="s">
        <v>65</v>
      </c>
      <c r="F268" s="8" t="s">
        <v>66</v>
      </c>
      <c r="G268" s="8" t="s">
        <v>67</v>
      </c>
      <c r="H268" s="8"/>
      <c r="I268" s="8" t="s">
        <v>68</v>
      </c>
      <c r="J268" s="8" t="s">
        <v>580</v>
      </c>
      <c r="K268" s="8" t="s">
        <v>372</v>
      </c>
      <c r="L268" s="8" t="s">
        <v>65</v>
      </c>
      <c r="M268" s="8" t="s">
        <v>65</v>
      </c>
      <c r="N268" s="8" t="s">
        <v>373</v>
      </c>
      <c r="O268" s="8" t="s">
        <v>581</v>
      </c>
      <c r="P268" s="8"/>
      <c r="Q268" s="8" t="s">
        <v>733</v>
      </c>
      <c r="R268" s="8" t="s">
        <v>734</v>
      </c>
      <c r="S268" s="8">
        <v>0</v>
      </c>
      <c r="T268" s="13" t="s">
        <v>49</v>
      </c>
      <c r="U268" s="13" t="s">
        <v>35</v>
      </c>
      <c r="V268" s="8" t="s">
        <v>739</v>
      </c>
      <c r="W268" s="9">
        <v>45657</v>
      </c>
      <c r="X268" s="8" t="s">
        <v>740</v>
      </c>
      <c r="Y268" s="8" t="s">
        <v>580</v>
      </c>
      <c r="Z268" s="8" t="s">
        <v>372</v>
      </c>
      <c r="AA268" s="8" t="s">
        <v>65</v>
      </c>
      <c r="AB268" s="8" t="s">
        <v>65</v>
      </c>
      <c r="AC268" s="8" t="s">
        <v>373</v>
      </c>
      <c r="AD268" s="8" t="s">
        <v>581</v>
      </c>
      <c r="AE268" s="8"/>
      <c r="AF268" s="10" t="s">
        <v>1649</v>
      </c>
      <c r="AG268" s="8" t="s">
        <v>1650</v>
      </c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2"/>
      <c r="AT268" s="18">
        <v>9371</v>
      </c>
      <c r="AU268" s="8" t="s">
        <v>58</v>
      </c>
      <c r="AV268" s="8" t="s">
        <v>1138</v>
      </c>
      <c r="AW268" s="8"/>
      <c r="AX268" s="13">
        <v>8760</v>
      </c>
      <c r="AY268" s="13">
        <v>12</v>
      </c>
      <c r="AZ268" s="14">
        <v>0</v>
      </c>
      <c r="BA268" s="14">
        <v>100</v>
      </c>
      <c r="BB268" s="13">
        <f t="shared" ref="BB268:BB331" si="96">AT268*AZ268/100</f>
        <v>0</v>
      </c>
      <c r="BC268" s="13">
        <f t="shared" ref="BC268:BC331" si="97">AT268*BA268/100</f>
        <v>9371</v>
      </c>
      <c r="BD268" s="57">
        <f t="shared" ref="BD268:BD331" si="98">C$4/1000</f>
        <v>0</v>
      </c>
      <c r="BE268" s="57">
        <f>IF((OR(AU268=Ceny!$A$3,AU268=Ceny!$A$4,AU268=Ceny!$A$5,AU268=Ceny!$A$6,AU268=Ceny!$A$7)),$C$5/1000,$C$6/1000)</f>
        <v>0</v>
      </c>
      <c r="BF268" s="15">
        <f t="shared" ref="BF268:BF331" si="99">ROUND(BB268*BD268,2)</f>
        <v>0</v>
      </c>
      <c r="BG268" s="15">
        <f t="shared" ref="BG268:BG331" si="100">ROUND(BC268*BE268,2)</f>
        <v>0</v>
      </c>
      <c r="BH268" s="15">
        <f t="shared" ref="BH268:BH331" si="101">SUM(BF268:BG268)</f>
        <v>0</v>
      </c>
      <c r="BI268" s="16">
        <f t="shared" ref="BI268:BI331" si="102">HLOOKUP(AU268,$E$3:$K$5,2,FALSE)</f>
        <v>0</v>
      </c>
      <c r="BJ268" s="15">
        <f t="shared" ref="BJ268:BJ331" si="103">ROUND(BI268*AY268*AZ268/100,2)</f>
        <v>0</v>
      </c>
      <c r="BK268" s="16">
        <f t="shared" ref="BK268:BK331" si="104">HLOOKUP(AU268,$E$3:$K$5,3,FALSE)</f>
        <v>0</v>
      </c>
      <c r="BL268" s="15">
        <f t="shared" ref="BL268:BL331" si="105">ROUND(BK268*AY268*BA268/100,2)</f>
        <v>0</v>
      </c>
      <c r="BM268" s="11">
        <f>VLOOKUP(AU268,Ceny!$A$3:$E$9,2,FALSE)</f>
        <v>42.41</v>
      </c>
      <c r="BN268" s="15">
        <f t="shared" si="94"/>
        <v>0</v>
      </c>
      <c r="BO268" s="11">
        <f>VLOOKUP(AU268,Ceny!$A$3:$E$9,4,FALSE)</f>
        <v>42.41</v>
      </c>
      <c r="BP268" s="15">
        <f t="shared" si="95"/>
        <v>508.92</v>
      </c>
      <c r="BQ268" s="11">
        <f>VLOOKUP(AU268,Ceny!$A$3:$E$9,3,FALSE)</f>
        <v>4.4200000000000003E-2</v>
      </c>
      <c r="BR268" s="15">
        <f t="shared" ref="BR268:BR331" si="106">ROUND(BQ268*AT268*AZ268/100,2)</f>
        <v>0</v>
      </c>
      <c r="BS268" s="11">
        <f>VLOOKUP(AU268,Ceny!$A$3:$E$9,5,FALSE)</f>
        <v>4.4200000000000003E-2</v>
      </c>
      <c r="BT268" s="15">
        <f t="shared" ref="BT268:BT331" si="107">ROUND(BS268*AT268*BA268/100,2)</f>
        <v>414.2</v>
      </c>
      <c r="BU268" s="15">
        <v>0</v>
      </c>
      <c r="BV268" s="58">
        <f t="shared" ref="BV268:BV331" si="108">ROUND(BU268*AT268,2)</f>
        <v>0</v>
      </c>
      <c r="BW268" s="59">
        <f t="shared" ref="BW268:BW331" si="109">BH268+BJ268+BL268+BN268+BR268+BT268+BP268+BV268</f>
        <v>923.12</v>
      </c>
      <c r="BX268" s="59">
        <f t="shared" ref="BX268:BX331" si="110">ROUND(BW268*0.23,2)</f>
        <v>212.32</v>
      </c>
      <c r="BY268" s="59">
        <f t="shared" ref="BY268:BY331" si="111">BX268+BW268</f>
        <v>1135.44</v>
      </c>
      <c r="CA268" s="60"/>
    </row>
    <row r="269" spans="1:79">
      <c r="A269" s="56">
        <f t="shared" si="86"/>
        <v>255</v>
      </c>
      <c r="B269" s="8" t="s">
        <v>63</v>
      </c>
      <c r="C269" s="8" t="s">
        <v>64</v>
      </c>
      <c r="D269" s="8" t="s">
        <v>65</v>
      </c>
      <c r="E269" s="8" t="s">
        <v>65</v>
      </c>
      <c r="F269" s="8" t="s">
        <v>66</v>
      </c>
      <c r="G269" s="8" t="s">
        <v>67</v>
      </c>
      <c r="H269" s="8"/>
      <c r="I269" s="8" t="s">
        <v>68</v>
      </c>
      <c r="J269" s="8" t="s">
        <v>582</v>
      </c>
      <c r="K269" s="8" t="s">
        <v>583</v>
      </c>
      <c r="L269" s="8" t="s">
        <v>65</v>
      </c>
      <c r="M269" s="8" t="s">
        <v>65</v>
      </c>
      <c r="N269" s="8" t="s">
        <v>584</v>
      </c>
      <c r="O269" s="8" t="s">
        <v>290</v>
      </c>
      <c r="P269" s="8"/>
      <c r="Q269" s="8" t="s">
        <v>733</v>
      </c>
      <c r="R269" s="8" t="s">
        <v>734</v>
      </c>
      <c r="S269" s="8">
        <v>0</v>
      </c>
      <c r="T269" s="13" t="s">
        <v>49</v>
      </c>
      <c r="U269" s="13" t="s">
        <v>35</v>
      </c>
      <c r="V269" s="8" t="s">
        <v>739</v>
      </c>
      <c r="W269" s="9">
        <v>45657</v>
      </c>
      <c r="X269" s="8" t="s">
        <v>740</v>
      </c>
      <c r="Y269" s="8" t="s">
        <v>582</v>
      </c>
      <c r="Z269" s="8" t="s">
        <v>939</v>
      </c>
      <c r="AA269" s="8" t="s">
        <v>65</v>
      </c>
      <c r="AB269" s="8" t="s">
        <v>65</v>
      </c>
      <c r="AC269" s="8" t="s">
        <v>940</v>
      </c>
      <c r="AD269" s="8" t="s">
        <v>200</v>
      </c>
      <c r="AE269" s="8"/>
      <c r="AF269" s="10" t="s">
        <v>1651</v>
      </c>
      <c r="AG269" s="8" t="s">
        <v>1652</v>
      </c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2"/>
      <c r="AT269" s="18">
        <v>8983</v>
      </c>
      <c r="AU269" s="8" t="s">
        <v>1171</v>
      </c>
      <c r="AV269" s="8" t="s">
        <v>1138</v>
      </c>
      <c r="AW269" s="8"/>
      <c r="AX269" s="13">
        <v>8760</v>
      </c>
      <c r="AY269" s="13">
        <v>12</v>
      </c>
      <c r="AZ269" s="14">
        <v>0</v>
      </c>
      <c r="BA269" s="14">
        <v>100</v>
      </c>
      <c r="BB269" s="13">
        <f t="shared" si="96"/>
        <v>0</v>
      </c>
      <c r="BC269" s="13">
        <f t="shared" si="97"/>
        <v>8983</v>
      </c>
      <c r="BD269" s="57">
        <f t="shared" si="98"/>
        <v>0</v>
      </c>
      <c r="BE269" s="57">
        <f>IF((OR(AU269=Ceny!$A$3,AU269=Ceny!$A$4,AU269=Ceny!$A$5,AU269=Ceny!$A$6,AU269=Ceny!$A$7)),$C$5/1000,$C$6/1000)</f>
        <v>0</v>
      </c>
      <c r="BF269" s="15">
        <f t="shared" si="99"/>
        <v>0</v>
      </c>
      <c r="BG269" s="15">
        <f t="shared" si="100"/>
        <v>0</v>
      </c>
      <c r="BH269" s="15">
        <f t="shared" si="101"/>
        <v>0</v>
      </c>
      <c r="BI269" s="16">
        <f t="shared" si="102"/>
        <v>0</v>
      </c>
      <c r="BJ269" s="15">
        <f t="shared" si="103"/>
        <v>0</v>
      </c>
      <c r="BK269" s="16">
        <f t="shared" si="104"/>
        <v>0</v>
      </c>
      <c r="BL269" s="15">
        <f t="shared" si="105"/>
        <v>0</v>
      </c>
      <c r="BM269" s="11">
        <f>VLOOKUP(AU269,Ceny!$A$3:$E$9,2,FALSE)</f>
        <v>13.04</v>
      </c>
      <c r="BN269" s="15">
        <f t="shared" si="94"/>
        <v>0</v>
      </c>
      <c r="BO269" s="11">
        <f>VLOOKUP(AU269,Ceny!$A$3:$E$9,4,FALSE)</f>
        <v>13.04</v>
      </c>
      <c r="BP269" s="15">
        <f t="shared" si="95"/>
        <v>156.47999999999999</v>
      </c>
      <c r="BQ269" s="11">
        <f>VLOOKUP(AU269,Ceny!$A$3:$E$9,3,FALSE)</f>
        <v>4.7559999999999998E-2</v>
      </c>
      <c r="BR269" s="15">
        <f t="shared" si="106"/>
        <v>0</v>
      </c>
      <c r="BS269" s="11">
        <f>VLOOKUP(AU269,Ceny!$A$3:$E$9,5,FALSE)</f>
        <v>4.7559999999999998E-2</v>
      </c>
      <c r="BT269" s="15">
        <f t="shared" si="107"/>
        <v>427.23</v>
      </c>
      <c r="BU269" s="15">
        <v>0</v>
      </c>
      <c r="BV269" s="58">
        <f t="shared" si="108"/>
        <v>0</v>
      </c>
      <c r="BW269" s="59">
        <f t="shared" si="109"/>
        <v>583.71</v>
      </c>
      <c r="BX269" s="59">
        <f t="shared" si="110"/>
        <v>134.25</v>
      </c>
      <c r="BY269" s="59">
        <f t="shared" si="111"/>
        <v>717.96</v>
      </c>
      <c r="CA269" s="60"/>
    </row>
    <row r="270" spans="1:79">
      <c r="A270" s="56">
        <f t="shared" si="86"/>
        <v>256</v>
      </c>
      <c r="B270" s="8" t="s">
        <v>63</v>
      </c>
      <c r="C270" s="8" t="s">
        <v>64</v>
      </c>
      <c r="D270" s="8" t="s">
        <v>65</v>
      </c>
      <c r="E270" s="8" t="s">
        <v>65</v>
      </c>
      <c r="F270" s="8" t="s">
        <v>66</v>
      </c>
      <c r="G270" s="8" t="s">
        <v>67</v>
      </c>
      <c r="H270" s="8"/>
      <c r="I270" s="8" t="s">
        <v>68</v>
      </c>
      <c r="J270" s="8" t="s">
        <v>585</v>
      </c>
      <c r="K270" s="8" t="s">
        <v>586</v>
      </c>
      <c r="L270" s="8" t="s">
        <v>65</v>
      </c>
      <c r="M270" s="8" t="s">
        <v>65</v>
      </c>
      <c r="N270" s="8" t="s">
        <v>587</v>
      </c>
      <c r="O270" s="8" t="s">
        <v>588</v>
      </c>
      <c r="P270" s="8"/>
      <c r="Q270" s="8" t="s">
        <v>733</v>
      </c>
      <c r="R270" s="8" t="s">
        <v>734</v>
      </c>
      <c r="S270" s="8">
        <v>100</v>
      </c>
      <c r="T270" s="13" t="s">
        <v>49</v>
      </c>
      <c r="U270" s="13" t="s">
        <v>35</v>
      </c>
      <c r="V270" s="8" t="s">
        <v>739</v>
      </c>
      <c r="W270" s="9">
        <v>45657</v>
      </c>
      <c r="X270" s="8" t="s">
        <v>740</v>
      </c>
      <c r="Y270" s="8" t="s">
        <v>941</v>
      </c>
      <c r="Z270" s="8" t="s">
        <v>942</v>
      </c>
      <c r="AA270" s="8" t="s">
        <v>65</v>
      </c>
      <c r="AB270" s="8" t="s">
        <v>65</v>
      </c>
      <c r="AC270" s="8" t="s">
        <v>529</v>
      </c>
      <c r="AD270" s="8" t="s">
        <v>418</v>
      </c>
      <c r="AE270" s="8"/>
      <c r="AF270" s="10" t="s">
        <v>1653</v>
      </c>
      <c r="AG270" s="8" t="s">
        <v>1654</v>
      </c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2"/>
      <c r="AT270" s="18">
        <v>66392</v>
      </c>
      <c r="AU270" s="8" t="str">
        <f t="shared" ref="AU270:AU273" si="112">AU$22</f>
        <v>W-3.6</v>
      </c>
      <c r="AV270" s="8" t="s">
        <v>1138</v>
      </c>
      <c r="AW270" s="8"/>
      <c r="AX270" s="13">
        <v>8760</v>
      </c>
      <c r="AY270" s="13">
        <v>12</v>
      </c>
      <c r="AZ270" s="14">
        <v>100</v>
      </c>
      <c r="BA270" s="14">
        <v>0</v>
      </c>
      <c r="BB270" s="13">
        <f t="shared" si="96"/>
        <v>66392</v>
      </c>
      <c r="BC270" s="13">
        <f t="shared" si="97"/>
        <v>0</v>
      </c>
      <c r="BD270" s="57">
        <f t="shared" si="98"/>
        <v>0</v>
      </c>
      <c r="BE270" s="57">
        <f>IF((OR(AU270=Ceny!$A$3,AU270=Ceny!$A$4,AU270=Ceny!$A$5,AU270=Ceny!$A$6,AU270=Ceny!$A$7)),$C$5/1000,$C$6/1000)</f>
        <v>0</v>
      </c>
      <c r="BF270" s="15">
        <f t="shared" si="99"/>
        <v>0</v>
      </c>
      <c r="BG270" s="15">
        <f t="shared" si="100"/>
        <v>0</v>
      </c>
      <c r="BH270" s="15">
        <f t="shared" si="101"/>
        <v>0</v>
      </c>
      <c r="BI270" s="16">
        <f t="shared" si="102"/>
        <v>0</v>
      </c>
      <c r="BJ270" s="15">
        <f t="shared" si="103"/>
        <v>0</v>
      </c>
      <c r="BK270" s="16">
        <f t="shared" si="104"/>
        <v>0</v>
      </c>
      <c r="BL270" s="15">
        <f t="shared" si="105"/>
        <v>0</v>
      </c>
      <c r="BM270" s="11">
        <f>VLOOKUP(AU270,Ceny!$A$3:$E$9,2,FALSE)</f>
        <v>42.41</v>
      </c>
      <c r="BN270" s="15">
        <f t="shared" si="94"/>
        <v>508.92</v>
      </c>
      <c r="BO270" s="11">
        <f>VLOOKUP(AU270,Ceny!$A$3:$E$9,4,FALSE)</f>
        <v>42.41</v>
      </c>
      <c r="BP270" s="15">
        <f t="shared" si="95"/>
        <v>0</v>
      </c>
      <c r="BQ270" s="11">
        <f>VLOOKUP(AU270,Ceny!$A$3:$E$9,3,FALSE)</f>
        <v>4.4200000000000003E-2</v>
      </c>
      <c r="BR270" s="15">
        <f t="shared" si="106"/>
        <v>2934.53</v>
      </c>
      <c r="BS270" s="11">
        <f>VLOOKUP(AU270,Ceny!$A$3:$E$9,5,FALSE)</f>
        <v>4.4200000000000003E-2</v>
      </c>
      <c r="BT270" s="15">
        <f t="shared" si="107"/>
        <v>0</v>
      </c>
      <c r="BU270" s="61">
        <v>3.8999999999999998E-3</v>
      </c>
      <c r="BV270" s="58">
        <f t="shared" si="108"/>
        <v>258.93</v>
      </c>
      <c r="BW270" s="59">
        <f t="shared" si="109"/>
        <v>3702.38</v>
      </c>
      <c r="BX270" s="59">
        <f t="shared" si="110"/>
        <v>851.55</v>
      </c>
      <c r="BY270" s="59">
        <f t="shared" si="111"/>
        <v>4553.93</v>
      </c>
      <c r="CA270" s="60"/>
    </row>
    <row r="271" spans="1:79">
      <c r="A271" s="56">
        <f t="shared" si="86"/>
        <v>257</v>
      </c>
      <c r="B271" s="8" t="s">
        <v>63</v>
      </c>
      <c r="C271" s="8" t="s">
        <v>64</v>
      </c>
      <c r="D271" s="8" t="s">
        <v>65</v>
      </c>
      <c r="E271" s="8" t="s">
        <v>65</v>
      </c>
      <c r="F271" s="8" t="s">
        <v>66</v>
      </c>
      <c r="G271" s="8" t="s">
        <v>67</v>
      </c>
      <c r="H271" s="8"/>
      <c r="I271" s="8" t="s">
        <v>68</v>
      </c>
      <c r="J271" s="8" t="s">
        <v>585</v>
      </c>
      <c r="K271" s="8" t="s">
        <v>586</v>
      </c>
      <c r="L271" s="8" t="s">
        <v>65</v>
      </c>
      <c r="M271" s="8" t="s">
        <v>65</v>
      </c>
      <c r="N271" s="8" t="s">
        <v>587</v>
      </c>
      <c r="O271" s="8" t="s">
        <v>588</v>
      </c>
      <c r="P271" s="8"/>
      <c r="Q271" s="8" t="s">
        <v>733</v>
      </c>
      <c r="R271" s="8" t="s">
        <v>734</v>
      </c>
      <c r="S271" s="8">
        <v>100</v>
      </c>
      <c r="T271" s="13" t="s">
        <v>49</v>
      </c>
      <c r="U271" s="13" t="s">
        <v>35</v>
      </c>
      <c r="V271" s="8" t="s">
        <v>739</v>
      </c>
      <c r="W271" s="9">
        <v>45657</v>
      </c>
      <c r="X271" s="8" t="s">
        <v>740</v>
      </c>
      <c r="Y271" s="8" t="s">
        <v>941</v>
      </c>
      <c r="Z271" s="8" t="s">
        <v>942</v>
      </c>
      <c r="AA271" s="8" t="s">
        <v>65</v>
      </c>
      <c r="AB271" s="8" t="s">
        <v>65</v>
      </c>
      <c r="AC271" s="8" t="s">
        <v>529</v>
      </c>
      <c r="AD271" s="8" t="s">
        <v>943</v>
      </c>
      <c r="AE271" s="8"/>
      <c r="AF271" s="10" t="s">
        <v>1655</v>
      </c>
      <c r="AG271" s="8" t="s">
        <v>1656</v>
      </c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2"/>
      <c r="AT271" s="18">
        <v>29769</v>
      </c>
      <c r="AU271" s="8" t="str">
        <f t="shared" si="112"/>
        <v>W-3.6</v>
      </c>
      <c r="AV271" s="8" t="s">
        <v>1138</v>
      </c>
      <c r="AW271" s="8"/>
      <c r="AX271" s="13">
        <v>8760</v>
      </c>
      <c r="AY271" s="13">
        <v>12</v>
      </c>
      <c r="AZ271" s="14">
        <v>100</v>
      </c>
      <c r="BA271" s="14">
        <v>0</v>
      </c>
      <c r="BB271" s="13">
        <f t="shared" si="96"/>
        <v>29769</v>
      </c>
      <c r="BC271" s="13">
        <f t="shared" si="97"/>
        <v>0</v>
      </c>
      <c r="BD271" s="57">
        <f t="shared" si="98"/>
        <v>0</v>
      </c>
      <c r="BE271" s="57">
        <f>IF((OR(AU271=Ceny!$A$3,AU271=Ceny!$A$4,AU271=Ceny!$A$5,AU271=Ceny!$A$6,AU271=Ceny!$A$7)),$C$5/1000,$C$6/1000)</f>
        <v>0</v>
      </c>
      <c r="BF271" s="15">
        <f t="shared" si="99"/>
        <v>0</v>
      </c>
      <c r="BG271" s="15">
        <f t="shared" si="100"/>
        <v>0</v>
      </c>
      <c r="BH271" s="15">
        <f t="shared" si="101"/>
        <v>0</v>
      </c>
      <c r="BI271" s="16">
        <f t="shared" si="102"/>
        <v>0</v>
      </c>
      <c r="BJ271" s="15">
        <f t="shared" si="103"/>
        <v>0</v>
      </c>
      <c r="BK271" s="16">
        <f t="shared" si="104"/>
        <v>0</v>
      </c>
      <c r="BL271" s="15">
        <f t="shared" si="105"/>
        <v>0</v>
      </c>
      <c r="BM271" s="11">
        <f>VLOOKUP(AU271,Ceny!$A$3:$E$9,2,FALSE)</f>
        <v>42.41</v>
      </c>
      <c r="BN271" s="15">
        <f t="shared" si="94"/>
        <v>508.92</v>
      </c>
      <c r="BO271" s="11">
        <f>VLOOKUP(AU271,Ceny!$A$3:$E$9,4,FALSE)</f>
        <v>42.41</v>
      </c>
      <c r="BP271" s="15">
        <f t="shared" si="95"/>
        <v>0</v>
      </c>
      <c r="BQ271" s="11">
        <f>VLOOKUP(AU271,Ceny!$A$3:$E$9,3,FALSE)</f>
        <v>4.4200000000000003E-2</v>
      </c>
      <c r="BR271" s="15">
        <f t="shared" si="106"/>
        <v>1315.79</v>
      </c>
      <c r="BS271" s="11">
        <f>VLOOKUP(AU271,Ceny!$A$3:$E$9,5,FALSE)</f>
        <v>4.4200000000000003E-2</v>
      </c>
      <c r="BT271" s="15">
        <f t="shared" si="107"/>
        <v>0</v>
      </c>
      <c r="BU271" s="61">
        <v>3.8999999999999998E-3</v>
      </c>
      <c r="BV271" s="58">
        <f t="shared" si="108"/>
        <v>116.1</v>
      </c>
      <c r="BW271" s="59">
        <f t="shared" si="109"/>
        <v>1940.81</v>
      </c>
      <c r="BX271" s="59">
        <f t="shared" si="110"/>
        <v>446.39</v>
      </c>
      <c r="BY271" s="59">
        <f t="shared" si="111"/>
        <v>2387.1999999999998</v>
      </c>
      <c r="CA271" s="60"/>
    </row>
    <row r="272" spans="1:79">
      <c r="A272" s="56">
        <f t="shared" ref="A272:A335" si="113">A271+1</f>
        <v>258</v>
      </c>
      <c r="B272" s="8" t="s">
        <v>63</v>
      </c>
      <c r="C272" s="8" t="s">
        <v>64</v>
      </c>
      <c r="D272" s="8" t="s">
        <v>65</v>
      </c>
      <c r="E272" s="8" t="s">
        <v>65</v>
      </c>
      <c r="F272" s="8" t="s">
        <v>66</v>
      </c>
      <c r="G272" s="8" t="s">
        <v>67</v>
      </c>
      <c r="H272" s="8"/>
      <c r="I272" s="8" t="s">
        <v>68</v>
      </c>
      <c r="J272" s="8" t="s">
        <v>585</v>
      </c>
      <c r="K272" s="8" t="s">
        <v>586</v>
      </c>
      <c r="L272" s="8" t="s">
        <v>65</v>
      </c>
      <c r="M272" s="8" t="s">
        <v>65</v>
      </c>
      <c r="N272" s="8" t="s">
        <v>587</v>
      </c>
      <c r="O272" s="8" t="s">
        <v>588</v>
      </c>
      <c r="P272" s="8"/>
      <c r="Q272" s="8" t="s">
        <v>733</v>
      </c>
      <c r="R272" s="8" t="s">
        <v>734</v>
      </c>
      <c r="S272" s="8">
        <v>0</v>
      </c>
      <c r="T272" s="13" t="s">
        <v>49</v>
      </c>
      <c r="U272" s="13" t="s">
        <v>35</v>
      </c>
      <c r="V272" s="8" t="s">
        <v>739</v>
      </c>
      <c r="W272" s="9">
        <v>45657</v>
      </c>
      <c r="X272" s="8" t="s">
        <v>740</v>
      </c>
      <c r="Y272" s="8" t="s">
        <v>944</v>
      </c>
      <c r="Z272" s="8" t="s">
        <v>945</v>
      </c>
      <c r="AA272" s="8" t="s">
        <v>65</v>
      </c>
      <c r="AB272" s="8" t="s">
        <v>65</v>
      </c>
      <c r="AC272" s="8" t="s">
        <v>305</v>
      </c>
      <c r="AD272" s="8" t="s">
        <v>946</v>
      </c>
      <c r="AE272" s="8"/>
      <c r="AF272" s="10" t="s">
        <v>1657</v>
      </c>
      <c r="AG272" s="8" t="s">
        <v>1658</v>
      </c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2"/>
      <c r="AT272" s="18">
        <v>5234</v>
      </c>
      <c r="AU272" s="8" t="str">
        <f t="shared" si="112"/>
        <v>W-3.6</v>
      </c>
      <c r="AV272" s="8" t="s">
        <v>1138</v>
      </c>
      <c r="AW272" s="8"/>
      <c r="AX272" s="13">
        <v>8760</v>
      </c>
      <c r="AY272" s="13">
        <v>12</v>
      </c>
      <c r="AZ272" s="14">
        <v>100</v>
      </c>
      <c r="BA272" s="14">
        <v>0</v>
      </c>
      <c r="BB272" s="13">
        <f t="shared" si="96"/>
        <v>5234</v>
      </c>
      <c r="BC272" s="13">
        <f t="shared" si="97"/>
        <v>0</v>
      </c>
      <c r="BD272" s="57">
        <f t="shared" si="98"/>
        <v>0</v>
      </c>
      <c r="BE272" s="57">
        <f>IF((OR(AU272=Ceny!$A$3,AU272=Ceny!$A$4,AU272=Ceny!$A$5,AU272=Ceny!$A$6,AU272=Ceny!$A$7)),$C$5/1000,$C$6/1000)</f>
        <v>0</v>
      </c>
      <c r="BF272" s="15">
        <f t="shared" si="99"/>
        <v>0</v>
      </c>
      <c r="BG272" s="15">
        <f t="shared" si="100"/>
        <v>0</v>
      </c>
      <c r="BH272" s="15">
        <f t="shared" si="101"/>
        <v>0</v>
      </c>
      <c r="BI272" s="16">
        <f t="shared" si="102"/>
        <v>0</v>
      </c>
      <c r="BJ272" s="15">
        <f t="shared" si="103"/>
        <v>0</v>
      </c>
      <c r="BK272" s="16">
        <f t="shared" si="104"/>
        <v>0</v>
      </c>
      <c r="BL272" s="15">
        <f t="shared" si="105"/>
        <v>0</v>
      </c>
      <c r="BM272" s="11">
        <f>VLOOKUP(AU272,Ceny!$A$3:$E$9,2,FALSE)</f>
        <v>42.41</v>
      </c>
      <c r="BN272" s="15">
        <f t="shared" si="94"/>
        <v>508.92</v>
      </c>
      <c r="BO272" s="11">
        <f>VLOOKUP(AU272,Ceny!$A$3:$E$9,4,FALSE)</f>
        <v>42.41</v>
      </c>
      <c r="BP272" s="15">
        <f t="shared" si="95"/>
        <v>0</v>
      </c>
      <c r="BQ272" s="11">
        <f>VLOOKUP(AU272,Ceny!$A$3:$E$9,3,FALSE)</f>
        <v>4.4200000000000003E-2</v>
      </c>
      <c r="BR272" s="15">
        <f t="shared" si="106"/>
        <v>231.34</v>
      </c>
      <c r="BS272" s="11">
        <f>VLOOKUP(AU272,Ceny!$A$3:$E$9,5,FALSE)</f>
        <v>4.4200000000000003E-2</v>
      </c>
      <c r="BT272" s="15">
        <f t="shared" si="107"/>
        <v>0</v>
      </c>
      <c r="BU272" s="15">
        <v>0</v>
      </c>
      <c r="BV272" s="58">
        <f t="shared" si="108"/>
        <v>0</v>
      </c>
      <c r="BW272" s="59">
        <f t="shared" si="109"/>
        <v>740.26</v>
      </c>
      <c r="BX272" s="59">
        <f t="shared" si="110"/>
        <v>170.26</v>
      </c>
      <c r="BY272" s="59">
        <f t="shared" si="111"/>
        <v>910.52</v>
      </c>
      <c r="CA272" s="60"/>
    </row>
    <row r="273" spans="1:79">
      <c r="A273" s="56">
        <f t="shared" si="113"/>
        <v>259</v>
      </c>
      <c r="B273" s="8" t="s">
        <v>63</v>
      </c>
      <c r="C273" s="8" t="s">
        <v>64</v>
      </c>
      <c r="D273" s="8" t="s">
        <v>65</v>
      </c>
      <c r="E273" s="8" t="s">
        <v>65</v>
      </c>
      <c r="F273" s="8" t="s">
        <v>66</v>
      </c>
      <c r="G273" s="8" t="s">
        <v>67</v>
      </c>
      <c r="H273" s="8"/>
      <c r="I273" s="8" t="s">
        <v>68</v>
      </c>
      <c r="J273" s="8" t="s">
        <v>589</v>
      </c>
      <c r="K273" s="8" t="s">
        <v>590</v>
      </c>
      <c r="L273" s="8" t="s">
        <v>65</v>
      </c>
      <c r="M273" s="8" t="s">
        <v>65</v>
      </c>
      <c r="N273" s="8" t="s">
        <v>591</v>
      </c>
      <c r="O273" s="8" t="s">
        <v>112</v>
      </c>
      <c r="P273" s="8"/>
      <c r="Q273" s="8" t="s">
        <v>733</v>
      </c>
      <c r="R273" s="8" t="s">
        <v>734</v>
      </c>
      <c r="S273" s="8">
        <v>0</v>
      </c>
      <c r="T273" s="13" t="s">
        <v>49</v>
      </c>
      <c r="U273" s="13" t="s">
        <v>35</v>
      </c>
      <c r="V273" s="8" t="s">
        <v>739</v>
      </c>
      <c r="W273" s="9">
        <v>45657</v>
      </c>
      <c r="X273" s="8" t="s">
        <v>740</v>
      </c>
      <c r="Y273" s="8" t="s">
        <v>589</v>
      </c>
      <c r="Z273" s="8" t="s">
        <v>947</v>
      </c>
      <c r="AA273" s="8" t="s">
        <v>65</v>
      </c>
      <c r="AB273" s="8" t="s">
        <v>65</v>
      </c>
      <c r="AC273" s="8" t="s">
        <v>948</v>
      </c>
      <c r="AD273" s="8" t="s">
        <v>691</v>
      </c>
      <c r="AE273" s="8"/>
      <c r="AF273" s="10" t="s">
        <v>1659</v>
      </c>
      <c r="AG273" s="8" t="s">
        <v>1660</v>
      </c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2"/>
      <c r="AT273" s="18">
        <v>34702</v>
      </c>
      <c r="AU273" s="8" t="str">
        <f t="shared" si="112"/>
        <v>W-3.6</v>
      </c>
      <c r="AV273" s="8" t="s">
        <v>1138</v>
      </c>
      <c r="AW273" s="8"/>
      <c r="AX273" s="13">
        <v>8760</v>
      </c>
      <c r="AY273" s="13">
        <v>12</v>
      </c>
      <c r="AZ273" s="14">
        <v>23</v>
      </c>
      <c r="BA273" s="14">
        <v>77</v>
      </c>
      <c r="BB273" s="13">
        <f t="shared" si="96"/>
        <v>7981.46</v>
      </c>
      <c r="BC273" s="13">
        <f t="shared" si="97"/>
        <v>26720.54</v>
      </c>
      <c r="BD273" s="57">
        <f t="shared" si="98"/>
        <v>0</v>
      </c>
      <c r="BE273" s="57">
        <f>IF((OR(AU273=Ceny!$A$3,AU273=Ceny!$A$4,AU273=Ceny!$A$5,AU273=Ceny!$A$6,AU273=Ceny!$A$7)),$C$5/1000,$C$6/1000)</f>
        <v>0</v>
      </c>
      <c r="BF273" s="15">
        <f t="shared" si="99"/>
        <v>0</v>
      </c>
      <c r="BG273" s="15">
        <f t="shared" si="100"/>
        <v>0</v>
      </c>
      <c r="BH273" s="15">
        <f t="shared" si="101"/>
        <v>0</v>
      </c>
      <c r="BI273" s="16">
        <f t="shared" si="102"/>
        <v>0</v>
      </c>
      <c r="BJ273" s="15">
        <f t="shared" si="103"/>
        <v>0</v>
      </c>
      <c r="BK273" s="16">
        <f t="shared" si="104"/>
        <v>0</v>
      </c>
      <c r="BL273" s="15">
        <f t="shared" si="105"/>
        <v>0</v>
      </c>
      <c r="BM273" s="11">
        <f>VLOOKUP(AU273,Ceny!$A$3:$E$9,2,FALSE)</f>
        <v>42.41</v>
      </c>
      <c r="BN273" s="15">
        <f t="shared" si="94"/>
        <v>117.05</v>
      </c>
      <c r="BO273" s="11">
        <f>VLOOKUP(AU273,Ceny!$A$3:$E$9,4,FALSE)</f>
        <v>42.41</v>
      </c>
      <c r="BP273" s="15">
        <f t="shared" si="95"/>
        <v>391.87</v>
      </c>
      <c r="BQ273" s="11">
        <f>VLOOKUP(AU273,Ceny!$A$3:$E$9,3,FALSE)</f>
        <v>4.4200000000000003E-2</v>
      </c>
      <c r="BR273" s="15">
        <f t="shared" si="106"/>
        <v>352.78</v>
      </c>
      <c r="BS273" s="11">
        <f>VLOOKUP(AU273,Ceny!$A$3:$E$9,5,FALSE)</f>
        <v>4.4200000000000003E-2</v>
      </c>
      <c r="BT273" s="15">
        <f t="shared" si="107"/>
        <v>1181.05</v>
      </c>
      <c r="BU273" s="15">
        <v>0</v>
      </c>
      <c r="BV273" s="58">
        <f t="shared" si="108"/>
        <v>0</v>
      </c>
      <c r="BW273" s="59">
        <f t="shared" si="109"/>
        <v>2042.75</v>
      </c>
      <c r="BX273" s="59">
        <f t="shared" si="110"/>
        <v>469.83</v>
      </c>
      <c r="BY273" s="59">
        <f t="shared" si="111"/>
        <v>2512.58</v>
      </c>
      <c r="CA273" s="60"/>
    </row>
    <row r="274" spans="1:79">
      <c r="A274" s="56">
        <f t="shared" si="113"/>
        <v>260</v>
      </c>
      <c r="B274" s="8" t="s">
        <v>63</v>
      </c>
      <c r="C274" s="8" t="s">
        <v>64</v>
      </c>
      <c r="D274" s="8" t="s">
        <v>65</v>
      </c>
      <c r="E274" s="8" t="s">
        <v>65</v>
      </c>
      <c r="F274" s="8" t="s">
        <v>66</v>
      </c>
      <c r="G274" s="8" t="s">
        <v>67</v>
      </c>
      <c r="H274" s="8"/>
      <c r="I274" s="8" t="s">
        <v>68</v>
      </c>
      <c r="J274" s="8" t="s">
        <v>589</v>
      </c>
      <c r="K274" s="8" t="s">
        <v>590</v>
      </c>
      <c r="L274" s="8" t="s">
        <v>65</v>
      </c>
      <c r="M274" s="8" t="s">
        <v>65</v>
      </c>
      <c r="N274" s="8" t="s">
        <v>591</v>
      </c>
      <c r="O274" s="8" t="s">
        <v>112</v>
      </c>
      <c r="P274" s="8"/>
      <c r="Q274" s="8" t="s">
        <v>733</v>
      </c>
      <c r="R274" s="8" t="s">
        <v>734</v>
      </c>
      <c r="S274" s="8">
        <v>0</v>
      </c>
      <c r="T274" s="13" t="s">
        <v>49</v>
      </c>
      <c r="U274" s="13" t="s">
        <v>35</v>
      </c>
      <c r="V274" s="8" t="s">
        <v>739</v>
      </c>
      <c r="W274" s="9">
        <v>45657</v>
      </c>
      <c r="X274" s="8" t="s">
        <v>740</v>
      </c>
      <c r="Y274" s="8" t="s">
        <v>589</v>
      </c>
      <c r="Z274" s="8" t="s">
        <v>949</v>
      </c>
      <c r="AA274" s="8" t="s">
        <v>65</v>
      </c>
      <c r="AB274" s="8" t="s">
        <v>65</v>
      </c>
      <c r="AC274" s="8" t="s">
        <v>950</v>
      </c>
      <c r="AD274" s="8" t="s">
        <v>759</v>
      </c>
      <c r="AE274" s="8"/>
      <c r="AF274" s="10" t="s">
        <v>1661</v>
      </c>
      <c r="AG274" s="8" t="s">
        <v>1662</v>
      </c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2"/>
      <c r="AT274" s="18">
        <v>110296</v>
      </c>
      <c r="AU274" s="8" t="str">
        <f>AU$17</f>
        <v>W-4</v>
      </c>
      <c r="AV274" s="8" t="s">
        <v>1138</v>
      </c>
      <c r="AW274" s="8"/>
      <c r="AX274" s="13">
        <v>8760</v>
      </c>
      <c r="AY274" s="13">
        <v>12</v>
      </c>
      <c r="AZ274" s="14">
        <v>0</v>
      </c>
      <c r="BA274" s="14">
        <v>100</v>
      </c>
      <c r="BB274" s="13">
        <f t="shared" si="96"/>
        <v>0</v>
      </c>
      <c r="BC274" s="13">
        <f t="shared" si="97"/>
        <v>110296</v>
      </c>
      <c r="BD274" s="57">
        <f t="shared" si="98"/>
        <v>0</v>
      </c>
      <c r="BE274" s="57">
        <f>IF((OR(AU274=Ceny!$A$3,AU274=Ceny!$A$4,AU274=Ceny!$A$5,AU274=Ceny!$A$6,AU274=Ceny!$A$7)),$C$5/1000,$C$6/1000)</f>
        <v>0</v>
      </c>
      <c r="BF274" s="15">
        <f t="shared" si="99"/>
        <v>0</v>
      </c>
      <c r="BG274" s="15">
        <f t="shared" si="100"/>
        <v>0</v>
      </c>
      <c r="BH274" s="15">
        <f t="shared" si="101"/>
        <v>0</v>
      </c>
      <c r="BI274" s="16">
        <f t="shared" si="102"/>
        <v>0</v>
      </c>
      <c r="BJ274" s="15">
        <f t="shared" si="103"/>
        <v>0</v>
      </c>
      <c r="BK274" s="16">
        <f t="shared" si="104"/>
        <v>0</v>
      </c>
      <c r="BL274" s="15">
        <f t="shared" si="105"/>
        <v>0</v>
      </c>
      <c r="BM274" s="11">
        <f>VLOOKUP(AU274,Ceny!$A$3:$E$9,2,FALSE)</f>
        <v>204.77</v>
      </c>
      <c r="BN274" s="15">
        <f t="shared" si="94"/>
        <v>0</v>
      </c>
      <c r="BO274" s="11">
        <f>VLOOKUP(AU274,Ceny!$A$3:$E$9,4,FALSE)</f>
        <v>204.77</v>
      </c>
      <c r="BP274" s="15">
        <f t="shared" si="95"/>
        <v>2457.2399999999998</v>
      </c>
      <c r="BQ274" s="11">
        <f>VLOOKUP(AU274,Ceny!$A$3:$E$9,3,FALSE)</f>
        <v>4.4069999999999998E-2</v>
      </c>
      <c r="BR274" s="15">
        <f t="shared" si="106"/>
        <v>0</v>
      </c>
      <c r="BS274" s="11">
        <f>VLOOKUP(AU274,Ceny!$A$3:$E$9,5,FALSE)</f>
        <v>4.4069999999999998E-2</v>
      </c>
      <c r="BT274" s="15">
        <f t="shared" si="107"/>
        <v>4860.74</v>
      </c>
      <c r="BU274" s="15">
        <v>0</v>
      </c>
      <c r="BV274" s="58">
        <f t="shared" si="108"/>
        <v>0</v>
      </c>
      <c r="BW274" s="59">
        <f t="shared" si="109"/>
        <v>7317.98</v>
      </c>
      <c r="BX274" s="59">
        <f t="shared" si="110"/>
        <v>1683.14</v>
      </c>
      <c r="BY274" s="59">
        <f t="shared" si="111"/>
        <v>9001.119999999999</v>
      </c>
      <c r="CA274" s="60"/>
    </row>
    <row r="275" spans="1:79">
      <c r="A275" s="56">
        <f t="shared" si="113"/>
        <v>261</v>
      </c>
      <c r="B275" s="8" t="s">
        <v>63</v>
      </c>
      <c r="C275" s="8" t="s">
        <v>64</v>
      </c>
      <c r="D275" s="8" t="s">
        <v>65</v>
      </c>
      <c r="E275" s="8" t="s">
        <v>65</v>
      </c>
      <c r="F275" s="8" t="s">
        <v>66</v>
      </c>
      <c r="G275" s="8" t="s">
        <v>67</v>
      </c>
      <c r="H275" s="8"/>
      <c r="I275" s="8" t="s">
        <v>68</v>
      </c>
      <c r="J275" s="8" t="s">
        <v>589</v>
      </c>
      <c r="K275" s="8" t="s">
        <v>590</v>
      </c>
      <c r="L275" s="8" t="s">
        <v>65</v>
      </c>
      <c r="M275" s="8" t="s">
        <v>65</v>
      </c>
      <c r="N275" s="8" t="s">
        <v>591</v>
      </c>
      <c r="O275" s="8" t="s">
        <v>112</v>
      </c>
      <c r="P275" s="8"/>
      <c r="Q275" s="8" t="s">
        <v>733</v>
      </c>
      <c r="R275" s="8" t="s">
        <v>734</v>
      </c>
      <c r="S275" s="8">
        <v>0</v>
      </c>
      <c r="T275" s="13" t="s">
        <v>49</v>
      </c>
      <c r="U275" s="13" t="s">
        <v>35</v>
      </c>
      <c r="V275" s="8" t="s">
        <v>739</v>
      </c>
      <c r="W275" s="9">
        <v>45657</v>
      </c>
      <c r="X275" s="8" t="s">
        <v>740</v>
      </c>
      <c r="Y275" s="8" t="s">
        <v>589</v>
      </c>
      <c r="Z275" s="8" t="s">
        <v>951</v>
      </c>
      <c r="AA275" s="8" t="s">
        <v>65</v>
      </c>
      <c r="AB275" s="8" t="s">
        <v>65</v>
      </c>
      <c r="AC275" s="8" t="s">
        <v>56</v>
      </c>
      <c r="AD275" s="8" t="s">
        <v>952</v>
      </c>
      <c r="AE275" s="8"/>
      <c r="AF275" s="10" t="s">
        <v>1663</v>
      </c>
      <c r="AG275" s="8" t="s">
        <v>1664</v>
      </c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2"/>
      <c r="AT275" s="18">
        <v>7740</v>
      </c>
      <c r="AU275" s="8" t="s">
        <v>1171</v>
      </c>
      <c r="AV275" s="8" t="s">
        <v>1138</v>
      </c>
      <c r="AW275" s="8"/>
      <c r="AX275" s="13">
        <v>8760</v>
      </c>
      <c r="AY275" s="13">
        <v>12</v>
      </c>
      <c r="AZ275" s="14">
        <v>0</v>
      </c>
      <c r="BA275" s="14">
        <v>100</v>
      </c>
      <c r="BB275" s="13">
        <f t="shared" si="96"/>
        <v>0</v>
      </c>
      <c r="BC275" s="13">
        <f t="shared" si="97"/>
        <v>7740</v>
      </c>
      <c r="BD275" s="57">
        <f t="shared" si="98"/>
        <v>0</v>
      </c>
      <c r="BE275" s="57">
        <f>IF((OR(AU275=Ceny!$A$3,AU275=Ceny!$A$4,AU275=Ceny!$A$5,AU275=Ceny!$A$6,AU275=Ceny!$A$7)),$C$5/1000,$C$6/1000)</f>
        <v>0</v>
      </c>
      <c r="BF275" s="15">
        <f t="shared" si="99"/>
        <v>0</v>
      </c>
      <c r="BG275" s="15">
        <f t="shared" si="100"/>
        <v>0</v>
      </c>
      <c r="BH275" s="15">
        <f t="shared" si="101"/>
        <v>0</v>
      </c>
      <c r="BI275" s="16">
        <f t="shared" si="102"/>
        <v>0</v>
      </c>
      <c r="BJ275" s="15">
        <f t="shared" si="103"/>
        <v>0</v>
      </c>
      <c r="BK275" s="16">
        <f t="shared" si="104"/>
        <v>0</v>
      </c>
      <c r="BL275" s="15">
        <f t="shared" si="105"/>
        <v>0</v>
      </c>
      <c r="BM275" s="11">
        <f>VLOOKUP(AU275,Ceny!$A$3:$E$9,2,FALSE)</f>
        <v>13.04</v>
      </c>
      <c r="BN275" s="15">
        <f t="shared" si="94"/>
        <v>0</v>
      </c>
      <c r="BO275" s="11">
        <f>VLOOKUP(AU275,Ceny!$A$3:$E$9,4,FALSE)</f>
        <v>13.04</v>
      </c>
      <c r="BP275" s="15">
        <f t="shared" si="95"/>
        <v>156.47999999999999</v>
      </c>
      <c r="BQ275" s="11">
        <f>VLOOKUP(AU275,Ceny!$A$3:$E$9,3,FALSE)</f>
        <v>4.7559999999999998E-2</v>
      </c>
      <c r="BR275" s="15">
        <f t="shared" si="106"/>
        <v>0</v>
      </c>
      <c r="BS275" s="11">
        <f>VLOOKUP(AU275,Ceny!$A$3:$E$9,5,FALSE)</f>
        <v>4.7559999999999998E-2</v>
      </c>
      <c r="BT275" s="15">
        <f t="shared" si="107"/>
        <v>368.11</v>
      </c>
      <c r="BU275" s="15">
        <v>0</v>
      </c>
      <c r="BV275" s="58">
        <f t="shared" si="108"/>
        <v>0</v>
      </c>
      <c r="BW275" s="59">
        <f t="shared" si="109"/>
        <v>524.59</v>
      </c>
      <c r="BX275" s="59">
        <f t="shared" si="110"/>
        <v>120.66</v>
      </c>
      <c r="BY275" s="59">
        <f t="shared" si="111"/>
        <v>645.25</v>
      </c>
      <c r="CA275" s="60"/>
    </row>
    <row r="276" spans="1:79">
      <c r="A276" s="56">
        <f t="shared" si="113"/>
        <v>262</v>
      </c>
      <c r="B276" s="8" t="s">
        <v>63</v>
      </c>
      <c r="C276" s="8" t="s">
        <v>64</v>
      </c>
      <c r="D276" s="8" t="s">
        <v>65</v>
      </c>
      <c r="E276" s="8" t="s">
        <v>65</v>
      </c>
      <c r="F276" s="8" t="s">
        <v>66</v>
      </c>
      <c r="G276" s="8" t="s">
        <v>67</v>
      </c>
      <c r="H276" s="8"/>
      <c r="I276" s="8" t="s">
        <v>68</v>
      </c>
      <c r="J276" s="8" t="s">
        <v>589</v>
      </c>
      <c r="K276" s="8" t="s">
        <v>590</v>
      </c>
      <c r="L276" s="8" t="s">
        <v>65</v>
      </c>
      <c r="M276" s="8" t="s">
        <v>65</v>
      </c>
      <c r="N276" s="8" t="s">
        <v>591</v>
      </c>
      <c r="O276" s="8" t="s">
        <v>112</v>
      </c>
      <c r="P276" s="8"/>
      <c r="Q276" s="8" t="s">
        <v>733</v>
      </c>
      <c r="R276" s="8" t="s">
        <v>734</v>
      </c>
      <c r="S276" s="8">
        <v>0</v>
      </c>
      <c r="T276" s="13" t="s">
        <v>49</v>
      </c>
      <c r="U276" s="13" t="s">
        <v>35</v>
      </c>
      <c r="V276" s="8" t="s">
        <v>739</v>
      </c>
      <c r="W276" s="9">
        <v>45657</v>
      </c>
      <c r="X276" s="8" t="s">
        <v>740</v>
      </c>
      <c r="Y276" s="8" t="s">
        <v>589</v>
      </c>
      <c r="Z276" s="8" t="s">
        <v>951</v>
      </c>
      <c r="AA276" s="8" t="s">
        <v>65</v>
      </c>
      <c r="AB276" s="8" t="s">
        <v>65</v>
      </c>
      <c r="AC276" s="8" t="s">
        <v>56</v>
      </c>
      <c r="AD276" s="8" t="s">
        <v>953</v>
      </c>
      <c r="AE276" s="8"/>
      <c r="AF276" s="10" t="s">
        <v>1665</v>
      </c>
      <c r="AG276" s="8" t="s">
        <v>1666</v>
      </c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2"/>
      <c r="AT276" s="18">
        <v>74305</v>
      </c>
      <c r="AU276" s="8" t="str">
        <f>AU$17</f>
        <v>W-4</v>
      </c>
      <c r="AV276" s="8" t="s">
        <v>1138</v>
      </c>
      <c r="AW276" s="8"/>
      <c r="AX276" s="13">
        <v>8760</v>
      </c>
      <c r="AY276" s="13">
        <v>12</v>
      </c>
      <c r="AZ276" s="14">
        <v>100</v>
      </c>
      <c r="BA276" s="14">
        <v>0</v>
      </c>
      <c r="BB276" s="13">
        <f t="shared" si="96"/>
        <v>74305</v>
      </c>
      <c r="BC276" s="13">
        <f t="shared" si="97"/>
        <v>0</v>
      </c>
      <c r="BD276" s="57">
        <f t="shared" si="98"/>
        <v>0</v>
      </c>
      <c r="BE276" s="57">
        <f>IF((OR(AU276=Ceny!$A$3,AU276=Ceny!$A$4,AU276=Ceny!$A$5,AU276=Ceny!$A$6,AU276=Ceny!$A$7)),$C$5/1000,$C$6/1000)</f>
        <v>0</v>
      </c>
      <c r="BF276" s="15">
        <f t="shared" si="99"/>
        <v>0</v>
      </c>
      <c r="BG276" s="15">
        <f t="shared" si="100"/>
        <v>0</v>
      </c>
      <c r="BH276" s="15">
        <f t="shared" si="101"/>
        <v>0</v>
      </c>
      <c r="BI276" s="16">
        <f t="shared" si="102"/>
        <v>0</v>
      </c>
      <c r="BJ276" s="15">
        <f t="shared" si="103"/>
        <v>0</v>
      </c>
      <c r="BK276" s="16">
        <f t="shared" si="104"/>
        <v>0</v>
      </c>
      <c r="BL276" s="15">
        <f t="shared" si="105"/>
        <v>0</v>
      </c>
      <c r="BM276" s="11">
        <f>VLOOKUP(AU276,Ceny!$A$3:$E$9,2,FALSE)</f>
        <v>204.77</v>
      </c>
      <c r="BN276" s="15">
        <f t="shared" si="94"/>
        <v>2457.2399999999998</v>
      </c>
      <c r="BO276" s="11">
        <f>VLOOKUP(AU276,Ceny!$A$3:$E$9,4,FALSE)</f>
        <v>204.77</v>
      </c>
      <c r="BP276" s="15">
        <f t="shared" si="95"/>
        <v>0</v>
      </c>
      <c r="BQ276" s="11">
        <f>VLOOKUP(AU276,Ceny!$A$3:$E$9,3,FALSE)</f>
        <v>4.4069999999999998E-2</v>
      </c>
      <c r="BR276" s="15">
        <f t="shared" si="106"/>
        <v>3274.62</v>
      </c>
      <c r="BS276" s="11">
        <f>VLOOKUP(AU276,Ceny!$A$3:$E$9,5,FALSE)</f>
        <v>4.4069999999999998E-2</v>
      </c>
      <c r="BT276" s="15">
        <f t="shared" si="107"/>
        <v>0</v>
      </c>
      <c r="BU276" s="15">
        <v>0</v>
      </c>
      <c r="BV276" s="58">
        <f t="shared" si="108"/>
        <v>0</v>
      </c>
      <c r="BW276" s="59">
        <f t="shared" si="109"/>
        <v>5731.86</v>
      </c>
      <c r="BX276" s="59">
        <f t="shared" si="110"/>
        <v>1318.33</v>
      </c>
      <c r="BY276" s="59">
        <f t="shared" si="111"/>
        <v>7050.19</v>
      </c>
      <c r="CA276" s="60"/>
    </row>
    <row r="277" spans="1:79">
      <c r="A277" s="56">
        <f t="shared" si="113"/>
        <v>263</v>
      </c>
      <c r="B277" s="8" t="s">
        <v>63</v>
      </c>
      <c r="C277" s="8" t="s">
        <v>64</v>
      </c>
      <c r="D277" s="8" t="s">
        <v>65</v>
      </c>
      <c r="E277" s="8" t="s">
        <v>65</v>
      </c>
      <c r="F277" s="8" t="s">
        <v>66</v>
      </c>
      <c r="G277" s="8" t="s">
        <v>67</v>
      </c>
      <c r="H277" s="8"/>
      <c r="I277" s="8" t="s">
        <v>68</v>
      </c>
      <c r="J277" s="8" t="s">
        <v>589</v>
      </c>
      <c r="K277" s="8" t="s">
        <v>590</v>
      </c>
      <c r="L277" s="8" t="s">
        <v>65</v>
      </c>
      <c r="M277" s="8" t="s">
        <v>65</v>
      </c>
      <c r="N277" s="8" t="s">
        <v>591</v>
      </c>
      <c r="O277" s="8" t="s">
        <v>112</v>
      </c>
      <c r="P277" s="8"/>
      <c r="Q277" s="8" t="s">
        <v>733</v>
      </c>
      <c r="R277" s="8" t="s">
        <v>734</v>
      </c>
      <c r="S277" s="8">
        <v>0</v>
      </c>
      <c r="T277" s="13" t="s">
        <v>49</v>
      </c>
      <c r="U277" s="13" t="s">
        <v>35</v>
      </c>
      <c r="V277" s="8" t="s">
        <v>739</v>
      </c>
      <c r="W277" s="9">
        <v>45657</v>
      </c>
      <c r="X277" s="8" t="s">
        <v>740</v>
      </c>
      <c r="Y277" s="8" t="s">
        <v>589</v>
      </c>
      <c r="Z277" s="8" t="s">
        <v>954</v>
      </c>
      <c r="AA277" s="8" t="s">
        <v>65</v>
      </c>
      <c r="AB277" s="8" t="s">
        <v>65</v>
      </c>
      <c r="AC277" s="8" t="s">
        <v>955</v>
      </c>
      <c r="AD277" s="8" t="s">
        <v>956</v>
      </c>
      <c r="AE277" s="8"/>
      <c r="AF277" s="10" t="s">
        <v>1667</v>
      </c>
      <c r="AG277" s="8" t="s">
        <v>1668</v>
      </c>
      <c r="AH277" s="11">
        <v>22962</v>
      </c>
      <c r="AI277" s="11">
        <v>21626</v>
      </c>
      <c r="AJ277" s="11">
        <v>17738</v>
      </c>
      <c r="AK277" s="11">
        <v>10741</v>
      </c>
      <c r="AL277" s="11">
        <v>3475</v>
      </c>
      <c r="AM277" s="11">
        <v>0</v>
      </c>
      <c r="AN277" s="11">
        <v>0</v>
      </c>
      <c r="AO277" s="11">
        <v>0</v>
      </c>
      <c r="AP277" s="11">
        <v>0</v>
      </c>
      <c r="AQ277" s="11">
        <v>5991</v>
      </c>
      <c r="AR277" s="11">
        <v>17124</v>
      </c>
      <c r="AS277" s="12">
        <v>21991</v>
      </c>
      <c r="AT277" s="18">
        <f>AH277+AI277+AJ277+AK277+AL277+AM277+AN277+AO277+AP277+AQ277+AR277+AS277</f>
        <v>121648</v>
      </c>
      <c r="AU277" s="8" t="str">
        <f>AU$19</f>
        <v>W-5.1</v>
      </c>
      <c r="AV277" s="8" t="s">
        <v>1138</v>
      </c>
      <c r="AW277" s="8" t="s">
        <v>1177</v>
      </c>
      <c r="AX277" s="13">
        <v>8760</v>
      </c>
      <c r="AY277" s="13">
        <v>12</v>
      </c>
      <c r="AZ277" s="14">
        <v>25</v>
      </c>
      <c r="BA277" s="14">
        <v>75</v>
      </c>
      <c r="BB277" s="13">
        <f t="shared" si="96"/>
        <v>30412</v>
      </c>
      <c r="BC277" s="13">
        <f t="shared" si="97"/>
        <v>91236</v>
      </c>
      <c r="BD277" s="57">
        <f t="shared" si="98"/>
        <v>0</v>
      </c>
      <c r="BE277" s="57">
        <f>IF((OR(AU277=Ceny!$A$3,AU277=Ceny!$A$4,AU277=Ceny!$A$5,AU277=Ceny!$A$6,AU277=Ceny!$A$7)),$C$5/1000,$C$6/1000)</f>
        <v>0</v>
      </c>
      <c r="BF277" s="15">
        <f t="shared" si="99"/>
        <v>0</v>
      </c>
      <c r="BG277" s="15">
        <f t="shared" si="100"/>
        <v>0</v>
      </c>
      <c r="BH277" s="15">
        <f t="shared" si="101"/>
        <v>0</v>
      </c>
      <c r="BI277" s="16">
        <f t="shared" si="102"/>
        <v>0</v>
      </c>
      <c r="BJ277" s="15">
        <f t="shared" si="103"/>
        <v>0</v>
      </c>
      <c r="BK277" s="16">
        <f t="shared" si="104"/>
        <v>0</v>
      </c>
      <c r="BL277" s="15">
        <f t="shared" si="105"/>
        <v>0</v>
      </c>
      <c r="BM277" s="11">
        <f>VLOOKUP(AU277,Ceny!$A$3:$E$9,2,FALSE)</f>
        <v>6.4200000000000004E-3</v>
      </c>
      <c r="BN277" s="15">
        <f>ROUND(BM277*AX277*AW277*AZ277/100,2)</f>
        <v>2474.52</v>
      </c>
      <c r="BO277" s="11">
        <f>VLOOKUP(AU277,Ceny!$A$3:$E$9,4,FALSE)</f>
        <v>6.4200000000000004E-3</v>
      </c>
      <c r="BP277" s="15">
        <f>ROUND(BO277*AW277*AX277*BA277/100,2)</f>
        <v>7423.57</v>
      </c>
      <c r="BQ277" s="11">
        <f>VLOOKUP(AU277,Ceny!$A$3:$E$9,3,FALSE)</f>
        <v>2.3060000000000001E-2</v>
      </c>
      <c r="BR277" s="15">
        <f t="shared" si="106"/>
        <v>701.3</v>
      </c>
      <c r="BS277" s="11">
        <f>VLOOKUP(AU277,Ceny!$A$3:$E$9,5,FALSE)</f>
        <v>2.3060000000000001E-2</v>
      </c>
      <c r="BT277" s="15">
        <f t="shared" si="107"/>
        <v>2103.9</v>
      </c>
      <c r="BU277" s="15">
        <v>0</v>
      </c>
      <c r="BV277" s="58">
        <f t="shared" si="108"/>
        <v>0</v>
      </c>
      <c r="BW277" s="59">
        <f t="shared" si="109"/>
        <v>12703.289999999999</v>
      </c>
      <c r="BX277" s="59">
        <f t="shared" si="110"/>
        <v>2921.76</v>
      </c>
      <c r="BY277" s="59">
        <f t="shared" si="111"/>
        <v>15625.05</v>
      </c>
      <c r="CA277" s="60"/>
    </row>
    <row r="278" spans="1:79">
      <c r="A278" s="56">
        <f t="shared" si="113"/>
        <v>264</v>
      </c>
      <c r="B278" s="8" t="s">
        <v>63</v>
      </c>
      <c r="C278" s="8" t="s">
        <v>64</v>
      </c>
      <c r="D278" s="8" t="s">
        <v>65</v>
      </c>
      <c r="E278" s="8" t="s">
        <v>65</v>
      </c>
      <c r="F278" s="8" t="s">
        <v>66</v>
      </c>
      <c r="G278" s="8" t="s">
        <v>67</v>
      </c>
      <c r="H278" s="8"/>
      <c r="I278" s="8" t="s">
        <v>68</v>
      </c>
      <c r="J278" s="8" t="s">
        <v>589</v>
      </c>
      <c r="K278" s="8" t="s">
        <v>590</v>
      </c>
      <c r="L278" s="8" t="s">
        <v>65</v>
      </c>
      <c r="M278" s="8" t="s">
        <v>65</v>
      </c>
      <c r="N278" s="8" t="s">
        <v>591</v>
      </c>
      <c r="O278" s="8" t="s">
        <v>112</v>
      </c>
      <c r="P278" s="8"/>
      <c r="Q278" s="8" t="s">
        <v>733</v>
      </c>
      <c r="R278" s="8" t="s">
        <v>734</v>
      </c>
      <c r="S278" s="8">
        <v>0</v>
      </c>
      <c r="T278" s="13" t="s">
        <v>49</v>
      </c>
      <c r="U278" s="13" t="s">
        <v>35</v>
      </c>
      <c r="V278" s="8" t="s">
        <v>739</v>
      </c>
      <c r="W278" s="9">
        <v>45657</v>
      </c>
      <c r="X278" s="8" t="s">
        <v>740</v>
      </c>
      <c r="Y278" s="8" t="s">
        <v>589</v>
      </c>
      <c r="Z278" s="8" t="s">
        <v>677</v>
      </c>
      <c r="AA278" s="8" t="s">
        <v>65</v>
      </c>
      <c r="AB278" s="8" t="s">
        <v>65</v>
      </c>
      <c r="AC278" s="8" t="s">
        <v>678</v>
      </c>
      <c r="AD278" s="8" t="s">
        <v>296</v>
      </c>
      <c r="AE278" s="8"/>
      <c r="AF278" s="10" t="s">
        <v>1669</v>
      </c>
      <c r="AG278" s="8" t="s">
        <v>1670</v>
      </c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2"/>
      <c r="AT278" s="18">
        <v>132735</v>
      </c>
      <c r="AU278" s="8" t="str">
        <f>AU$17</f>
        <v>W-4</v>
      </c>
      <c r="AV278" s="8" t="s">
        <v>1138</v>
      </c>
      <c r="AW278" s="8"/>
      <c r="AX278" s="13">
        <v>8760</v>
      </c>
      <c r="AY278" s="13">
        <v>12</v>
      </c>
      <c r="AZ278" s="14">
        <v>0</v>
      </c>
      <c r="BA278" s="14">
        <v>100</v>
      </c>
      <c r="BB278" s="13">
        <f t="shared" si="96"/>
        <v>0</v>
      </c>
      <c r="BC278" s="13">
        <f t="shared" si="97"/>
        <v>132735</v>
      </c>
      <c r="BD278" s="57">
        <f t="shared" si="98"/>
        <v>0</v>
      </c>
      <c r="BE278" s="57">
        <f>IF((OR(AU278=Ceny!$A$3,AU278=Ceny!$A$4,AU278=Ceny!$A$5,AU278=Ceny!$A$6,AU278=Ceny!$A$7)),$C$5/1000,$C$6/1000)</f>
        <v>0</v>
      </c>
      <c r="BF278" s="15">
        <f t="shared" si="99"/>
        <v>0</v>
      </c>
      <c r="BG278" s="15">
        <f t="shared" si="100"/>
        <v>0</v>
      </c>
      <c r="BH278" s="15">
        <f t="shared" si="101"/>
        <v>0</v>
      </c>
      <c r="BI278" s="16">
        <f t="shared" si="102"/>
        <v>0</v>
      </c>
      <c r="BJ278" s="15">
        <f t="shared" si="103"/>
        <v>0</v>
      </c>
      <c r="BK278" s="16">
        <f t="shared" si="104"/>
        <v>0</v>
      </c>
      <c r="BL278" s="15">
        <f t="shared" si="105"/>
        <v>0</v>
      </c>
      <c r="BM278" s="11">
        <f>VLOOKUP(AU278,Ceny!$A$3:$E$9,2,FALSE)</f>
        <v>204.77</v>
      </c>
      <c r="BN278" s="15">
        <f t="shared" ref="BN278:BN292" si="114">ROUND(BM278*AY278*AZ278/100,2)</f>
        <v>0</v>
      </c>
      <c r="BO278" s="11">
        <f>VLOOKUP(AU278,Ceny!$A$3:$E$9,4,FALSE)</f>
        <v>204.77</v>
      </c>
      <c r="BP278" s="15">
        <f t="shared" ref="BP278:BP292" si="115">ROUND(BO278*AY278*BA278/100,2)</f>
        <v>2457.2399999999998</v>
      </c>
      <c r="BQ278" s="11">
        <f>VLOOKUP(AU278,Ceny!$A$3:$E$9,3,FALSE)</f>
        <v>4.4069999999999998E-2</v>
      </c>
      <c r="BR278" s="15">
        <f t="shared" si="106"/>
        <v>0</v>
      </c>
      <c r="BS278" s="11">
        <f>VLOOKUP(AU278,Ceny!$A$3:$E$9,5,FALSE)</f>
        <v>4.4069999999999998E-2</v>
      </c>
      <c r="BT278" s="15">
        <f t="shared" si="107"/>
        <v>5849.63</v>
      </c>
      <c r="BU278" s="15">
        <v>0</v>
      </c>
      <c r="BV278" s="58">
        <f t="shared" si="108"/>
        <v>0</v>
      </c>
      <c r="BW278" s="59">
        <f t="shared" si="109"/>
        <v>8306.869999999999</v>
      </c>
      <c r="BX278" s="59">
        <f t="shared" si="110"/>
        <v>1910.58</v>
      </c>
      <c r="BY278" s="59">
        <f t="shared" si="111"/>
        <v>10217.449999999999</v>
      </c>
      <c r="CA278" s="60"/>
    </row>
    <row r="279" spans="1:79">
      <c r="A279" s="56">
        <f t="shared" si="113"/>
        <v>265</v>
      </c>
      <c r="B279" s="8" t="s">
        <v>63</v>
      </c>
      <c r="C279" s="8" t="s">
        <v>64</v>
      </c>
      <c r="D279" s="8" t="s">
        <v>65</v>
      </c>
      <c r="E279" s="8" t="s">
        <v>65</v>
      </c>
      <c r="F279" s="8" t="s">
        <v>66</v>
      </c>
      <c r="G279" s="8" t="s">
        <v>67</v>
      </c>
      <c r="H279" s="8"/>
      <c r="I279" s="8" t="s">
        <v>68</v>
      </c>
      <c r="J279" s="8" t="s">
        <v>589</v>
      </c>
      <c r="K279" s="8" t="s">
        <v>590</v>
      </c>
      <c r="L279" s="8" t="s">
        <v>65</v>
      </c>
      <c r="M279" s="8" t="s">
        <v>65</v>
      </c>
      <c r="N279" s="8" t="s">
        <v>591</v>
      </c>
      <c r="O279" s="8" t="s">
        <v>112</v>
      </c>
      <c r="P279" s="8"/>
      <c r="Q279" s="8" t="s">
        <v>733</v>
      </c>
      <c r="R279" s="8" t="s">
        <v>734</v>
      </c>
      <c r="S279" s="8">
        <v>0</v>
      </c>
      <c r="T279" s="13" t="s">
        <v>49</v>
      </c>
      <c r="U279" s="13" t="s">
        <v>35</v>
      </c>
      <c r="V279" s="8" t="s">
        <v>739</v>
      </c>
      <c r="W279" s="9">
        <v>45657</v>
      </c>
      <c r="X279" s="8" t="s">
        <v>740</v>
      </c>
      <c r="Y279" s="8" t="s">
        <v>589</v>
      </c>
      <c r="Z279" s="8" t="s">
        <v>677</v>
      </c>
      <c r="AA279" s="8" t="s">
        <v>65</v>
      </c>
      <c r="AB279" s="8" t="s">
        <v>65</v>
      </c>
      <c r="AC279" s="8" t="s">
        <v>678</v>
      </c>
      <c r="AD279" s="8" t="s">
        <v>296</v>
      </c>
      <c r="AE279" s="8"/>
      <c r="AF279" s="10" t="s">
        <v>1671</v>
      </c>
      <c r="AG279" s="8" t="s">
        <v>1672</v>
      </c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2"/>
      <c r="AT279" s="18">
        <v>2769</v>
      </c>
      <c r="AU279" s="8" t="s">
        <v>57</v>
      </c>
      <c r="AV279" s="8" t="s">
        <v>1138</v>
      </c>
      <c r="AW279" s="8"/>
      <c r="AX279" s="13">
        <v>8760</v>
      </c>
      <c r="AY279" s="13">
        <v>12</v>
      </c>
      <c r="AZ279" s="14">
        <v>0</v>
      </c>
      <c r="BA279" s="14">
        <v>100</v>
      </c>
      <c r="BB279" s="13">
        <f t="shared" si="96"/>
        <v>0</v>
      </c>
      <c r="BC279" s="13">
        <f t="shared" si="97"/>
        <v>2769</v>
      </c>
      <c r="BD279" s="57">
        <f t="shared" si="98"/>
        <v>0</v>
      </c>
      <c r="BE279" s="57">
        <f>IF((OR(AU279=Ceny!$A$3,AU279=Ceny!$A$4,AU279=Ceny!$A$5,AU279=Ceny!$A$6,AU279=Ceny!$A$7)),$C$5/1000,$C$6/1000)</f>
        <v>0</v>
      </c>
      <c r="BF279" s="15">
        <f t="shared" si="99"/>
        <v>0</v>
      </c>
      <c r="BG279" s="15">
        <f t="shared" si="100"/>
        <v>0</v>
      </c>
      <c r="BH279" s="15">
        <f t="shared" si="101"/>
        <v>0</v>
      </c>
      <c r="BI279" s="16">
        <f t="shared" si="102"/>
        <v>0</v>
      </c>
      <c r="BJ279" s="15">
        <f t="shared" si="103"/>
        <v>0</v>
      </c>
      <c r="BK279" s="16">
        <f t="shared" si="104"/>
        <v>0</v>
      </c>
      <c r="BL279" s="15">
        <f t="shared" si="105"/>
        <v>0</v>
      </c>
      <c r="BM279" s="11">
        <f>VLOOKUP(AU279,Ceny!$A$3:$E$9,2,FALSE)</f>
        <v>6.01</v>
      </c>
      <c r="BN279" s="15">
        <f t="shared" si="114"/>
        <v>0</v>
      </c>
      <c r="BO279" s="11">
        <f>VLOOKUP(AU279,Ceny!$A$3:$E$9,4,FALSE)</f>
        <v>6.01</v>
      </c>
      <c r="BP279" s="15">
        <f t="shared" si="115"/>
        <v>72.12</v>
      </c>
      <c r="BQ279" s="11">
        <f>VLOOKUP(AU279,Ceny!$A$3:$E$9,3,FALSE)</f>
        <v>5.706E-2</v>
      </c>
      <c r="BR279" s="15">
        <f t="shared" si="106"/>
        <v>0</v>
      </c>
      <c r="BS279" s="11">
        <f>VLOOKUP(AU279,Ceny!$A$3:$E$9,5,FALSE)</f>
        <v>5.706E-2</v>
      </c>
      <c r="BT279" s="15">
        <f t="shared" si="107"/>
        <v>158</v>
      </c>
      <c r="BU279" s="15">
        <v>0</v>
      </c>
      <c r="BV279" s="58">
        <f t="shared" si="108"/>
        <v>0</v>
      </c>
      <c r="BW279" s="59">
        <f t="shared" si="109"/>
        <v>230.12</v>
      </c>
      <c r="BX279" s="59">
        <f t="shared" si="110"/>
        <v>52.93</v>
      </c>
      <c r="BY279" s="59">
        <f t="shared" si="111"/>
        <v>283.05</v>
      </c>
      <c r="CA279" s="60"/>
    </row>
    <row r="280" spans="1:79">
      <c r="A280" s="56">
        <f t="shared" si="113"/>
        <v>266</v>
      </c>
      <c r="B280" s="8" t="s">
        <v>63</v>
      </c>
      <c r="C280" s="8" t="s">
        <v>64</v>
      </c>
      <c r="D280" s="8" t="s">
        <v>65</v>
      </c>
      <c r="E280" s="8" t="s">
        <v>65</v>
      </c>
      <c r="F280" s="8" t="s">
        <v>66</v>
      </c>
      <c r="G280" s="8" t="s">
        <v>67</v>
      </c>
      <c r="H280" s="8"/>
      <c r="I280" s="8" t="s">
        <v>68</v>
      </c>
      <c r="J280" s="8" t="s">
        <v>589</v>
      </c>
      <c r="K280" s="8" t="s">
        <v>590</v>
      </c>
      <c r="L280" s="8" t="s">
        <v>65</v>
      </c>
      <c r="M280" s="8" t="s">
        <v>65</v>
      </c>
      <c r="N280" s="8" t="s">
        <v>591</v>
      </c>
      <c r="O280" s="8" t="s">
        <v>112</v>
      </c>
      <c r="P280" s="8"/>
      <c r="Q280" s="8" t="s">
        <v>733</v>
      </c>
      <c r="R280" s="8" t="s">
        <v>734</v>
      </c>
      <c r="S280" s="8">
        <v>0</v>
      </c>
      <c r="T280" s="13" t="s">
        <v>49</v>
      </c>
      <c r="U280" s="13" t="s">
        <v>35</v>
      </c>
      <c r="V280" s="8" t="s">
        <v>739</v>
      </c>
      <c r="W280" s="9">
        <v>45657</v>
      </c>
      <c r="X280" s="8" t="s">
        <v>740</v>
      </c>
      <c r="Y280" s="8" t="s">
        <v>589</v>
      </c>
      <c r="Z280" s="8" t="s">
        <v>957</v>
      </c>
      <c r="AA280" s="8" t="s">
        <v>65</v>
      </c>
      <c r="AB280" s="8" t="s">
        <v>65</v>
      </c>
      <c r="AC280" s="8" t="s">
        <v>958</v>
      </c>
      <c r="AD280" s="8" t="s">
        <v>177</v>
      </c>
      <c r="AE280" s="8"/>
      <c r="AF280" s="10" t="s">
        <v>1673</v>
      </c>
      <c r="AG280" s="8" t="s">
        <v>1674</v>
      </c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2"/>
      <c r="AT280" s="18">
        <v>74566</v>
      </c>
      <c r="AU280" s="8" t="str">
        <f>AU$22</f>
        <v>W-3.6</v>
      </c>
      <c r="AV280" s="8" t="s">
        <v>1138</v>
      </c>
      <c r="AW280" s="8"/>
      <c r="AX280" s="13">
        <v>8760</v>
      </c>
      <c r="AY280" s="13">
        <v>12</v>
      </c>
      <c r="AZ280" s="14">
        <v>0</v>
      </c>
      <c r="BA280" s="14">
        <v>100</v>
      </c>
      <c r="BB280" s="13">
        <f t="shared" si="96"/>
        <v>0</v>
      </c>
      <c r="BC280" s="13">
        <f t="shared" si="97"/>
        <v>74566</v>
      </c>
      <c r="BD280" s="57">
        <f t="shared" si="98"/>
        <v>0</v>
      </c>
      <c r="BE280" s="57">
        <f>IF((OR(AU280=Ceny!$A$3,AU280=Ceny!$A$4,AU280=Ceny!$A$5,AU280=Ceny!$A$6,AU280=Ceny!$A$7)),$C$5/1000,$C$6/1000)</f>
        <v>0</v>
      </c>
      <c r="BF280" s="15">
        <f t="shared" si="99"/>
        <v>0</v>
      </c>
      <c r="BG280" s="15">
        <f t="shared" si="100"/>
        <v>0</v>
      </c>
      <c r="BH280" s="15">
        <f t="shared" si="101"/>
        <v>0</v>
      </c>
      <c r="BI280" s="16">
        <f t="shared" si="102"/>
        <v>0</v>
      </c>
      <c r="BJ280" s="15">
        <f t="shared" si="103"/>
        <v>0</v>
      </c>
      <c r="BK280" s="16">
        <f t="shared" si="104"/>
        <v>0</v>
      </c>
      <c r="BL280" s="15">
        <f t="shared" si="105"/>
        <v>0</v>
      </c>
      <c r="BM280" s="11">
        <f>VLOOKUP(AU280,Ceny!$A$3:$E$9,2,FALSE)</f>
        <v>42.41</v>
      </c>
      <c r="BN280" s="15">
        <f t="shared" si="114"/>
        <v>0</v>
      </c>
      <c r="BO280" s="11">
        <f>VLOOKUP(AU280,Ceny!$A$3:$E$9,4,FALSE)</f>
        <v>42.41</v>
      </c>
      <c r="BP280" s="15">
        <f t="shared" si="115"/>
        <v>508.92</v>
      </c>
      <c r="BQ280" s="11">
        <f>VLOOKUP(AU280,Ceny!$A$3:$E$9,3,FALSE)</f>
        <v>4.4200000000000003E-2</v>
      </c>
      <c r="BR280" s="15">
        <f t="shared" si="106"/>
        <v>0</v>
      </c>
      <c r="BS280" s="11">
        <f>VLOOKUP(AU280,Ceny!$A$3:$E$9,5,FALSE)</f>
        <v>4.4200000000000003E-2</v>
      </c>
      <c r="BT280" s="15">
        <f t="shared" si="107"/>
        <v>3295.82</v>
      </c>
      <c r="BU280" s="15">
        <v>0</v>
      </c>
      <c r="BV280" s="58">
        <f t="shared" si="108"/>
        <v>0</v>
      </c>
      <c r="BW280" s="59">
        <f t="shared" si="109"/>
        <v>3804.7400000000002</v>
      </c>
      <c r="BX280" s="59">
        <f t="shared" si="110"/>
        <v>875.09</v>
      </c>
      <c r="BY280" s="59">
        <f t="shared" si="111"/>
        <v>4679.83</v>
      </c>
      <c r="CA280" s="60"/>
    </row>
    <row r="281" spans="1:79">
      <c r="A281" s="56">
        <f t="shared" si="113"/>
        <v>267</v>
      </c>
      <c r="B281" s="8" t="s">
        <v>63</v>
      </c>
      <c r="C281" s="8" t="s">
        <v>64</v>
      </c>
      <c r="D281" s="8" t="s">
        <v>65</v>
      </c>
      <c r="E281" s="8" t="s">
        <v>65</v>
      </c>
      <c r="F281" s="8" t="s">
        <v>66</v>
      </c>
      <c r="G281" s="8" t="s">
        <v>67</v>
      </c>
      <c r="H281" s="8"/>
      <c r="I281" s="8" t="s">
        <v>68</v>
      </c>
      <c r="J281" s="8" t="s">
        <v>589</v>
      </c>
      <c r="K281" s="8" t="s">
        <v>590</v>
      </c>
      <c r="L281" s="8" t="s">
        <v>65</v>
      </c>
      <c r="M281" s="8" t="s">
        <v>65</v>
      </c>
      <c r="N281" s="8" t="s">
        <v>591</v>
      </c>
      <c r="O281" s="8" t="s">
        <v>112</v>
      </c>
      <c r="P281" s="8"/>
      <c r="Q281" s="8" t="s">
        <v>733</v>
      </c>
      <c r="R281" s="8" t="s">
        <v>734</v>
      </c>
      <c r="S281" s="8">
        <v>0</v>
      </c>
      <c r="T281" s="13" t="s">
        <v>49</v>
      </c>
      <c r="U281" s="13" t="s">
        <v>35</v>
      </c>
      <c r="V281" s="8" t="s">
        <v>739</v>
      </c>
      <c r="W281" s="9">
        <v>45657</v>
      </c>
      <c r="X281" s="8" t="s">
        <v>740</v>
      </c>
      <c r="Y281" s="8" t="s">
        <v>589</v>
      </c>
      <c r="Z281" s="8" t="s">
        <v>776</v>
      </c>
      <c r="AA281" s="8" t="s">
        <v>65</v>
      </c>
      <c r="AB281" s="8" t="s">
        <v>65</v>
      </c>
      <c r="AC281" s="8" t="s">
        <v>777</v>
      </c>
      <c r="AD281" s="8" t="s">
        <v>640</v>
      </c>
      <c r="AE281" s="8"/>
      <c r="AF281" s="10" t="s">
        <v>1675</v>
      </c>
      <c r="AG281" s="8" t="s">
        <v>1676</v>
      </c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2"/>
      <c r="AT281" s="18">
        <v>132290</v>
      </c>
      <c r="AU281" s="8" t="str">
        <f t="shared" ref="AU281:AU289" si="116">AU$17</f>
        <v>W-4</v>
      </c>
      <c r="AV281" s="8" t="s">
        <v>1138</v>
      </c>
      <c r="AW281" s="8"/>
      <c r="AX281" s="13">
        <v>8760</v>
      </c>
      <c r="AY281" s="13">
        <v>12</v>
      </c>
      <c r="AZ281" s="14">
        <v>0</v>
      </c>
      <c r="BA281" s="14">
        <v>100</v>
      </c>
      <c r="BB281" s="13">
        <f t="shared" si="96"/>
        <v>0</v>
      </c>
      <c r="BC281" s="13">
        <f t="shared" si="97"/>
        <v>132290</v>
      </c>
      <c r="BD281" s="57">
        <f t="shared" si="98"/>
        <v>0</v>
      </c>
      <c r="BE281" s="57">
        <f>IF((OR(AU281=Ceny!$A$3,AU281=Ceny!$A$4,AU281=Ceny!$A$5,AU281=Ceny!$A$6,AU281=Ceny!$A$7)),$C$5/1000,$C$6/1000)</f>
        <v>0</v>
      </c>
      <c r="BF281" s="15">
        <f t="shared" si="99"/>
        <v>0</v>
      </c>
      <c r="BG281" s="15">
        <f t="shared" si="100"/>
        <v>0</v>
      </c>
      <c r="BH281" s="15">
        <f t="shared" si="101"/>
        <v>0</v>
      </c>
      <c r="BI281" s="16">
        <f t="shared" si="102"/>
        <v>0</v>
      </c>
      <c r="BJ281" s="15">
        <f t="shared" si="103"/>
        <v>0</v>
      </c>
      <c r="BK281" s="16">
        <f t="shared" si="104"/>
        <v>0</v>
      </c>
      <c r="BL281" s="15">
        <f t="shared" si="105"/>
        <v>0</v>
      </c>
      <c r="BM281" s="11">
        <f>VLOOKUP(AU281,Ceny!$A$3:$E$9,2,FALSE)</f>
        <v>204.77</v>
      </c>
      <c r="BN281" s="15">
        <f t="shared" si="114"/>
        <v>0</v>
      </c>
      <c r="BO281" s="11">
        <f>VLOOKUP(AU281,Ceny!$A$3:$E$9,4,FALSE)</f>
        <v>204.77</v>
      </c>
      <c r="BP281" s="15">
        <f t="shared" si="115"/>
        <v>2457.2399999999998</v>
      </c>
      <c r="BQ281" s="11">
        <f>VLOOKUP(AU281,Ceny!$A$3:$E$9,3,FALSE)</f>
        <v>4.4069999999999998E-2</v>
      </c>
      <c r="BR281" s="15">
        <f t="shared" si="106"/>
        <v>0</v>
      </c>
      <c r="BS281" s="11">
        <f>VLOOKUP(AU281,Ceny!$A$3:$E$9,5,FALSE)</f>
        <v>4.4069999999999998E-2</v>
      </c>
      <c r="BT281" s="15">
        <f t="shared" si="107"/>
        <v>5830.02</v>
      </c>
      <c r="BU281" s="15">
        <v>0</v>
      </c>
      <c r="BV281" s="58">
        <f t="shared" si="108"/>
        <v>0</v>
      </c>
      <c r="BW281" s="59">
        <f t="shared" si="109"/>
        <v>8287.26</v>
      </c>
      <c r="BX281" s="59">
        <f t="shared" si="110"/>
        <v>1906.07</v>
      </c>
      <c r="BY281" s="59">
        <f t="shared" si="111"/>
        <v>10193.33</v>
      </c>
      <c r="CA281" s="60"/>
    </row>
    <row r="282" spans="1:79">
      <c r="A282" s="56">
        <f t="shared" si="113"/>
        <v>268</v>
      </c>
      <c r="B282" s="8" t="s">
        <v>63</v>
      </c>
      <c r="C282" s="8" t="s">
        <v>64</v>
      </c>
      <c r="D282" s="8" t="s">
        <v>65</v>
      </c>
      <c r="E282" s="8" t="s">
        <v>65</v>
      </c>
      <c r="F282" s="8" t="s">
        <v>66</v>
      </c>
      <c r="G282" s="8" t="s">
        <v>67</v>
      </c>
      <c r="H282" s="8"/>
      <c r="I282" s="8" t="s">
        <v>68</v>
      </c>
      <c r="J282" s="8" t="s">
        <v>589</v>
      </c>
      <c r="K282" s="8" t="s">
        <v>590</v>
      </c>
      <c r="L282" s="8" t="s">
        <v>65</v>
      </c>
      <c r="M282" s="8" t="s">
        <v>65</v>
      </c>
      <c r="N282" s="8" t="s">
        <v>591</v>
      </c>
      <c r="O282" s="8" t="s">
        <v>112</v>
      </c>
      <c r="P282" s="8"/>
      <c r="Q282" s="8" t="s">
        <v>733</v>
      </c>
      <c r="R282" s="8" t="s">
        <v>734</v>
      </c>
      <c r="S282" s="8">
        <v>0</v>
      </c>
      <c r="T282" s="13" t="s">
        <v>49</v>
      </c>
      <c r="U282" s="13" t="s">
        <v>35</v>
      </c>
      <c r="V282" s="8" t="s">
        <v>739</v>
      </c>
      <c r="W282" s="9">
        <v>45657</v>
      </c>
      <c r="X282" s="8" t="s">
        <v>740</v>
      </c>
      <c r="Y282" s="8" t="s">
        <v>589</v>
      </c>
      <c r="Z282" s="8" t="s">
        <v>776</v>
      </c>
      <c r="AA282" s="8" t="s">
        <v>65</v>
      </c>
      <c r="AB282" s="8" t="s">
        <v>65</v>
      </c>
      <c r="AC282" s="8" t="s">
        <v>777</v>
      </c>
      <c r="AD282" s="8" t="s">
        <v>333</v>
      </c>
      <c r="AE282" s="8"/>
      <c r="AF282" s="10" t="s">
        <v>1677</v>
      </c>
      <c r="AG282" s="8" t="s">
        <v>1678</v>
      </c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2"/>
      <c r="AT282" s="18">
        <v>251844</v>
      </c>
      <c r="AU282" s="8" t="str">
        <f t="shared" si="116"/>
        <v>W-4</v>
      </c>
      <c r="AV282" s="8" t="s">
        <v>1138</v>
      </c>
      <c r="AW282" s="8"/>
      <c r="AX282" s="13">
        <v>8760</v>
      </c>
      <c r="AY282" s="13">
        <v>12</v>
      </c>
      <c r="AZ282" s="14">
        <v>0</v>
      </c>
      <c r="BA282" s="14">
        <v>100</v>
      </c>
      <c r="BB282" s="13">
        <f t="shared" si="96"/>
        <v>0</v>
      </c>
      <c r="BC282" s="13">
        <f t="shared" si="97"/>
        <v>251844</v>
      </c>
      <c r="BD282" s="57">
        <f t="shared" si="98"/>
        <v>0</v>
      </c>
      <c r="BE282" s="57">
        <f>IF((OR(AU282=Ceny!$A$3,AU282=Ceny!$A$4,AU282=Ceny!$A$5,AU282=Ceny!$A$6,AU282=Ceny!$A$7)),$C$5/1000,$C$6/1000)</f>
        <v>0</v>
      </c>
      <c r="BF282" s="15">
        <f t="shared" si="99"/>
        <v>0</v>
      </c>
      <c r="BG282" s="15">
        <f t="shared" si="100"/>
        <v>0</v>
      </c>
      <c r="BH282" s="15">
        <f t="shared" si="101"/>
        <v>0</v>
      </c>
      <c r="BI282" s="16">
        <f t="shared" si="102"/>
        <v>0</v>
      </c>
      <c r="BJ282" s="15">
        <f t="shared" si="103"/>
        <v>0</v>
      </c>
      <c r="BK282" s="16">
        <f t="shared" si="104"/>
        <v>0</v>
      </c>
      <c r="BL282" s="15">
        <f t="shared" si="105"/>
        <v>0</v>
      </c>
      <c r="BM282" s="11">
        <f>VLOOKUP(AU282,Ceny!$A$3:$E$9,2,FALSE)</f>
        <v>204.77</v>
      </c>
      <c r="BN282" s="15">
        <f t="shared" si="114"/>
        <v>0</v>
      </c>
      <c r="BO282" s="11">
        <f>VLOOKUP(AU282,Ceny!$A$3:$E$9,4,FALSE)</f>
        <v>204.77</v>
      </c>
      <c r="BP282" s="15">
        <f t="shared" si="115"/>
        <v>2457.2399999999998</v>
      </c>
      <c r="BQ282" s="11">
        <f>VLOOKUP(AU282,Ceny!$A$3:$E$9,3,FALSE)</f>
        <v>4.4069999999999998E-2</v>
      </c>
      <c r="BR282" s="15">
        <f t="shared" si="106"/>
        <v>0</v>
      </c>
      <c r="BS282" s="11">
        <f>VLOOKUP(AU282,Ceny!$A$3:$E$9,5,FALSE)</f>
        <v>4.4069999999999998E-2</v>
      </c>
      <c r="BT282" s="15">
        <f t="shared" si="107"/>
        <v>11098.77</v>
      </c>
      <c r="BU282" s="15">
        <v>0</v>
      </c>
      <c r="BV282" s="58">
        <f t="shared" si="108"/>
        <v>0</v>
      </c>
      <c r="BW282" s="59">
        <f t="shared" si="109"/>
        <v>13556.01</v>
      </c>
      <c r="BX282" s="59">
        <f t="shared" si="110"/>
        <v>3117.88</v>
      </c>
      <c r="BY282" s="59">
        <f t="shared" si="111"/>
        <v>16673.89</v>
      </c>
      <c r="CA282" s="60"/>
    </row>
    <row r="283" spans="1:79">
      <c r="A283" s="56">
        <f t="shared" si="113"/>
        <v>269</v>
      </c>
      <c r="B283" s="8" t="s">
        <v>63</v>
      </c>
      <c r="C283" s="8" t="s">
        <v>64</v>
      </c>
      <c r="D283" s="8" t="s">
        <v>65</v>
      </c>
      <c r="E283" s="8" t="s">
        <v>65</v>
      </c>
      <c r="F283" s="8" t="s">
        <v>66</v>
      </c>
      <c r="G283" s="8" t="s">
        <v>67</v>
      </c>
      <c r="H283" s="8"/>
      <c r="I283" s="8" t="s">
        <v>68</v>
      </c>
      <c r="J283" s="8" t="s">
        <v>589</v>
      </c>
      <c r="K283" s="8" t="s">
        <v>590</v>
      </c>
      <c r="L283" s="8" t="s">
        <v>65</v>
      </c>
      <c r="M283" s="8" t="s">
        <v>65</v>
      </c>
      <c r="N283" s="8" t="s">
        <v>591</v>
      </c>
      <c r="O283" s="8" t="s">
        <v>112</v>
      </c>
      <c r="P283" s="8"/>
      <c r="Q283" s="8" t="s">
        <v>733</v>
      </c>
      <c r="R283" s="8" t="s">
        <v>734</v>
      </c>
      <c r="S283" s="8">
        <v>0</v>
      </c>
      <c r="T283" s="13" t="s">
        <v>49</v>
      </c>
      <c r="U283" s="13" t="s">
        <v>35</v>
      </c>
      <c r="V283" s="8" t="s">
        <v>739</v>
      </c>
      <c r="W283" s="9">
        <v>45657</v>
      </c>
      <c r="X283" s="8" t="s">
        <v>740</v>
      </c>
      <c r="Y283" s="8" t="s">
        <v>589</v>
      </c>
      <c r="Z283" s="8" t="s">
        <v>776</v>
      </c>
      <c r="AA283" s="8" t="s">
        <v>65</v>
      </c>
      <c r="AB283" s="8" t="s">
        <v>65</v>
      </c>
      <c r="AC283" s="8" t="s">
        <v>777</v>
      </c>
      <c r="AD283" s="8" t="s">
        <v>707</v>
      </c>
      <c r="AE283" s="8"/>
      <c r="AF283" s="10" t="s">
        <v>1679</v>
      </c>
      <c r="AG283" s="8" t="s">
        <v>1680</v>
      </c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2"/>
      <c r="AT283" s="18">
        <v>117549</v>
      </c>
      <c r="AU283" s="8" t="str">
        <f t="shared" si="116"/>
        <v>W-4</v>
      </c>
      <c r="AV283" s="8" t="s">
        <v>1138</v>
      </c>
      <c r="AW283" s="8"/>
      <c r="AX283" s="13">
        <v>8760</v>
      </c>
      <c r="AY283" s="13">
        <v>12</v>
      </c>
      <c r="AZ283" s="14">
        <v>0</v>
      </c>
      <c r="BA283" s="14">
        <v>100</v>
      </c>
      <c r="BB283" s="13">
        <f t="shared" si="96"/>
        <v>0</v>
      </c>
      <c r="BC283" s="13">
        <f t="shared" si="97"/>
        <v>117549</v>
      </c>
      <c r="BD283" s="57">
        <f t="shared" si="98"/>
        <v>0</v>
      </c>
      <c r="BE283" s="57">
        <f>IF((OR(AU283=Ceny!$A$3,AU283=Ceny!$A$4,AU283=Ceny!$A$5,AU283=Ceny!$A$6,AU283=Ceny!$A$7)),$C$5/1000,$C$6/1000)</f>
        <v>0</v>
      </c>
      <c r="BF283" s="15">
        <f t="shared" si="99"/>
        <v>0</v>
      </c>
      <c r="BG283" s="15">
        <f t="shared" si="100"/>
        <v>0</v>
      </c>
      <c r="BH283" s="15">
        <f t="shared" si="101"/>
        <v>0</v>
      </c>
      <c r="BI283" s="16">
        <f t="shared" si="102"/>
        <v>0</v>
      </c>
      <c r="BJ283" s="15">
        <f t="shared" si="103"/>
        <v>0</v>
      </c>
      <c r="BK283" s="16">
        <f t="shared" si="104"/>
        <v>0</v>
      </c>
      <c r="BL283" s="15">
        <f t="shared" si="105"/>
        <v>0</v>
      </c>
      <c r="BM283" s="11">
        <f>VLOOKUP(AU283,Ceny!$A$3:$E$9,2,FALSE)</f>
        <v>204.77</v>
      </c>
      <c r="BN283" s="15">
        <f t="shared" si="114"/>
        <v>0</v>
      </c>
      <c r="BO283" s="11">
        <f>VLOOKUP(AU283,Ceny!$A$3:$E$9,4,FALSE)</f>
        <v>204.77</v>
      </c>
      <c r="BP283" s="15">
        <f t="shared" si="115"/>
        <v>2457.2399999999998</v>
      </c>
      <c r="BQ283" s="11">
        <f>VLOOKUP(AU283,Ceny!$A$3:$E$9,3,FALSE)</f>
        <v>4.4069999999999998E-2</v>
      </c>
      <c r="BR283" s="15">
        <f t="shared" si="106"/>
        <v>0</v>
      </c>
      <c r="BS283" s="11">
        <f>VLOOKUP(AU283,Ceny!$A$3:$E$9,5,FALSE)</f>
        <v>4.4069999999999998E-2</v>
      </c>
      <c r="BT283" s="15">
        <f t="shared" si="107"/>
        <v>5180.38</v>
      </c>
      <c r="BU283" s="15">
        <v>0</v>
      </c>
      <c r="BV283" s="58">
        <f t="shared" si="108"/>
        <v>0</v>
      </c>
      <c r="BW283" s="59">
        <f t="shared" si="109"/>
        <v>7637.62</v>
      </c>
      <c r="BX283" s="59">
        <f t="shared" si="110"/>
        <v>1756.65</v>
      </c>
      <c r="BY283" s="59">
        <f t="shared" si="111"/>
        <v>9394.27</v>
      </c>
      <c r="CA283" s="60"/>
    </row>
    <row r="284" spans="1:79">
      <c r="A284" s="56">
        <f t="shared" si="113"/>
        <v>270</v>
      </c>
      <c r="B284" s="8" t="s">
        <v>63</v>
      </c>
      <c r="C284" s="8" t="s">
        <v>64</v>
      </c>
      <c r="D284" s="8" t="s">
        <v>65</v>
      </c>
      <c r="E284" s="8" t="s">
        <v>65</v>
      </c>
      <c r="F284" s="8" t="s">
        <v>66</v>
      </c>
      <c r="G284" s="8" t="s">
        <v>67</v>
      </c>
      <c r="H284" s="8"/>
      <c r="I284" s="8" t="s">
        <v>68</v>
      </c>
      <c r="J284" s="8" t="s">
        <v>589</v>
      </c>
      <c r="K284" s="8" t="s">
        <v>590</v>
      </c>
      <c r="L284" s="8" t="s">
        <v>65</v>
      </c>
      <c r="M284" s="8" t="s">
        <v>65</v>
      </c>
      <c r="N284" s="8" t="s">
        <v>591</v>
      </c>
      <c r="O284" s="8" t="s">
        <v>112</v>
      </c>
      <c r="P284" s="8"/>
      <c r="Q284" s="8" t="s">
        <v>733</v>
      </c>
      <c r="R284" s="8" t="s">
        <v>734</v>
      </c>
      <c r="S284" s="8">
        <v>0</v>
      </c>
      <c r="T284" s="13" t="s">
        <v>49</v>
      </c>
      <c r="U284" s="13" t="s">
        <v>35</v>
      </c>
      <c r="V284" s="8" t="s">
        <v>739</v>
      </c>
      <c r="W284" s="9">
        <v>45657</v>
      </c>
      <c r="X284" s="8" t="s">
        <v>740</v>
      </c>
      <c r="Y284" s="8" t="s">
        <v>589</v>
      </c>
      <c r="Z284" s="8" t="s">
        <v>776</v>
      </c>
      <c r="AA284" s="8" t="s">
        <v>65</v>
      </c>
      <c r="AB284" s="8" t="s">
        <v>65</v>
      </c>
      <c r="AC284" s="8" t="s">
        <v>777</v>
      </c>
      <c r="AD284" s="8" t="s">
        <v>959</v>
      </c>
      <c r="AE284" s="8"/>
      <c r="AF284" s="10" t="s">
        <v>1681</v>
      </c>
      <c r="AG284" s="8" t="s">
        <v>1682</v>
      </c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2"/>
      <c r="AT284" s="18">
        <v>156761</v>
      </c>
      <c r="AU284" s="8" t="str">
        <f t="shared" si="116"/>
        <v>W-4</v>
      </c>
      <c r="AV284" s="8" t="s">
        <v>1138</v>
      </c>
      <c r="AW284" s="8"/>
      <c r="AX284" s="13">
        <v>8760</v>
      </c>
      <c r="AY284" s="13">
        <v>12</v>
      </c>
      <c r="AZ284" s="14">
        <v>0</v>
      </c>
      <c r="BA284" s="14">
        <v>100</v>
      </c>
      <c r="BB284" s="13">
        <f t="shared" si="96"/>
        <v>0</v>
      </c>
      <c r="BC284" s="13">
        <f t="shared" si="97"/>
        <v>156761</v>
      </c>
      <c r="BD284" s="57">
        <f t="shared" si="98"/>
        <v>0</v>
      </c>
      <c r="BE284" s="57">
        <f>IF((OR(AU284=Ceny!$A$3,AU284=Ceny!$A$4,AU284=Ceny!$A$5,AU284=Ceny!$A$6,AU284=Ceny!$A$7)),$C$5/1000,$C$6/1000)</f>
        <v>0</v>
      </c>
      <c r="BF284" s="15">
        <f t="shared" si="99"/>
        <v>0</v>
      </c>
      <c r="BG284" s="15">
        <f t="shared" si="100"/>
        <v>0</v>
      </c>
      <c r="BH284" s="15">
        <f t="shared" si="101"/>
        <v>0</v>
      </c>
      <c r="BI284" s="16">
        <f t="shared" si="102"/>
        <v>0</v>
      </c>
      <c r="BJ284" s="15">
        <f t="shared" si="103"/>
        <v>0</v>
      </c>
      <c r="BK284" s="16">
        <f t="shared" si="104"/>
        <v>0</v>
      </c>
      <c r="BL284" s="15">
        <f t="shared" si="105"/>
        <v>0</v>
      </c>
      <c r="BM284" s="11">
        <f>VLOOKUP(AU284,Ceny!$A$3:$E$9,2,FALSE)</f>
        <v>204.77</v>
      </c>
      <c r="BN284" s="15">
        <f t="shared" si="114"/>
        <v>0</v>
      </c>
      <c r="BO284" s="11">
        <f>VLOOKUP(AU284,Ceny!$A$3:$E$9,4,FALSE)</f>
        <v>204.77</v>
      </c>
      <c r="BP284" s="15">
        <f t="shared" si="115"/>
        <v>2457.2399999999998</v>
      </c>
      <c r="BQ284" s="11">
        <f>VLOOKUP(AU284,Ceny!$A$3:$E$9,3,FALSE)</f>
        <v>4.4069999999999998E-2</v>
      </c>
      <c r="BR284" s="15">
        <f t="shared" si="106"/>
        <v>0</v>
      </c>
      <c r="BS284" s="11">
        <f>VLOOKUP(AU284,Ceny!$A$3:$E$9,5,FALSE)</f>
        <v>4.4069999999999998E-2</v>
      </c>
      <c r="BT284" s="15">
        <f t="shared" si="107"/>
        <v>6908.46</v>
      </c>
      <c r="BU284" s="15">
        <v>0</v>
      </c>
      <c r="BV284" s="58">
        <f t="shared" si="108"/>
        <v>0</v>
      </c>
      <c r="BW284" s="59">
        <f t="shared" si="109"/>
        <v>9365.7000000000007</v>
      </c>
      <c r="BX284" s="59">
        <f t="shared" si="110"/>
        <v>2154.11</v>
      </c>
      <c r="BY284" s="59">
        <f t="shared" si="111"/>
        <v>11519.810000000001</v>
      </c>
      <c r="CA284" s="60"/>
    </row>
    <row r="285" spans="1:79">
      <c r="A285" s="56">
        <f t="shared" si="113"/>
        <v>271</v>
      </c>
      <c r="B285" s="8" t="s">
        <v>63</v>
      </c>
      <c r="C285" s="8" t="s">
        <v>64</v>
      </c>
      <c r="D285" s="8" t="s">
        <v>65</v>
      </c>
      <c r="E285" s="8" t="s">
        <v>65</v>
      </c>
      <c r="F285" s="8" t="s">
        <v>66</v>
      </c>
      <c r="G285" s="8" t="s">
        <v>67</v>
      </c>
      <c r="H285" s="8"/>
      <c r="I285" s="8" t="s">
        <v>68</v>
      </c>
      <c r="J285" s="8" t="s">
        <v>589</v>
      </c>
      <c r="K285" s="8" t="s">
        <v>590</v>
      </c>
      <c r="L285" s="8" t="s">
        <v>65</v>
      </c>
      <c r="M285" s="8" t="s">
        <v>65</v>
      </c>
      <c r="N285" s="8" t="s">
        <v>591</v>
      </c>
      <c r="O285" s="8" t="s">
        <v>112</v>
      </c>
      <c r="P285" s="8"/>
      <c r="Q285" s="8" t="s">
        <v>733</v>
      </c>
      <c r="R285" s="8" t="s">
        <v>734</v>
      </c>
      <c r="S285" s="8">
        <v>0</v>
      </c>
      <c r="T285" s="13" t="s">
        <v>49</v>
      </c>
      <c r="U285" s="13" t="s">
        <v>35</v>
      </c>
      <c r="V285" s="8" t="s">
        <v>739</v>
      </c>
      <c r="W285" s="9">
        <v>45657</v>
      </c>
      <c r="X285" s="8" t="s">
        <v>740</v>
      </c>
      <c r="Y285" s="8" t="s">
        <v>589</v>
      </c>
      <c r="Z285" s="8" t="s">
        <v>776</v>
      </c>
      <c r="AA285" s="8" t="s">
        <v>65</v>
      </c>
      <c r="AB285" s="8" t="s">
        <v>65</v>
      </c>
      <c r="AC285" s="8" t="s">
        <v>777</v>
      </c>
      <c r="AD285" s="8" t="s">
        <v>960</v>
      </c>
      <c r="AE285" s="8"/>
      <c r="AF285" s="10" t="s">
        <v>1683</v>
      </c>
      <c r="AG285" s="8" t="s">
        <v>1684</v>
      </c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2"/>
      <c r="AT285" s="18">
        <v>149781</v>
      </c>
      <c r="AU285" s="8" t="str">
        <f t="shared" si="116"/>
        <v>W-4</v>
      </c>
      <c r="AV285" s="8" t="s">
        <v>1138</v>
      </c>
      <c r="AW285" s="8"/>
      <c r="AX285" s="13">
        <v>8760</v>
      </c>
      <c r="AY285" s="13">
        <v>12</v>
      </c>
      <c r="AZ285" s="14">
        <v>0</v>
      </c>
      <c r="BA285" s="14">
        <v>100</v>
      </c>
      <c r="BB285" s="13">
        <f t="shared" si="96"/>
        <v>0</v>
      </c>
      <c r="BC285" s="13">
        <f t="shared" si="97"/>
        <v>149781</v>
      </c>
      <c r="BD285" s="57">
        <f t="shared" si="98"/>
        <v>0</v>
      </c>
      <c r="BE285" s="57">
        <f>IF((OR(AU285=Ceny!$A$3,AU285=Ceny!$A$4,AU285=Ceny!$A$5,AU285=Ceny!$A$6,AU285=Ceny!$A$7)),$C$5/1000,$C$6/1000)</f>
        <v>0</v>
      </c>
      <c r="BF285" s="15">
        <f t="shared" si="99"/>
        <v>0</v>
      </c>
      <c r="BG285" s="15">
        <f t="shared" si="100"/>
        <v>0</v>
      </c>
      <c r="BH285" s="15">
        <f t="shared" si="101"/>
        <v>0</v>
      </c>
      <c r="BI285" s="16">
        <f t="shared" si="102"/>
        <v>0</v>
      </c>
      <c r="BJ285" s="15">
        <f t="shared" si="103"/>
        <v>0</v>
      </c>
      <c r="BK285" s="16">
        <f t="shared" si="104"/>
        <v>0</v>
      </c>
      <c r="BL285" s="15">
        <f t="shared" si="105"/>
        <v>0</v>
      </c>
      <c r="BM285" s="11">
        <f>VLOOKUP(AU285,Ceny!$A$3:$E$9,2,FALSE)</f>
        <v>204.77</v>
      </c>
      <c r="BN285" s="15">
        <f t="shared" si="114"/>
        <v>0</v>
      </c>
      <c r="BO285" s="11">
        <f>VLOOKUP(AU285,Ceny!$A$3:$E$9,4,FALSE)</f>
        <v>204.77</v>
      </c>
      <c r="BP285" s="15">
        <f t="shared" si="115"/>
        <v>2457.2399999999998</v>
      </c>
      <c r="BQ285" s="11">
        <f>VLOOKUP(AU285,Ceny!$A$3:$E$9,3,FALSE)</f>
        <v>4.4069999999999998E-2</v>
      </c>
      <c r="BR285" s="15">
        <f t="shared" si="106"/>
        <v>0</v>
      </c>
      <c r="BS285" s="11">
        <f>VLOOKUP(AU285,Ceny!$A$3:$E$9,5,FALSE)</f>
        <v>4.4069999999999998E-2</v>
      </c>
      <c r="BT285" s="15">
        <f t="shared" si="107"/>
        <v>6600.85</v>
      </c>
      <c r="BU285" s="15">
        <v>0</v>
      </c>
      <c r="BV285" s="58">
        <f t="shared" si="108"/>
        <v>0</v>
      </c>
      <c r="BW285" s="59">
        <f t="shared" si="109"/>
        <v>9058.09</v>
      </c>
      <c r="BX285" s="59">
        <f t="shared" si="110"/>
        <v>2083.36</v>
      </c>
      <c r="BY285" s="59">
        <f t="shared" si="111"/>
        <v>11141.45</v>
      </c>
      <c r="CA285" s="60"/>
    </row>
    <row r="286" spans="1:79">
      <c r="A286" s="56">
        <f t="shared" si="113"/>
        <v>272</v>
      </c>
      <c r="B286" s="8" t="s">
        <v>63</v>
      </c>
      <c r="C286" s="8" t="s">
        <v>64</v>
      </c>
      <c r="D286" s="8" t="s">
        <v>65</v>
      </c>
      <c r="E286" s="8" t="s">
        <v>65</v>
      </c>
      <c r="F286" s="8" t="s">
        <v>66</v>
      </c>
      <c r="G286" s="8" t="s">
        <v>67</v>
      </c>
      <c r="H286" s="8"/>
      <c r="I286" s="8" t="s">
        <v>68</v>
      </c>
      <c r="J286" s="8" t="s">
        <v>589</v>
      </c>
      <c r="K286" s="8" t="s">
        <v>590</v>
      </c>
      <c r="L286" s="8" t="s">
        <v>65</v>
      </c>
      <c r="M286" s="8" t="s">
        <v>65</v>
      </c>
      <c r="N286" s="8" t="s">
        <v>591</v>
      </c>
      <c r="O286" s="8" t="s">
        <v>112</v>
      </c>
      <c r="P286" s="8"/>
      <c r="Q286" s="8" t="s">
        <v>733</v>
      </c>
      <c r="R286" s="8" t="s">
        <v>734</v>
      </c>
      <c r="S286" s="8">
        <v>0</v>
      </c>
      <c r="T286" s="13" t="s">
        <v>49</v>
      </c>
      <c r="U286" s="13" t="s">
        <v>35</v>
      </c>
      <c r="V286" s="8" t="s">
        <v>739</v>
      </c>
      <c r="W286" s="9">
        <v>45657</v>
      </c>
      <c r="X286" s="8" t="s">
        <v>740</v>
      </c>
      <c r="Y286" s="8" t="s">
        <v>589</v>
      </c>
      <c r="Z286" s="8" t="s">
        <v>776</v>
      </c>
      <c r="AA286" s="8" t="s">
        <v>65</v>
      </c>
      <c r="AB286" s="8" t="s">
        <v>65</v>
      </c>
      <c r="AC286" s="8" t="s">
        <v>777</v>
      </c>
      <c r="AD286" s="8" t="s">
        <v>177</v>
      </c>
      <c r="AE286" s="8"/>
      <c r="AF286" s="10" t="s">
        <v>1685</v>
      </c>
      <c r="AG286" s="8" t="s">
        <v>1686</v>
      </c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2"/>
      <c r="AT286" s="18">
        <v>116996</v>
      </c>
      <c r="AU286" s="8" t="str">
        <f t="shared" si="116"/>
        <v>W-4</v>
      </c>
      <c r="AV286" s="8" t="s">
        <v>1138</v>
      </c>
      <c r="AW286" s="8"/>
      <c r="AX286" s="13">
        <v>8760</v>
      </c>
      <c r="AY286" s="13">
        <v>12</v>
      </c>
      <c r="AZ286" s="14">
        <v>0</v>
      </c>
      <c r="BA286" s="14">
        <v>100</v>
      </c>
      <c r="BB286" s="13">
        <f t="shared" si="96"/>
        <v>0</v>
      </c>
      <c r="BC286" s="13">
        <f t="shared" si="97"/>
        <v>116996</v>
      </c>
      <c r="BD286" s="57">
        <f t="shared" si="98"/>
        <v>0</v>
      </c>
      <c r="BE286" s="57">
        <f>IF((OR(AU286=Ceny!$A$3,AU286=Ceny!$A$4,AU286=Ceny!$A$5,AU286=Ceny!$A$6,AU286=Ceny!$A$7)),$C$5/1000,$C$6/1000)</f>
        <v>0</v>
      </c>
      <c r="BF286" s="15">
        <f t="shared" si="99"/>
        <v>0</v>
      </c>
      <c r="BG286" s="15">
        <f t="shared" si="100"/>
        <v>0</v>
      </c>
      <c r="BH286" s="15">
        <f t="shared" si="101"/>
        <v>0</v>
      </c>
      <c r="BI286" s="16">
        <f t="shared" si="102"/>
        <v>0</v>
      </c>
      <c r="BJ286" s="15">
        <f t="shared" si="103"/>
        <v>0</v>
      </c>
      <c r="BK286" s="16">
        <f t="shared" si="104"/>
        <v>0</v>
      </c>
      <c r="BL286" s="15">
        <f t="shared" si="105"/>
        <v>0</v>
      </c>
      <c r="BM286" s="11">
        <f>VLOOKUP(AU286,Ceny!$A$3:$E$9,2,FALSE)</f>
        <v>204.77</v>
      </c>
      <c r="BN286" s="15">
        <f t="shared" si="114"/>
        <v>0</v>
      </c>
      <c r="BO286" s="11">
        <f>VLOOKUP(AU286,Ceny!$A$3:$E$9,4,FALSE)</f>
        <v>204.77</v>
      </c>
      <c r="BP286" s="15">
        <f t="shared" si="115"/>
        <v>2457.2399999999998</v>
      </c>
      <c r="BQ286" s="11">
        <f>VLOOKUP(AU286,Ceny!$A$3:$E$9,3,FALSE)</f>
        <v>4.4069999999999998E-2</v>
      </c>
      <c r="BR286" s="15">
        <f t="shared" si="106"/>
        <v>0</v>
      </c>
      <c r="BS286" s="11">
        <f>VLOOKUP(AU286,Ceny!$A$3:$E$9,5,FALSE)</f>
        <v>4.4069999999999998E-2</v>
      </c>
      <c r="BT286" s="15">
        <f t="shared" si="107"/>
        <v>5156.01</v>
      </c>
      <c r="BU286" s="15">
        <v>0</v>
      </c>
      <c r="BV286" s="58">
        <f t="shared" si="108"/>
        <v>0</v>
      </c>
      <c r="BW286" s="59">
        <f t="shared" si="109"/>
        <v>7613.25</v>
      </c>
      <c r="BX286" s="59">
        <f t="shared" si="110"/>
        <v>1751.05</v>
      </c>
      <c r="BY286" s="59">
        <f t="shared" si="111"/>
        <v>9364.2999999999993</v>
      </c>
      <c r="CA286" s="60"/>
    </row>
    <row r="287" spans="1:79">
      <c r="A287" s="56">
        <f t="shared" si="113"/>
        <v>273</v>
      </c>
      <c r="B287" s="8" t="s">
        <v>63</v>
      </c>
      <c r="C287" s="8" t="s">
        <v>64</v>
      </c>
      <c r="D287" s="8" t="s">
        <v>65</v>
      </c>
      <c r="E287" s="8" t="s">
        <v>65</v>
      </c>
      <c r="F287" s="8" t="s">
        <v>66</v>
      </c>
      <c r="G287" s="8" t="s">
        <v>67</v>
      </c>
      <c r="H287" s="8"/>
      <c r="I287" s="8" t="s">
        <v>68</v>
      </c>
      <c r="J287" s="8" t="s">
        <v>589</v>
      </c>
      <c r="K287" s="8" t="s">
        <v>590</v>
      </c>
      <c r="L287" s="8" t="s">
        <v>65</v>
      </c>
      <c r="M287" s="8" t="s">
        <v>65</v>
      </c>
      <c r="N287" s="8" t="s">
        <v>591</v>
      </c>
      <c r="O287" s="8" t="s">
        <v>112</v>
      </c>
      <c r="P287" s="8"/>
      <c r="Q287" s="8" t="s">
        <v>733</v>
      </c>
      <c r="R287" s="8" t="s">
        <v>734</v>
      </c>
      <c r="S287" s="8">
        <v>0</v>
      </c>
      <c r="T287" s="13" t="s">
        <v>49</v>
      </c>
      <c r="U287" s="13" t="s">
        <v>35</v>
      </c>
      <c r="V287" s="8" t="s">
        <v>739</v>
      </c>
      <c r="W287" s="9">
        <v>45657</v>
      </c>
      <c r="X287" s="8" t="s">
        <v>740</v>
      </c>
      <c r="Y287" s="8" t="s">
        <v>589</v>
      </c>
      <c r="Z287" s="8" t="s">
        <v>776</v>
      </c>
      <c r="AA287" s="8" t="s">
        <v>65</v>
      </c>
      <c r="AB287" s="8" t="s">
        <v>65</v>
      </c>
      <c r="AC287" s="8" t="s">
        <v>777</v>
      </c>
      <c r="AD287" s="8" t="s">
        <v>961</v>
      </c>
      <c r="AE287" s="8"/>
      <c r="AF287" s="10" t="s">
        <v>1687</v>
      </c>
      <c r="AG287" s="8" t="s">
        <v>1688</v>
      </c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2"/>
      <c r="AT287" s="18">
        <v>251812</v>
      </c>
      <c r="AU287" s="8" t="str">
        <f t="shared" si="116"/>
        <v>W-4</v>
      </c>
      <c r="AV287" s="8" t="s">
        <v>1138</v>
      </c>
      <c r="AW287" s="8"/>
      <c r="AX287" s="13">
        <v>8760</v>
      </c>
      <c r="AY287" s="13">
        <v>12</v>
      </c>
      <c r="AZ287" s="14">
        <v>4</v>
      </c>
      <c r="BA287" s="14">
        <v>96</v>
      </c>
      <c r="BB287" s="13">
        <f t="shared" si="96"/>
        <v>10072.48</v>
      </c>
      <c r="BC287" s="13">
        <f t="shared" si="97"/>
        <v>241739.51999999999</v>
      </c>
      <c r="BD287" s="57">
        <f t="shared" si="98"/>
        <v>0</v>
      </c>
      <c r="BE287" s="57">
        <f>IF((OR(AU287=Ceny!$A$3,AU287=Ceny!$A$4,AU287=Ceny!$A$5,AU287=Ceny!$A$6,AU287=Ceny!$A$7)),$C$5/1000,$C$6/1000)</f>
        <v>0</v>
      </c>
      <c r="BF287" s="15">
        <f t="shared" si="99"/>
        <v>0</v>
      </c>
      <c r="BG287" s="15">
        <f t="shared" si="100"/>
        <v>0</v>
      </c>
      <c r="BH287" s="15">
        <f t="shared" si="101"/>
        <v>0</v>
      </c>
      <c r="BI287" s="16">
        <f t="shared" si="102"/>
        <v>0</v>
      </c>
      <c r="BJ287" s="15">
        <f t="shared" si="103"/>
        <v>0</v>
      </c>
      <c r="BK287" s="16">
        <f t="shared" si="104"/>
        <v>0</v>
      </c>
      <c r="BL287" s="15">
        <f t="shared" si="105"/>
        <v>0</v>
      </c>
      <c r="BM287" s="11">
        <f>VLOOKUP(AU287,Ceny!$A$3:$E$9,2,FALSE)</f>
        <v>204.77</v>
      </c>
      <c r="BN287" s="15">
        <f t="shared" si="114"/>
        <v>98.29</v>
      </c>
      <c r="BO287" s="11">
        <f>VLOOKUP(AU287,Ceny!$A$3:$E$9,4,FALSE)</f>
        <v>204.77</v>
      </c>
      <c r="BP287" s="15">
        <f t="shared" si="115"/>
        <v>2358.9499999999998</v>
      </c>
      <c r="BQ287" s="11">
        <f>VLOOKUP(AU287,Ceny!$A$3:$E$9,3,FALSE)</f>
        <v>4.4069999999999998E-2</v>
      </c>
      <c r="BR287" s="15">
        <f t="shared" si="106"/>
        <v>443.89</v>
      </c>
      <c r="BS287" s="11">
        <f>VLOOKUP(AU287,Ceny!$A$3:$E$9,5,FALSE)</f>
        <v>4.4069999999999998E-2</v>
      </c>
      <c r="BT287" s="15">
        <f t="shared" si="107"/>
        <v>10653.46</v>
      </c>
      <c r="BU287" s="15">
        <v>0</v>
      </c>
      <c r="BV287" s="58">
        <f t="shared" si="108"/>
        <v>0</v>
      </c>
      <c r="BW287" s="59">
        <f t="shared" si="109"/>
        <v>13554.59</v>
      </c>
      <c r="BX287" s="59">
        <f t="shared" si="110"/>
        <v>3117.56</v>
      </c>
      <c r="BY287" s="59">
        <f t="shared" si="111"/>
        <v>16672.150000000001</v>
      </c>
      <c r="CA287" s="60"/>
    </row>
    <row r="288" spans="1:79">
      <c r="A288" s="56">
        <f t="shared" si="113"/>
        <v>274</v>
      </c>
      <c r="B288" s="8" t="s">
        <v>63</v>
      </c>
      <c r="C288" s="8" t="s">
        <v>64</v>
      </c>
      <c r="D288" s="8" t="s">
        <v>65</v>
      </c>
      <c r="E288" s="8" t="s">
        <v>65</v>
      </c>
      <c r="F288" s="8" t="s">
        <v>66</v>
      </c>
      <c r="G288" s="8" t="s">
        <v>67</v>
      </c>
      <c r="H288" s="8"/>
      <c r="I288" s="8" t="s">
        <v>68</v>
      </c>
      <c r="J288" s="8" t="s">
        <v>589</v>
      </c>
      <c r="K288" s="8" t="s">
        <v>590</v>
      </c>
      <c r="L288" s="8" t="s">
        <v>65</v>
      </c>
      <c r="M288" s="8" t="s">
        <v>65</v>
      </c>
      <c r="N288" s="8" t="s">
        <v>591</v>
      </c>
      <c r="O288" s="8" t="s">
        <v>112</v>
      </c>
      <c r="P288" s="8"/>
      <c r="Q288" s="8" t="s">
        <v>733</v>
      </c>
      <c r="R288" s="8" t="s">
        <v>734</v>
      </c>
      <c r="S288" s="8">
        <v>0</v>
      </c>
      <c r="T288" s="13" t="s">
        <v>49</v>
      </c>
      <c r="U288" s="13" t="s">
        <v>35</v>
      </c>
      <c r="V288" s="8" t="s">
        <v>739</v>
      </c>
      <c r="W288" s="9">
        <v>45657</v>
      </c>
      <c r="X288" s="8" t="s">
        <v>740</v>
      </c>
      <c r="Y288" s="8" t="s">
        <v>589</v>
      </c>
      <c r="Z288" s="8" t="s">
        <v>776</v>
      </c>
      <c r="AA288" s="8" t="s">
        <v>65</v>
      </c>
      <c r="AB288" s="8" t="s">
        <v>65</v>
      </c>
      <c r="AC288" s="8" t="s">
        <v>777</v>
      </c>
      <c r="AD288" s="8" t="s">
        <v>962</v>
      </c>
      <c r="AE288" s="8"/>
      <c r="AF288" s="10" t="s">
        <v>1689</v>
      </c>
      <c r="AG288" s="8" t="s">
        <v>1690</v>
      </c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2"/>
      <c r="AT288" s="18">
        <v>229270</v>
      </c>
      <c r="AU288" s="8" t="str">
        <f t="shared" si="116"/>
        <v>W-4</v>
      </c>
      <c r="AV288" s="8" t="s">
        <v>1138</v>
      </c>
      <c r="AW288" s="8"/>
      <c r="AX288" s="13">
        <v>8760</v>
      </c>
      <c r="AY288" s="13">
        <v>12</v>
      </c>
      <c r="AZ288" s="14">
        <v>4</v>
      </c>
      <c r="BA288" s="14">
        <v>96</v>
      </c>
      <c r="BB288" s="13">
        <f t="shared" si="96"/>
        <v>9170.7999999999993</v>
      </c>
      <c r="BC288" s="13">
        <f t="shared" si="97"/>
        <v>220099.20000000001</v>
      </c>
      <c r="BD288" s="57">
        <f t="shared" si="98"/>
        <v>0</v>
      </c>
      <c r="BE288" s="57">
        <f>IF((OR(AU288=Ceny!$A$3,AU288=Ceny!$A$4,AU288=Ceny!$A$5,AU288=Ceny!$A$6,AU288=Ceny!$A$7)),$C$5/1000,$C$6/1000)</f>
        <v>0</v>
      </c>
      <c r="BF288" s="15">
        <f t="shared" si="99"/>
        <v>0</v>
      </c>
      <c r="BG288" s="15">
        <f t="shared" si="100"/>
        <v>0</v>
      </c>
      <c r="BH288" s="15">
        <f t="shared" si="101"/>
        <v>0</v>
      </c>
      <c r="BI288" s="16">
        <f t="shared" si="102"/>
        <v>0</v>
      </c>
      <c r="BJ288" s="15">
        <f t="shared" si="103"/>
        <v>0</v>
      </c>
      <c r="BK288" s="16">
        <f t="shared" si="104"/>
        <v>0</v>
      </c>
      <c r="BL288" s="15">
        <f t="shared" si="105"/>
        <v>0</v>
      </c>
      <c r="BM288" s="11">
        <f>VLOOKUP(AU288,Ceny!$A$3:$E$9,2,FALSE)</f>
        <v>204.77</v>
      </c>
      <c r="BN288" s="15">
        <f t="shared" si="114"/>
        <v>98.29</v>
      </c>
      <c r="BO288" s="11">
        <f>VLOOKUP(AU288,Ceny!$A$3:$E$9,4,FALSE)</f>
        <v>204.77</v>
      </c>
      <c r="BP288" s="15">
        <f t="shared" si="115"/>
        <v>2358.9499999999998</v>
      </c>
      <c r="BQ288" s="11">
        <f>VLOOKUP(AU288,Ceny!$A$3:$E$9,3,FALSE)</f>
        <v>4.4069999999999998E-2</v>
      </c>
      <c r="BR288" s="15">
        <f t="shared" si="106"/>
        <v>404.16</v>
      </c>
      <c r="BS288" s="11">
        <f>VLOOKUP(AU288,Ceny!$A$3:$E$9,5,FALSE)</f>
        <v>4.4069999999999998E-2</v>
      </c>
      <c r="BT288" s="15">
        <f t="shared" si="107"/>
        <v>9699.77</v>
      </c>
      <c r="BU288" s="15">
        <v>0</v>
      </c>
      <c r="BV288" s="58">
        <f t="shared" si="108"/>
        <v>0</v>
      </c>
      <c r="BW288" s="59">
        <f t="shared" si="109"/>
        <v>12561.170000000002</v>
      </c>
      <c r="BX288" s="59">
        <f t="shared" si="110"/>
        <v>2889.07</v>
      </c>
      <c r="BY288" s="59">
        <f t="shared" si="111"/>
        <v>15450.240000000002</v>
      </c>
      <c r="CA288" s="60"/>
    </row>
    <row r="289" spans="1:79">
      <c r="A289" s="56">
        <f t="shared" si="113"/>
        <v>275</v>
      </c>
      <c r="B289" s="8" t="s">
        <v>63</v>
      </c>
      <c r="C289" s="8" t="s">
        <v>64</v>
      </c>
      <c r="D289" s="8" t="s">
        <v>65</v>
      </c>
      <c r="E289" s="8" t="s">
        <v>65</v>
      </c>
      <c r="F289" s="8" t="s">
        <v>66</v>
      </c>
      <c r="G289" s="8" t="s">
        <v>67</v>
      </c>
      <c r="H289" s="8"/>
      <c r="I289" s="8" t="s">
        <v>68</v>
      </c>
      <c r="J289" s="8" t="s">
        <v>589</v>
      </c>
      <c r="K289" s="8" t="s">
        <v>590</v>
      </c>
      <c r="L289" s="8" t="s">
        <v>65</v>
      </c>
      <c r="M289" s="8" t="s">
        <v>65</v>
      </c>
      <c r="N289" s="8" t="s">
        <v>591</v>
      </c>
      <c r="O289" s="8" t="s">
        <v>112</v>
      </c>
      <c r="P289" s="8"/>
      <c r="Q289" s="8" t="s">
        <v>733</v>
      </c>
      <c r="R289" s="8" t="s">
        <v>734</v>
      </c>
      <c r="S289" s="8">
        <v>0</v>
      </c>
      <c r="T289" s="13" t="s">
        <v>49</v>
      </c>
      <c r="U289" s="13" t="s">
        <v>35</v>
      </c>
      <c r="V289" s="8" t="s">
        <v>739</v>
      </c>
      <c r="W289" s="9">
        <v>45657</v>
      </c>
      <c r="X289" s="8" t="s">
        <v>740</v>
      </c>
      <c r="Y289" s="8" t="s">
        <v>589</v>
      </c>
      <c r="Z289" s="8" t="s">
        <v>789</v>
      </c>
      <c r="AA289" s="8" t="s">
        <v>65</v>
      </c>
      <c r="AB289" s="8" t="s">
        <v>65</v>
      </c>
      <c r="AC289" s="8" t="s">
        <v>963</v>
      </c>
      <c r="AD289" s="8" t="s">
        <v>964</v>
      </c>
      <c r="AE289" s="8"/>
      <c r="AF289" s="10" t="s">
        <v>1691</v>
      </c>
      <c r="AG289" s="8" t="s">
        <v>1692</v>
      </c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2"/>
      <c r="AT289" s="18">
        <v>108090</v>
      </c>
      <c r="AU289" s="8" t="str">
        <f t="shared" si="116"/>
        <v>W-4</v>
      </c>
      <c r="AV289" s="8" t="s">
        <v>1138</v>
      </c>
      <c r="AW289" s="8"/>
      <c r="AX289" s="13">
        <v>8760</v>
      </c>
      <c r="AY289" s="13">
        <v>12</v>
      </c>
      <c r="AZ289" s="14">
        <v>100</v>
      </c>
      <c r="BA289" s="14">
        <v>0</v>
      </c>
      <c r="BB289" s="13">
        <f t="shared" si="96"/>
        <v>108090</v>
      </c>
      <c r="BC289" s="13">
        <f t="shared" si="97"/>
        <v>0</v>
      </c>
      <c r="BD289" s="57">
        <f t="shared" si="98"/>
        <v>0</v>
      </c>
      <c r="BE289" s="57">
        <f>IF((OR(AU289=Ceny!$A$3,AU289=Ceny!$A$4,AU289=Ceny!$A$5,AU289=Ceny!$A$6,AU289=Ceny!$A$7)),$C$5/1000,$C$6/1000)</f>
        <v>0</v>
      </c>
      <c r="BF289" s="15">
        <f t="shared" si="99"/>
        <v>0</v>
      </c>
      <c r="BG289" s="15">
        <f t="shared" si="100"/>
        <v>0</v>
      </c>
      <c r="BH289" s="15">
        <f t="shared" si="101"/>
        <v>0</v>
      </c>
      <c r="BI289" s="16">
        <f t="shared" si="102"/>
        <v>0</v>
      </c>
      <c r="BJ289" s="15">
        <f t="shared" si="103"/>
        <v>0</v>
      </c>
      <c r="BK289" s="16">
        <f t="shared" si="104"/>
        <v>0</v>
      </c>
      <c r="BL289" s="15">
        <f t="shared" si="105"/>
        <v>0</v>
      </c>
      <c r="BM289" s="11">
        <f>VLOOKUP(AU289,Ceny!$A$3:$E$9,2,FALSE)</f>
        <v>204.77</v>
      </c>
      <c r="BN289" s="15">
        <f t="shared" si="114"/>
        <v>2457.2399999999998</v>
      </c>
      <c r="BO289" s="11">
        <f>VLOOKUP(AU289,Ceny!$A$3:$E$9,4,FALSE)</f>
        <v>204.77</v>
      </c>
      <c r="BP289" s="15">
        <f t="shared" si="115"/>
        <v>0</v>
      </c>
      <c r="BQ289" s="11">
        <f>VLOOKUP(AU289,Ceny!$A$3:$E$9,3,FALSE)</f>
        <v>4.4069999999999998E-2</v>
      </c>
      <c r="BR289" s="15">
        <f t="shared" si="106"/>
        <v>4763.53</v>
      </c>
      <c r="BS289" s="11">
        <f>VLOOKUP(AU289,Ceny!$A$3:$E$9,5,FALSE)</f>
        <v>4.4069999999999998E-2</v>
      </c>
      <c r="BT289" s="15">
        <f t="shared" si="107"/>
        <v>0</v>
      </c>
      <c r="BU289" s="15">
        <v>0</v>
      </c>
      <c r="BV289" s="58">
        <f t="shared" si="108"/>
        <v>0</v>
      </c>
      <c r="BW289" s="59">
        <f t="shared" si="109"/>
        <v>7220.7699999999995</v>
      </c>
      <c r="BX289" s="59">
        <f t="shared" si="110"/>
        <v>1660.78</v>
      </c>
      <c r="BY289" s="59">
        <f t="shared" si="111"/>
        <v>8881.5499999999993</v>
      </c>
      <c r="CA289" s="60"/>
    </row>
    <row r="290" spans="1:79">
      <c r="A290" s="56">
        <f t="shared" si="113"/>
        <v>276</v>
      </c>
      <c r="B290" s="8" t="s">
        <v>63</v>
      </c>
      <c r="C290" s="8" t="s">
        <v>64</v>
      </c>
      <c r="D290" s="8" t="s">
        <v>65</v>
      </c>
      <c r="E290" s="8" t="s">
        <v>65</v>
      </c>
      <c r="F290" s="8" t="s">
        <v>66</v>
      </c>
      <c r="G290" s="8" t="s">
        <v>67</v>
      </c>
      <c r="H290" s="8"/>
      <c r="I290" s="8" t="s">
        <v>68</v>
      </c>
      <c r="J290" s="8" t="s">
        <v>589</v>
      </c>
      <c r="K290" s="8" t="s">
        <v>590</v>
      </c>
      <c r="L290" s="8" t="s">
        <v>65</v>
      </c>
      <c r="M290" s="8" t="s">
        <v>65</v>
      </c>
      <c r="N290" s="8" t="s">
        <v>591</v>
      </c>
      <c r="O290" s="8" t="s">
        <v>112</v>
      </c>
      <c r="P290" s="8"/>
      <c r="Q290" s="8" t="s">
        <v>733</v>
      </c>
      <c r="R290" s="8" t="s">
        <v>734</v>
      </c>
      <c r="S290" s="8">
        <v>0</v>
      </c>
      <c r="T290" s="13" t="s">
        <v>49</v>
      </c>
      <c r="U290" s="13" t="s">
        <v>35</v>
      </c>
      <c r="V290" s="8" t="s">
        <v>739</v>
      </c>
      <c r="W290" s="9">
        <v>45657</v>
      </c>
      <c r="X290" s="8" t="s">
        <v>740</v>
      </c>
      <c r="Y290" s="8" t="s">
        <v>589</v>
      </c>
      <c r="Z290" s="8" t="s">
        <v>965</v>
      </c>
      <c r="AA290" s="8" t="s">
        <v>65</v>
      </c>
      <c r="AB290" s="8" t="s">
        <v>65</v>
      </c>
      <c r="AC290" s="8" t="s">
        <v>568</v>
      </c>
      <c r="AD290" s="8" t="s">
        <v>177</v>
      </c>
      <c r="AE290" s="8"/>
      <c r="AF290" s="10" t="s">
        <v>1693</v>
      </c>
      <c r="AG290" s="8" t="s">
        <v>1694</v>
      </c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2"/>
      <c r="AT290" s="18">
        <v>9815</v>
      </c>
      <c r="AU290" s="8" t="str">
        <f>AU$30</f>
        <v>W-2.1</v>
      </c>
      <c r="AV290" s="8" t="s">
        <v>1138</v>
      </c>
      <c r="AW290" s="8"/>
      <c r="AX290" s="13">
        <v>8760</v>
      </c>
      <c r="AY290" s="13">
        <v>12</v>
      </c>
      <c r="AZ290" s="14">
        <v>0</v>
      </c>
      <c r="BA290" s="14">
        <v>100</v>
      </c>
      <c r="BB290" s="13">
        <f t="shared" si="96"/>
        <v>0</v>
      </c>
      <c r="BC290" s="13">
        <f t="shared" si="97"/>
        <v>9815</v>
      </c>
      <c r="BD290" s="57">
        <f t="shared" si="98"/>
        <v>0</v>
      </c>
      <c r="BE290" s="57">
        <f>IF((OR(AU290=Ceny!$A$3,AU290=Ceny!$A$4,AU290=Ceny!$A$5,AU290=Ceny!$A$6,AU290=Ceny!$A$7)),$C$5/1000,$C$6/1000)</f>
        <v>0</v>
      </c>
      <c r="BF290" s="15">
        <f t="shared" si="99"/>
        <v>0</v>
      </c>
      <c r="BG290" s="15">
        <f t="shared" si="100"/>
        <v>0</v>
      </c>
      <c r="BH290" s="15">
        <f t="shared" si="101"/>
        <v>0</v>
      </c>
      <c r="BI290" s="16">
        <f t="shared" si="102"/>
        <v>0</v>
      </c>
      <c r="BJ290" s="15">
        <f t="shared" si="103"/>
        <v>0</v>
      </c>
      <c r="BK290" s="16">
        <f t="shared" si="104"/>
        <v>0</v>
      </c>
      <c r="BL290" s="15">
        <f t="shared" si="105"/>
        <v>0</v>
      </c>
      <c r="BM290" s="11">
        <f>VLOOKUP(AU290,Ceny!$A$3:$E$9,2,FALSE)</f>
        <v>13.04</v>
      </c>
      <c r="BN290" s="15">
        <f t="shared" si="114"/>
        <v>0</v>
      </c>
      <c r="BO290" s="11">
        <f>VLOOKUP(AU290,Ceny!$A$3:$E$9,4,FALSE)</f>
        <v>13.04</v>
      </c>
      <c r="BP290" s="15">
        <f t="shared" si="115"/>
        <v>156.47999999999999</v>
      </c>
      <c r="BQ290" s="11">
        <f>VLOOKUP(AU290,Ceny!$A$3:$E$9,3,FALSE)</f>
        <v>4.7559999999999998E-2</v>
      </c>
      <c r="BR290" s="15">
        <f t="shared" si="106"/>
        <v>0</v>
      </c>
      <c r="BS290" s="11">
        <f>VLOOKUP(AU290,Ceny!$A$3:$E$9,5,FALSE)</f>
        <v>4.7559999999999998E-2</v>
      </c>
      <c r="BT290" s="15">
        <f t="shared" si="107"/>
        <v>466.8</v>
      </c>
      <c r="BU290" s="15">
        <v>0</v>
      </c>
      <c r="BV290" s="58">
        <f t="shared" si="108"/>
        <v>0</v>
      </c>
      <c r="BW290" s="59">
        <f t="shared" si="109"/>
        <v>623.28</v>
      </c>
      <c r="BX290" s="59">
        <f t="shared" si="110"/>
        <v>143.35</v>
      </c>
      <c r="BY290" s="59">
        <f t="shared" si="111"/>
        <v>766.63</v>
      </c>
      <c r="CA290" s="60"/>
    </row>
    <row r="291" spans="1:79">
      <c r="A291" s="56">
        <f t="shared" si="113"/>
        <v>277</v>
      </c>
      <c r="B291" s="8" t="s">
        <v>63</v>
      </c>
      <c r="C291" s="8" t="s">
        <v>64</v>
      </c>
      <c r="D291" s="8" t="s">
        <v>65</v>
      </c>
      <c r="E291" s="8" t="s">
        <v>65</v>
      </c>
      <c r="F291" s="8" t="s">
        <v>66</v>
      </c>
      <c r="G291" s="8" t="s">
        <v>67</v>
      </c>
      <c r="H291" s="8"/>
      <c r="I291" s="8" t="s">
        <v>68</v>
      </c>
      <c r="J291" s="8" t="s">
        <v>589</v>
      </c>
      <c r="K291" s="8" t="s">
        <v>590</v>
      </c>
      <c r="L291" s="8" t="s">
        <v>65</v>
      </c>
      <c r="M291" s="8" t="s">
        <v>65</v>
      </c>
      <c r="N291" s="8" t="s">
        <v>591</v>
      </c>
      <c r="O291" s="8" t="s">
        <v>112</v>
      </c>
      <c r="P291" s="8"/>
      <c r="Q291" s="8" t="s">
        <v>733</v>
      </c>
      <c r="R291" s="8" t="s">
        <v>734</v>
      </c>
      <c r="S291" s="8">
        <v>0</v>
      </c>
      <c r="T291" s="13" t="s">
        <v>49</v>
      </c>
      <c r="U291" s="13" t="s">
        <v>35</v>
      </c>
      <c r="V291" s="8" t="s">
        <v>739</v>
      </c>
      <c r="W291" s="9">
        <v>45657</v>
      </c>
      <c r="X291" s="8" t="s">
        <v>740</v>
      </c>
      <c r="Y291" s="8" t="s">
        <v>589</v>
      </c>
      <c r="Z291" s="8" t="s">
        <v>671</v>
      </c>
      <c r="AA291" s="8" t="s">
        <v>65</v>
      </c>
      <c r="AB291" s="8" t="s">
        <v>65</v>
      </c>
      <c r="AC291" s="8" t="s">
        <v>966</v>
      </c>
      <c r="AD291" s="8" t="s">
        <v>72</v>
      </c>
      <c r="AE291" s="8"/>
      <c r="AF291" s="10" t="s">
        <v>1695</v>
      </c>
      <c r="AG291" s="8" t="s">
        <v>1696</v>
      </c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2"/>
      <c r="AT291" s="18">
        <v>64214</v>
      </c>
      <c r="AU291" s="8" t="s">
        <v>58</v>
      </c>
      <c r="AV291" s="8" t="s">
        <v>1138</v>
      </c>
      <c r="AW291" s="8"/>
      <c r="AX291" s="13">
        <v>8760</v>
      </c>
      <c r="AY291" s="13">
        <v>12</v>
      </c>
      <c r="AZ291" s="14">
        <v>100</v>
      </c>
      <c r="BA291" s="14">
        <v>0</v>
      </c>
      <c r="BB291" s="13">
        <f t="shared" si="96"/>
        <v>64214</v>
      </c>
      <c r="BC291" s="13">
        <f t="shared" si="97"/>
        <v>0</v>
      </c>
      <c r="BD291" s="57">
        <f t="shared" si="98"/>
        <v>0</v>
      </c>
      <c r="BE291" s="57">
        <f>IF((OR(AU291=Ceny!$A$3,AU291=Ceny!$A$4,AU291=Ceny!$A$5,AU291=Ceny!$A$6,AU291=Ceny!$A$7)),$C$5/1000,$C$6/1000)</f>
        <v>0</v>
      </c>
      <c r="BF291" s="15">
        <f t="shared" si="99"/>
        <v>0</v>
      </c>
      <c r="BG291" s="15">
        <f t="shared" si="100"/>
        <v>0</v>
      </c>
      <c r="BH291" s="15">
        <f t="shared" si="101"/>
        <v>0</v>
      </c>
      <c r="BI291" s="16">
        <f t="shared" si="102"/>
        <v>0</v>
      </c>
      <c r="BJ291" s="15">
        <f t="shared" si="103"/>
        <v>0</v>
      </c>
      <c r="BK291" s="16">
        <f t="shared" si="104"/>
        <v>0</v>
      </c>
      <c r="BL291" s="15">
        <f t="shared" si="105"/>
        <v>0</v>
      </c>
      <c r="BM291" s="11">
        <f>VLOOKUP(AU291,Ceny!$A$3:$E$9,2,FALSE)</f>
        <v>42.41</v>
      </c>
      <c r="BN291" s="15">
        <f t="shared" si="114"/>
        <v>508.92</v>
      </c>
      <c r="BO291" s="11">
        <f>VLOOKUP(AU291,Ceny!$A$3:$E$9,4,FALSE)</f>
        <v>42.41</v>
      </c>
      <c r="BP291" s="15">
        <f t="shared" si="115"/>
        <v>0</v>
      </c>
      <c r="BQ291" s="11">
        <f>VLOOKUP(AU291,Ceny!$A$3:$E$9,3,FALSE)</f>
        <v>4.4200000000000003E-2</v>
      </c>
      <c r="BR291" s="15">
        <f t="shared" si="106"/>
        <v>2838.26</v>
      </c>
      <c r="BS291" s="11">
        <f>VLOOKUP(AU291,Ceny!$A$3:$E$9,5,FALSE)</f>
        <v>4.4200000000000003E-2</v>
      </c>
      <c r="BT291" s="15">
        <f t="shared" si="107"/>
        <v>0</v>
      </c>
      <c r="BU291" s="15">
        <v>0</v>
      </c>
      <c r="BV291" s="58">
        <f t="shared" si="108"/>
        <v>0</v>
      </c>
      <c r="BW291" s="59">
        <f t="shared" si="109"/>
        <v>3347.1800000000003</v>
      </c>
      <c r="BX291" s="59">
        <f t="shared" si="110"/>
        <v>769.85</v>
      </c>
      <c r="BY291" s="59">
        <f t="shared" si="111"/>
        <v>4117.0300000000007</v>
      </c>
      <c r="CA291" s="60"/>
    </row>
    <row r="292" spans="1:79">
      <c r="A292" s="56">
        <f t="shared" si="113"/>
        <v>278</v>
      </c>
      <c r="B292" s="8" t="s">
        <v>63</v>
      </c>
      <c r="C292" s="8" t="s">
        <v>64</v>
      </c>
      <c r="D292" s="8" t="s">
        <v>65</v>
      </c>
      <c r="E292" s="8" t="s">
        <v>65</v>
      </c>
      <c r="F292" s="8" t="s">
        <v>66</v>
      </c>
      <c r="G292" s="8" t="s">
        <v>67</v>
      </c>
      <c r="H292" s="8"/>
      <c r="I292" s="8" t="s">
        <v>68</v>
      </c>
      <c r="J292" s="8" t="s">
        <v>589</v>
      </c>
      <c r="K292" s="8" t="s">
        <v>590</v>
      </c>
      <c r="L292" s="8" t="s">
        <v>65</v>
      </c>
      <c r="M292" s="8" t="s">
        <v>65</v>
      </c>
      <c r="N292" s="8" t="s">
        <v>591</v>
      </c>
      <c r="O292" s="8" t="s">
        <v>112</v>
      </c>
      <c r="P292" s="8"/>
      <c r="Q292" s="8" t="s">
        <v>733</v>
      </c>
      <c r="R292" s="8" t="s">
        <v>734</v>
      </c>
      <c r="S292" s="8">
        <v>0</v>
      </c>
      <c r="T292" s="13" t="s">
        <v>49</v>
      </c>
      <c r="U292" s="13" t="s">
        <v>35</v>
      </c>
      <c r="V292" s="8" t="s">
        <v>739</v>
      </c>
      <c r="W292" s="9">
        <v>45657</v>
      </c>
      <c r="X292" s="8" t="s">
        <v>740</v>
      </c>
      <c r="Y292" s="8" t="s">
        <v>589</v>
      </c>
      <c r="Z292" s="8" t="s">
        <v>967</v>
      </c>
      <c r="AA292" s="8" t="s">
        <v>65</v>
      </c>
      <c r="AB292" s="8" t="s">
        <v>65</v>
      </c>
      <c r="AC292" s="8" t="s">
        <v>968</v>
      </c>
      <c r="AD292" s="8" t="s">
        <v>388</v>
      </c>
      <c r="AE292" s="8"/>
      <c r="AF292" s="10" t="s">
        <v>1697</v>
      </c>
      <c r="AG292" s="8" t="s">
        <v>1698</v>
      </c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2"/>
      <c r="AT292" s="18">
        <v>5400</v>
      </c>
      <c r="AU292" s="8" t="str">
        <f>AU$30</f>
        <v>W-2.1</v>
      </c>
      <c r="AV292" s="8" t="s">
        <v>1138</v>
      </c>
      <c r="AW292" s="8"/>
      <c r="AX292" s="13">
        <v>8760</v>
      </c>
      <c r="AY292" s="13">
        <v>12</v>
      </c>
      <c r="AZ292" s="14">
        <v>0</v>
      </c>
      <c r="BA292" s="14">
        <v>100</v>
      </c>
      <c r="BB292" s="13">
        <f t="shared" si="96"/>
        <v>0</v>
      </c>
      <c r="BC292" s="13">
        <f t="shared" si="97"/>
        <v>5400</v>
      </c>
      <c r="BD292" s="57">
        <f t="shared" si="98"/>
        <v>0</v>
      </c>
      <c r="BE292" s="57">
        <f>IF((OR(AU292=Ceny!$A$3,AU292=Ceny!$A$4,AU292=Ceny!$A$5,AU292=Ceny!$A$6,AU292=Ceny!$A$7)),$C$5/1000,$C$6/1000)</f>
        <v>0</v>
      </c>
      <c r="BF292" s="15">
        <f t="shared" si="99"/>
        <v>0</v>
      </c>
      <c r="BG292" s="15">
        <f t="shared" si="100"/>
        <v>0</v>
      </c>
      <c r="BH292" s="15">
        <f t="shared" si="101"/>
        <v>0</v>
      </c>
      <c r="BI292" s="16">
        <f t="shared" si="102"/>
        <v>0</v>
      </c>
      <c r="BJ292" s="15">
        <f t="shared" si="103"/>
        <v>0</v>
      </c>
      <c r="BK292" s="16">
        <f t="shared" si="104"/>
        <v>0</v>
      </c>
      <c r="BL292" s="15">
        <f t="shared" si="105"/>
        <v>0</v>
      </c>
      <c r="BM292" s="11">
        <f>VLOOKUP(AU292,Ceny!$A$3:$E$9,2,FALSE)</f>
        <v>13.04</v>
      </c>
      <c r="BN292" s="15">
        <f t="shared" si="114"/>
        <v>0</v>
      </c>
      <c r="BO292" s="11">
        <f>VLOOKUP(AU292,Ceny!$A$3:$E$9,4,FALSE)</f>
        <v>13.04</v>
      </c>
      <c r="BP292" s="15">
        <f t="shared" si="115"/>
        <v>156.47999999999999</v>
      </c>
      <c r="BQ292" s="11">
        <f>VLOOKUP(AU292,Ceny!$A$3:$E$9,3,FALSE)</f>
        <v>4.7559999999999998E-2</v>
      </c>
      <c r="BR292" s="15">
        <f t="shared" si="106"/>
        <v>0</v>
      </c>
      <c r="BS292" s="11">
        <f>VLOOKUP(AU292,Ceny!$A$3:$E$9,5,FALSE)</f>
        <v>4.7559999999999998E-2</v>
      </c>
      <c r="BT292" s="15">
        <f t="shared" si="107"/>
        <v>256.82</v>
      </c>
      <c r="BU292" s="15">
        <v>0</v>
      </c>
      <c r="BV292" s="58">
        <f t="shared" si="108"/>
        <v>0</v>
      </c>
      <c r="BW292" s="59">
        <f t="shared" si="109"/>
        <v>413.29999999999995</v>
      </c>
      <c r="BX292" s="59">
        <f t="shared" si="110"/>
        <v>95.06</v>
      </c>
      <c r="BY292" s="59">
        <f t="shared" si="111"/>
        <v>508.35999999999996</v>
      </c>
      <c r="CA292" s="60"/>
    </row>
    <row r="293" spans="1:79">
      <c r="A293" s="56">
        <f t="shared" si="113"/>
        <v>279</v>
      </c>
      <c r="B293" s="8" t="s">
        <v>63</v>
      </c>
      <c r="C293" s="8" t="s">
        <v>64</v>
      </c>
      <c r="D293" s="8" t="s">
        <v>65</v>
      </c>
      <c r="E293" s="8" t="s">
        <v>65</v>
      </c>
      <c r="F293" s="8" t="s">
        <v>66</v>
      </c>
      <c r="G293" s="8" t="s">
        <v>67</v>
      </c>
      <c r="H293" s="8"/>
      <c r="I293" s="8" t="s">
        <v>68</v>
      </c>
      <c r="J293" s="8" t="s">
        <v>589</v>
      </c>
      <c r="K293" s="8" t="s">
        <v>590</v>
      </c>
      <c r="L293" s="8" t="s">
        <v>65</v>
      </c>
      <c r="M293" s="8" t="s">
        <v>65</v>
      </c>
      <c r="N293" s="8" t="s">
        <v>591</v>
      </c>
      <c r="O293" s="8" t="s">
        <v>112</v>
      </c>
      <c r="P293" s="8"/>
      <c r="Q293" s="8" t="s">
        <v>733</v>
      </c>
      <c r="R293" s="8" t="s">
        <v>734</v>
      </c>
      <c r="S293" s="8">
        <v>0</v>
      </c>
      <c r="T293" s="13" t="s">
        <v>49</v>
      </c>
      <c r="U293" s="13" t="s">
        <v>35</v>
      </c>
      <c r="V293" s="8" t="s">
        <v>739</v>
      </c>
      <c r="W293" s="9">
        <v>45657</v>
      </c>
      <c r="X293" s="8" t="s">
        <v>740</v>
      </c>
      <c r="Y293" s="8" t="s">
        <v>589</v>
      </c>
      <c r="Z293" s="8" t="s">
        <v>967</v>
      </c>
      <c r="AA293" s="8" t="s">
        <v>65</v>
      </c>
      <c r="AB293" s="8" t="s">
        <v>65</v>
      </c>
      <c r="AC293" s="8" t="s">
        <v>968</v>
      </c>
      <c r="AD293" s="8" t="s">
        <v>969</v>
      </c>
      <c r="AE293" s="8"/>
      <c r="AF293" s="10" t="s">
        <v>1699</v>
      </c>
      <c r="AG293" s="8" t="s">
        <v>1700</v>
      </c>
      <c r="AH293" s="11">
        <v>59994</v>
      </c>
      <c r="AI293" s="11">
        <v>58583</v>
      </c>
      <c r="AJ293" s="11">
        <v>55140</v>
      </c>
      <c r="AK293" s="11">
        <v>43137</v>
      </c>
      <c r="AL293" s="11">
        <v>22628</v>
      </c>
      <c r="AM293" s="11">
        <v>8376</v>
      </c>
      <c r="AN293" s="11">
        <v>7805</v>
      </c>
      <c r="AO293" s="11">
        <v>8365</v>
      </c>
      <c r="AP293" s="11">
        <v>7803</v>
      </c>
      <c r="AQ293" s="11">
        <v>32886</v>
      </c>
      <c r="AR293" s="11">
        <v>51729</v>
      </c>
      <c r="AS293" s="12">
        <v>63182</v>
      </c>
      <c r="AT293" s="18">
        <f>AH293+AI293+AJ293+AK293+AL293+AM293+AN293+AO293+AP293+AQ293+AR293+AS293</f>
        <v>419628</v>
      </c>
      <c r="AU293" s="8" t="str">
        <f>AU$19</f>
        <v>W-5.1</v>
      </c>
      <c r="AV293" s="8" t="s">
        <v>1138</v>
      </c>
      <c r="AW293" s="8" t="s">
        <v>854</v>
      </c>
      <c r="AX293" s="13">
        <v>8760</v>
      </c>
      <c r="AY293" s="13">
        <v>12</v>
      </c>
      <c r="AZ293" s="14">
        <v>22.9</v>
      </c>
      <c r="BA293" s="14">
        <v>77.099999999999994</v>
      </c>
      <c r="BB293" s="13">
        <f t="shared" si="96"/>
        <v>96094.811999999991</v>
      </c>
      <c r="BC293" s="13">
        <f t="shared" si="97"/>
        <v>323533.18799999997</v>
      </c>
      <c r="BD293" s="57">
        <f t="shared" si="98"/>
        <v>0</v>
      </c>
      <c r="BE293" s="57">
        <f>IF((OR(AU293=Ceny!$A$3,AU293=Ceny!$A$4,AU293=Ceny!$A$5,AU293=Ceny!$A$6,AU293=Ceny!$A$7)),$C$5/1000,$C$6/1000)</f>
        <v>0</v>
      </c>
      <c r="BF293" s="15">
        <f t="shared" si="99"/>
        <v>0</v>
      </c>
      <c r="BG293" s="15">
        <f t="shared" si="100"/>
        <v>0</v>
      </c>
      <c r="BH293" s="15">
        <f t="shared" si="101"/>
        <v>0</v>
      </c>
      <c r="BI293" s="16">
        <f t="shared" si="102"/>
        <v>0</v>
      </c>
      <c r="BJ293" s="15">
        <f t="shared" si="103"/>
        <v>0</v>
      </c>
      <c r="BK293" s="16">
        <f t="shared" si="104"/>
        <v>0</v>
      </c>
      <c r="BL293" s="15">
        <f t="shared" si="105"/>
        <v>0</v>
      </c>
      <c r="BM293" s="11">
        <f>VLOOKUP(AU293,Ceny!$A$3:$E$9,2,FALSE)</f>
        <v>6.4200000000000004E-3</v>
      </c>
      <c r="BN293" s="15">
        <f>ROUND(BM293*AX293*AW293*AZ293/100,2)</f>
        <v>3528.78</v>
      </c>
      <c r="BO293" s="11">
        <f>VLOOKUP(AU293,Ceny!$A$3:$E$9,4,FALSE)</f>
        <v>6.4200000000000004E-3</v>
      </c>
      <c r="BP293" s="15">
        <f>ROUND(BO293*AW293*AX293*BA293/100,2)</f>
        <v>11880.76</v>
      </c>
      <c r="BQ293" s="11">
        <f>VLOOKUP(AU293,Ceny!$A$3:$E$9,3,FALSE)</f>
        <v>2.3060000000000001E-2</v>
      </c>
      <c r="BR293" s="15">
        <f t="shared" si="106"/>
        <v>2215.9499999999998</v>
      </c>
      <c r="BS293" s="11">
        <f>VLOOKUP(AU293,Ceny!$A$3:$E$9,5,FALSE)</f>
        <v>2.3060000000000001E-2</v>
      </c>
      <c r="BT293" s="15">
        <f t="shared" si="107"/>
        <v>7460.68</v>
      </c>
      <c r="BU293" s="15">
        <v>0</v>
      </c>
      <c r="BV293" s="58">
        <f t="shared" si="108"/>
        <v>0</v>
      </c>
      <c r="BW293" s="59">
        <f t="shared" si="109"/>
        <v>25086.17</v>
      </c>
      <c r="BX293" s="59">
        <f t="shared" si="110"/>
        <v>5769.82</v>
      </c>
      <c r="BY293" s="59">
        <f t="shared" si="111"/>
        <v>30855.989999999998</v>
      </c>
      <c r="CA293" s="60"/>
    </row>
    <row r="294" spans="1:79">
      <c r="A294" s="56">
        <f t="shared" si="113"/>
        <v>280</v>
      </c>
      <c r="B294" s="8" t="s">
        <v>63</v>
      </c>
      <c r="C294" s="8" t="s">
        <v>64</v>
      </c>
      <c r="D294" s="8" t="s">
        <v>65</v>
      </c>
      <c r="E294" s="8" t="s">
        <v>65</v>
      </c>
      <c r="F294" s="8" t="s">
        <v>66</v>
      </c>
      <c r="G294" s="8" t="s">
        <v>67</v>
      </c>
      <c r="H294" s="8"/>
      <c r="I294" s="8" t="s">
        <v>68</v>
      </c>
      <c r="J294" s="8" t="s">
        <v>589</v>
      </c>
      <c r="K294" s="8" t="s">
        <v>590</v>
      </c>
      <c r="L294" s="8" t="s">
        <v>65</v>
      </c>
      <c r="M294" s="8" t="s">
        <v>65</v>
      </c>
      <c r="N294" s="8" t="s">
        <v>591</v>
      </c>
      <c r="O294" s="8" t="s">
        <v>112</v>
      </c>
      <c r="P294" s="8"/>
      <c r="Q294" s="8" t="s">
        <v>733</v>
      </c>
      <c r="R294" s="8" t="s">
        <v>734</v>
      </c>
      <c r="S294" s="8">
        <v>0</v>
      </c>
      <c r="T294" s="13" t="s">
        <v>49</v>
      </c>
      <c r="U294" s="13" t="s">
        <v>35</v>
      </c>
      <c r="V294" s="8" t="s">
        <v>739</v>
      </c>
      <c r="W294" s="9">
        <v>45657</v>
      </c>
      <c r="X294" s="8" t="s">
        <v>740</v>
      </c>
      <c r="Y294" s="8" t="s">
        <v>589</v>
      </c>
      <c r="Z294" s="8" t="s">
        <v>970</v>
      </c>
      <c r="AA294" s="8" t="s">
        <v>65</v>
      </c>
      <c r="AB294" s="8" t="s">
        <v>65</v>
      </c>
      <c r="AC294" s="8" t="s">
        <v>971</v>
      </c>
      <c r="AD294" s="8" t="s">
        <v>225</v>
      </c>
      <c r="AE294" s="8"/>
      <c r="AF294" s="10" t="s">
        <v>1701</v>
      </c>
      <c r="AG294" s="8" t="s">
        <v>1702</v>
      </c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2"/>
      <c r="AT294" s="18">
        <v>143348</v>
      </c>
      <c r="AU294" s="8" t="str">
        <f>AU$22</f>
        <v>W-3.6</v>
      </c>
      <c r="AV294" s="8" t="s">
        <v>1138</v>
      </c>
      <c r="AW294" s="8"/>
      <c r="AX294" s="13">
        <v>8760</v>
      </c>
      <c r="AY294" s="13">
        <v>12</v>
      </c>
      <c r="AZ294" s="14">
        <v>0</v>
      </c>
      <c r="BA294" s="14">
        <v>100</v>
      </c>
      <c r="BB294" s="13">
        <f t="shared" si="96"/>
        <v>0</v>
      </c>
      <c r="BC294" s="13">
        <f t="shared" si="97"/>
        <v>143348</v>
      </c>
      <c r="BD294" s="57">
        <f t="shared" si="98"/>
        <v>0</v>
      </c>
      <c r="BE294" s="57">
        <f>IF((OR(AU294=Ceny!$A$3,AU294=Ceny!$A$4,AU294=Ceny!$A$5,AU294=Ceny!$A$6,AU294=Ceny!$A$7)),$C$5/1000,$C$6/1000)</f>
        <v>0</v>
      </c>
      <c r="BF294" s="15">
        <f t="shared" si="99"/>
        <v>0</v>
      </c>
      <c r="BG294" s="15">
        <f t="shared" si="100"/>
        <v>0</v>
      </c>
      <c r="BH294" s="15">
        <f t="shared" si="101"/>
        <v>0</v>
      </c>
      <c r="BI294" s="16">
        <f t="shared" si="102"/>
        <v>0</v>
      </c>
      <c r="BJ294" s="15">
        <f t="shared" si="103"/>
        <v>0</v>
      </c>
      <c r="BK294" s="16">
        <f t="shared" si="104"/>
        <v>0</v>
      </c>
      <c r="BL294" s="15">
        <f t="shared" si="105"/>
        <v>0</v>
      </c>
      <c r="BM294" s="11">
        <f>VLOOKUP(AU294,Ceny!$A$3:$E$9,2,FALSE)</f>
        <v>42.41</v>
      </c>
      <c r="BN294" s="15">
        <f>ROUND(BM294*AY294*AZ294/100,2)</f>
        <v>0</v>
      </c>
      <c r="BO294" s="11">
        <f>VLOOKUP(AU294,Ceny!$A$3:$E$9,4,FALSE)</f>
        <v>42.41</v>
      </c>
      <c r="BP294" s="15">
        <f>ROUND(BO294*AY294*BA294/100,2)</f>
        <v>508.92</v>
      </c>
      <c r="BQ294" s="11">
        <f>VLOOKUP(AU294,Ceny!$A$3:$E$9,3,FALSE)</f>
        <v>4.4200000000000003E-2</v>
      </c>
      <c r="BR294" s="15">
        <f t="shared" si="106"/>
        <v>0</v>
      </c>
      <c r="BS294" s="11">
        <f>VLOOKUP(AU294,Ceny!$A$3:$E$9,5,FALSE)</f>
        <v>4.4200000000000003E-2</v>
      </c>
      <c r="BT294" s="15">
        <f t="shared" si="107"/>
        <v>6335.98</v>
      </c>
      <c r="BU294" s="15">
        <v>0</v>
      </c>
      <c r="BV294" s="58">
        <f t="shared" si="108"/>
        <v>0</v>
      </c>
      <c r="BW294" s="59">
        <f t="shared" si="109"/>
        <v>6844.9</v>
      </c>
      <c r="BX294" s="59">
        <f t="shared" si="110"/>
        <v>1574.33</v>
      </c>
      <c r="BY294" s="59">
        <f t="shared" si="111"/>
        <v>8419.23</v>
      </c>
      <c r="CA294" s="60"/>
    </row>
    <row r="295" spans="1:79">
      <c r="A295" s="56">
        <f t="shared" si="113"/>
        <v>281</v>
      </c>
      <c r="B295" s="8" t="s">
        <v>63</v>
      </c>
      <c r="C295" s="8" t="s">
        <v>64</v>
      </c>
      <c r="D295" s="8" t="s">
        <v>65</v>
      </c>
      <c r="E295" s="8" t="s">
        <v>65</v>
      </c>
      <c r="F295" s="8" t="s">
        <v>66</v>
      </c>
      <c r="G295" s="8" t="s">
        <v>67</v>
      </c>
      <c r="H295" s="8"/>
      <c r="I295" s="8" t="s">
        <v>68</v>
      </c>
      <c r="J295" s="8" t="s">
        <v>589</v>
      </c>
      <c r="K295" s="8" t="s">
        <v>590</v>
      </c>
      <c r="L295" s="8" t="s">
        <v>65</v>
      </c>
      <c r="M295" s="8" t="s">
        <v>65</v>
      </c>
      <c r="N295" s="8" t="s">
        <v>591</v>
      </c>
      <c r="O295" s="8" t="s">
        <v>112</v>
      </c>
      <c r="P295" s="8"/>
      <c r="Q295" s="8" t="s">
        <v>733</v>
      </c>
      <c r="R295" s="8" t="s">
        <v>734</v>
      </c>
      <c r="S295" s="8">
        <v>0</v>
      </c>
      <c r="T295" s="13" t="s">
        <v>49</v>
      </c>
      <c r="U295" s="13" t="s">
        <v>35</v>
      </c>
      <c r="V295" s="8" t="s">
        <v>739</v>
      </c>
      <c r="W295" s="9">
        <v>45657</v>
      </c>
      <c r="X295" s="8" t="s">
        <v>740</v>
      </c>
      <c r="Y295" s="8" t="s">
        <v>589</v>
      </c>
      <c r="Z295" s="8" t="s">
        <v>972</v>
      </c>
      <c r="AA295" s="8" t="s">
        <v>65</v>
      </c>
      <c r="AB295" s="8" t="s">
        <v>65</v>
      </c>
      <c r="AC295" s="8" t="s">
        <v>973</v>
      </c>
      <c r="AD295" s="8" t="s">
        <v>229</v>
      </c>
      <c r="AE295" s="8"/>
      <c r="AF295" s="10" t="s">
        <v>1703</v>
      </c>
      <c r="AG295" s="8" t="s">
        <v>1704</v>
      </c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2"/>
      <c r="AT295" s="18">
        <v>97921</v>
      </c>
      <c r="AU295" s="8" t="str">
        <f>AU$17</f>
        <v>W-4</v>
      </c>
      <c r="AV295" s="8" t="s">
        <v>1138</v>
      </c>
      <c r="AW295" s="8"/>
      <c r="AX295" s="13">
        <v>8760</v>
      </c>
      <c r="AY295" s="13">
        <v>12</v>
      </c>
      <c r="AZ295" s="14">
        <v>67</v>
      </c>
      <c r="BA295" s="14">
        <v>33</v>
      </c>
      <c r="BB295" s="13">
        <f t="shared" si="96"/>
        <v>65607.070000000007</v>
      </c>
      <c r="BC295" s="13">
        <f t="shared" si="97"/>
        <v>32313.93</v>
      </c>
      <c r="BD295" s="57">
        <f t="shared" si="98"/>
        <v>0</v>
      </c>
      <c r="BE295" s="57">
        <f>IF((OR(AU295=Ceny!$A$3,AU295=Ceny!$A$4,AU295=Ceny!$A$5,AU295=Ceny!$A$6,AU295=Ceny!$A$7)),$C$5/1000,$C$6/1000)</f>
        <v>0</v>
      </c>
      <c r="BF295" s="15">
        <f t="shared" si="99"/>
        <v>0</v>
      </c>
      <c r="BG295" s="15">
        <f t="shared" si="100"/>
        <v>0</v>
      </c>
      <c r="BH295" s="15">
        <f t="shared" si="101"/>
        <v>0</v>
      </c>
      <c r="BI295" s="16">
        <f t="shared" si="102"/>
        <v>0</v>
      </c>
      <c r="BJ295" s="15">
        <f t="shared" si="103"/>
        <v>0</v>
      </c>
      <c r="BK295" s="16">
        <f t="shared" si="104"/>
        <v>0</v>
      </c>
      <c r="BL295" s="15">
        <f t="shared" si="105"/>
        <v>0</v>
      </c>
      <c r="BM295" s="11">
        <f>VLOOKUP(AU295,Ceny!$A$3:$E$9,2,FALSE)</f>
        <v>204.77</v>
      </c>
      <c r="BN295" s="15">
        <f>ROUND(BM295*AY295*AZ295/100,2)</f>
        <v>1646.35</v>
      </c>
      <c r="BO295" s="11">
        <f>VLOOKUP(AU295,Ceny!$A$3:$E$9,4,FALSE)</f>
        <v>204.77</v>
      </c>
      <c r="BP295" s="15">
        <f>ROUND(BO295*AY295*BA295/100,2)</f>
        <v>810.89</v>
      </c>
      <c r="BQ295" s="11">
        <f>VLOOKUP(AU295,Ceny!$A$3:$E$9,3,FALSE)</f>
        <v>4.4069999999999998E-2</v>
      </c>
      <c r="BR295" s="15">
        <f t="shared" si="106"/>
        <v>2891.3</v>
      </c>
      <c r="BS295" s="11">
        <f>VLOOKUP(AU295,Ceny!$A$3:$E$9,5,FALSE)</f>
        <v>4.4069999999999998E-2</v>
      </c>
      <c r="BT295" s="15">
        <f t="shared" si="107"/>
        <v>1424.07</v>
      </c>
      <c r="BU295" s="15">
        <v>0</v>
      </c>
      <c r="BV295" s="58">
        <f t="shared" si="108"/>
        <v>0</v>
      </c>
      <c r="BW295" s="59">
        <f t="shared" si="109"/>
        <v>6772.61</v>
      </c>
      <c r="BX295" s="59">
        <f t="shared" si="110"/>
        <v>1557.7</v>
      </c>
      <c r="BY295" s="59">
        <f t="shared" si="111"/>
        <v>8330.31</v>
      </c>
      <c r="CA295" s="60"/>
    </row>
    <row r="296" spans="1:79">
      <c r="A296" s="56">
        <f t="shared" si="113"/>
        <v>282</v>
      </c>
      <c r="B296" s="8" t="s">
        <v>63</v>
      </c>
      <c r="C296" s="8" t="s">
        <v>64</v>
      </c>
      <c r="D296" s="8" t="s">
        <v>65</v>
      </c>
      <c r="E296" s="8" t="s">
        <v>65</v>
      </c>
      <c r="F296" s="8" t="s">
        <v>66</v>
      </c>
      <c r="G296" s="8" t="s">
        <v>67</v>
      </c>
      <c r="H296" s="8"/>
      <c r="I296" s="8" t="s">
        <v>68</v>
      </c>
      <c r="J296" s="8" t="s">
        <v>589</v>
      </c>
      <c r="K296" s="8" t="s">
        <v>590</v>
      </c>
      <c r="L296" s="8" t="s">
        <v>65</v>
      </c>
      <c r="M296" s="8" t="s">
        <v>65</v>
      </c>
      <c r="N296" s="8" t="s">
        <v>591</v>
      </c>
      <c r="O296" s="8" t="s">
        <v>112</v>
      </c>
      <c r="P296" s="8"/>
      <c r="Q296" s="8" t="s">
        <v>733</v>
      </c>
      <c r="R296" s="8" t="s">
        <v>734</v>
      </c>
      <c r="S296" s="8">
        <v>0</v>
      </c>
      <c r="T296" s="13" t="s">
        <v>49</v>
      </c>
      <c r="U296" s="13" t="s">
        <v>35</v>
      </c>
      <c r="V296" s="8" t="s">
        <v>739</v>
      </c>
      <c r="W296" s="9">
        <v>45657</v>
      </c>
      <c r="X296" s="8" t="s">
        <v>740</v>
      </c>
      <c r="Y296" s="8" t="s">
        <v>589</v>
      </c>
      <c r="Z296" s="8" t="s">
        <v>677</v>
      </c>
      <c r="AA296" s="8" t="s">
        <v>65</v>
      </c>
      <c r="AB296" s="8" t="s">
        <v>65</v>
      </c>
      <c r="AC296" s="8" t="s">
        <v>974</v>
      </c>
      <c r="AD296" s="8" t="s">
        <v>975</v>
      </c>
      <c r="AE296" s="8"/>
      <c r="AF296" s="10" t="s">
        <v>1705</v>
      </c>
      <c r="AG296" s="8" t="s">
        <v>1706</v>
      </c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2"/>
      <c r="AT296" s="18">
        <v>230</v>
      </c>
      <c r="AU296" s="8" t="str">
        <f>AU$15</f>
        <v>W-1.1</v>
      </c>
      <c r="AV296" s="8" t="s">
        <v>1138</v>
      </c>
      <c r="AW296" s="8"/>
      <c r="AX296" s="13">
        <v>8760</v>
      </c>
      <c r="AY296" s="13">
        <v>12</v>
      </c>
      <c r="AZ296" s="14">
        <v>0</v>
      </c>
      <c r="BA296" s="14">
        <v>100</v>
      </c>
      <c r="BB296" s="13">
        <f t="shared" si="96"/>
        <v>0</v>
      </c>
      <c r="BC296" s="13">
        <f t="shared" si="97"/>
        <v>230</v>
      </c>
      <c r="BD296" s="57">
        <f t="shared" si="98"/>
        <v>0</v>
      </c>
      <c r="BE296" s="57">
        <f>IF((OR(AU296=Ceny!$A$3,AU296=Ceny!$A$4,AU296=Ceny!$A$5,AU296=Ceny!$A$6,AU296=Ceny!$A$7)),$C$5/1000,$C$6/1000)</f>
        <v>0</v>
      </c>
      <c r="BF296" s="15">
        <f t="shared" si="99"/>
        <v>0</v>
      </c>
      <c r="BG296" s="15">
        <f t="shared" si="100"/>
        <v>0</v>
      </c>
      <c r="BH296" s="15">
        <f t="shared" si="101"/>
        <v>0</v>
      </c>
      <c r="BI296" s="16">
        <f t="shared" si="102"/>
        <v>0</v>
      </c>
      <c r="BJ296" s="15">
        <f t="shared" si="103"/>
        <v>0</v>
      </c>
      <c r="BK296" s="16">
        <f t="shared" si="104"/>
        <v>0</v>
      </c>
      <c r="BL296" s="15">
        <f t="shared" si="105"/>
        <v>0</v>
      </c>
      <c r="BM296" s="11">
        <f>VLOOKUP(AU296,Ceny!$A$3:$E$9,2,FALSE)</f>
        <v>6.01</v>
      </c>
      <c r="BN296" s="15">
        <f>ROUND(BM296*AY296*AZ296/100,2)</f>
        <v>0</v>
      </c>
      <c r="BO296" s="11">
        <f>VLOOKUP(AU296,Ceny!$A$3:$E$9,4,FALSE)</f>
        <v>6.01</v>
      </c>
      <c r="BP296" s="15">
        <f>ROUND(BO296*AY296*BA296/100,2)</f>
        <v>72.12</v>
      </c>
      <c r="BQ296" s="11">
        <f>VLOOKUP(AU296,Ceny!$A$3:$E$9,3,FALSE)</f>
        <v>5.706E-2</v>
      </c>
      <c r="BR296" s="15">
        <f t="shared" si="106"/>
        <v>0</v>
      </c>
      <c r="BS296" s="11">
        <f>VLOOKUP(AU296,Ceny!$A$3:$E$9,5,FALSE)</f>
        <v>5.706E-2</v>
      </c>
      <c r="BT296" s="15">
        <f t="shared" si="107"/>
        <v>13.12</v>
      </c>
      <c r="BU296" s="15">
        <v>0</v>
      </c>
      <c r="BV296" s="58">
        <f t="shared" si="108"/>
        <v>0</v>
      </c>
      <c r="BW296" s="59">
        <f t="shared" si="109"/>
        <v>85.240000000000009</v>
      </c>
      <c r="BX296" s="59">
        <f t="shared" si="110"/>
        <v>19.61</v>
      </c>
      <c r="BY296" s="59">
        <f t="shared" si="111"/>
        <v>104.85000000000001</v>
      </c>
      <c r="CA296" s="60"/>
    </row>
    <row r="297" spans="1:79">
      <c r="A297" s="56">
        <f t="shared" si="113"/>
        <v>283</v>
      </c>
      <c r="B297" s="8" t="s">
        <v>63</v>
      </c>
      <c r="C297" s="8" t="s">
        <v>64</v>
      </c>
      <c r="D297" s="8" t="s">
        <v>65</v>
      </c>
      <c r="E297" s="8" t="s">
        <v>65</v>
      </c>
      <c r="F297" s="8" t="s">
        <v>66</v>
      </c>
      <c r="G297" s="8" t="s">
        <v>67</v>
      </c>
      <c r="H297" s="8"/>
      <c r="I297" s="8" t="s">
        <v>68</v>
      </c>
      <c r="J297" s="8" t="s">
        <v>589</v>
      </c>
      <c r="K297" s="8" t="s">
        <v>590</v>
      </c>
      <c r="L297" s="8" t="s">
        <v>65</v>
      </c>
      <c r="M297" s="8" t="s">
        <v>65</v>
      </c>
      <c r="N297" s="8" t="s">
        <v>591</v>
      </c>
      <c r="O297" s="8" t="s">
        <v>112</v>
      </c>
      <c r="P297" s="8"/>
      <c r="Q297" s="8" t="s">
        <v>733</v>
      </c>
      <c r="R297" s="8" t="s">
        <v>734</v>
      </c>
      <c r="S297" s="8">
        <v>0</v>
      </c>
      <c r="T297" s="13" t="s">
        <v>49</v>
      </c>
      <c r="U297" s="13" t="s">
        <v>35</v>
      </c>
      <c r="V297" s="8" t="s">
        <v>739</v>
      </c>
      <c r="W297" s="9">
        <v>45657</v>
      </c>
      <c r="X297" s="8" t="s">
        <v>740</v>
      </c>
      <c r="Y297" s="8" t="s">
        <v>589</v>
      </c>
      <c r="Z297" s="8" t="s">
        <v>677</v>
      </c>
      <c r="AA297" s="8" t="s">
        <v>65</v>
      </c>
      <c r="AB297" s="8" t="s">
        <v>65</v>
      </c>
      <c r="AC297" s="8" t="s">
        <v>974</v>
      </c>
      <c r="AD297" s="8" t="s">
        <v>88</v>
      </c>
      <c r="AE297" s="8"/>
      <c r="AF297" s="10" t="s">
        <v>1707</v>
      </c>
      <c r="AG297" s="8" t="s">
        <v>1708</v>
      </c>
      <c r="AH297" s="11">
        <v>34913</v>
      </c>
      <c r="AI297" s="11">
        <v>0</v>
      </c>
      <c r="AJ297" s="11">
        <v>33043</v>
      </c>
      <c r="AK297" s="11">
        <v>27761</v>
      </c>
      <c r="AL297" s="11">
        <v>17583</v>
      </c>
      <c r="AM297" s="11">
        <v>5849</v>
      </c>
      <c r="AN297" s="11">
        <v>5411</v>
      </c>
      <c r="AO297" s="11">
        <v>5530</v>
      </c>
      <c r="AP297" s="11">
        <v>5480</v>
      </c>
      <c r="AQ297" s="11">
        <v>24806</v>
      </c>
      <c r="AR297" s="11">
        <v>32159</v>
      </c>
      <c r="AS297" s="12">
        <v>37902</v>
      </c>
      <c r="AT297" s="18">
        <f>AH297+AI297+AJ297+AK297+AL297+AM297+AN297+AO297+AP297+AQ297+AR297+AS297</f>
        <v>230437</v>
      </c>
      <c r="AU297" s="8" t="str">
        <f>AU$19</f>
        <v>W-5.1</v>
      </c>
      <c r="AV297" s="8" t="s">
        <v>1138</v>
      </c>
      <c r="AW297" s="8" t="s">
        <v>1177</v>
      </c>
      <c r="AX297" s="13">
        <v>8760</v>
      </c>
      <c r="AY297" s="13">
        <v>12</v>
      </c>
      <c r="AZ297" s="14">
        <v>0</v>
      </c>
      <c r="BA297" s="14">
        <v>100</v>
      </c>
      <c r="BB297" s="13">
        <f t="shared" si="96"/>
        <v>0</v>
      </c>
      <c r="BC297" s="13">
        <f t="shared" si="97"/>
        <v>230437</v>
      </c>
      <c r="BD297" s="57">
        <f t="shared" si="98"/>
        <v>0</v>
      </c>
      <c r="BE297" s="57">
        <f>IF((OR(AU297=Ceny!$A$3,AU297=Ceny!$A$4,AU297=Ceny!$A$5,AU297=Ceny!$A$6,AU297=Ceny!$A$7)),$C$5/1000,$C$6/1000)</f>
        <v>0</v>
      </c>
      <c r="BF297" s="15">
        <f t="shared" si="99"/>
        <v>0</v>
      </c>
      <c r="BG297" s="15">
        <f t="shared" si="100"/>
        <v>0</v>
      </c>
      <c r="BH297" s="15">
        <f t="shared" si="101"/>
        <v>0</v>
      </c>
      <c r="BI297" s="16">
        <f t="shared" si="102"/>
        <v>0</v>
      </c>
      <c r="BJ297" s="15">
        <f t="shared" si="103"/>
        <v>0</v>
      </c>
      <c r="BK297" s="16">
        <f t="shared" si="104"/>
        <v>0</v>
      </c>
      <c r="BL297" s="15">
        <f t="shared" si="105"/>
        <v>0</v>
      </c>
      <c r="BM297" s="11">
        <f>VLOOKUP(AU297,Ceny!$A$3:$E$9,2,FALSE)</f>
        <v>6.4200000000000004E-3</v>
      </c>
      <c r="BN297" s="15">
        <f>ROUND(BM297*AX297*AW297*AZ297/100,2)</f>
        <v>0</v>
      </c>
      <c r="BO297" s="11">
        <f>VLOOKUP(AU297,Ceny!$A$3:$E$9,4,FALSE)</f>
        <v>6.4200000000000004E-3</v>
      </c>
      <c r="BP297" s="15">
        <f>ROUND(BO297*AW297*AX297*BA297/100,2)</f>
        <v>9898.1</v>
      </c>
      <c r="BQ297" s="11">
        <f>VLOOKUP(AU297,Ceny!$A$3:$E$9,3,FALSE)</f>
        <v>2.3060000000000001E-2</v>
      </c>
      <c r="BR297" s="15">
        <f t="shared" si="106"/>
        <v>0</v>
      </c>
      <c r="BS297" s="11">
        <f>VLOOKUP(AU297,Ceny!$A$3:$E$9,5,FALSE)</f>
        <v>2.3060000000000001E-2</v>
      </c>
      <c r="BT297" s="15">
        <f t="shared" si="107"/>
        <v>5313.88</v>
      </c>
      <c r="BU297" s="15">
        <v>0</v>
      </c>
      <c r="BV297" s="58">
        <f t="shared" si="108"/>
        <v>0</v>
      </c>
      <c r="BW297" s="59">
        <f t="shared" si="109"/>
        <v>15211.98</v>
      </c>
      <c r="BX297" s="59">
        <f t="shared" si="110"/>
        <v>3498.76</v>
      </c>
      <c r="BY297" s="59">
        <f t="shared" si="111"/>
        <v>18710.739999999998</v>
      </c>
      <c r="CA297" s="60"/>
    </row>
    <row r="298" spans="1:79">
      <c r="A298" s="56">
        <f t="shared" si="113"/>
        <v>284</v>
      </c>
      <c r="B298" s="8" t="s">
        <v>63</v>
      </c>
      <c r="C298" s="8" t="s">
        <v>64</v>
      </c>
      <c r="D298" s="8" t="s">
        <v>65</v>
      </c>
      <c r="E298" s="8" t="s">
        <v>65</v>
      </c>
      <c r="F298" s="8" t="s">
        <v>66</v>
      </c>
      <c r="G298" s="8" t="s">
        <v>67</v>
      </c>
      <c r="H298" s="8"/>
      <c r="I298" s="8" t="s">
        <v>68</v>
      </c>
      <c r="J298" s="8" t="s">
        <v>589</v>
      </c>
      <c r="K298" s="8" t="s">
        <v>590</v>
      </c>
      <c r="L298" s="8" t="s">
        <v>65</v>
      </c>
      <c r="M298" s="8" t="s">
        <v>65</v>
      </c>
      <c r="N298" s="8" t="s">
        <v>591</v>
      </c>
      <c r="O298" s="8" t="s">
        <v>112</v>
      </c>
      <c r="P298" s="8"/>
      <c r="Q298" s="8" t="s">
        <v>733</v>
      </c>
      <c r="R298" s="8" t="s">
        <v>734</v>
      </c>
      <c r="S298" s="8">
        <v>0</v>
      </c>
      <c r="T298" s="13" t="s">
        <v>49</v>
      </c>
      <c r="U298" s="13" t="s">
        <v>35</v>
      </c>
      <c r="V298" s="8" t="s">
        <v>739</v>
      </c>
      <c r="W298" s="9">
        <v>45657</v>
      </c>
      <c r="X298" s="8" t="s">
        <v>740</v>
      </c>
      <c r="Y298" s="8" t="s">
        <v>589</v>
      </c>
      <c r="Z298" s="8" t="s">
        <v>976</v>
      </c>
      <c r="AA298" s="8" t="s">
        <v>65</v>
      </c>
      <c r="AB298" s="8" t="s">
        <v>65</v>
      </c>
      <c r="AC298" s="8" t="s">
        <v>977</v>
      </c>
      <c r="AD298" s="8" t="s">
        <v>274</v>
      </c>
      <c r="AE298" s="8" t="s">
        <v>978</v>
      </c>
      <c r="AF298" s="10" t="s">
        <v>1709</v>
      </c>
      <c r="AG298" s="8" t="s">
        <v>1710</v>
      </c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2"/>
      <c r="AT298" s="18">
        <v>381</v>
      </c>
      <c r="AU298" s="8" t="s">
        <v>57</v>
      </c>
      <c r="AV298" s="8" t="s">
        <v>1138</v>
      </c>
      <c r="AW298" s="8"/>
      <c r="AX298" s="13">
        <v>8760</v>
      </c>
      <c r="AY298" s="13">
        <v>12</v>
      </c>
      <c r="AZ298" s="14">
        <v>100</v>
      </c>
      <c r="BA298" s="14">
        <v>0</v>
      </c>
      <c r="BB298" s="13">
        <f t="shared" si="96"/>
        <v>381</v>
      </c>
      <c r="BC298" s="13">
        <f t="shared" si="97"/>
        <v>0</v>
      </c>
      <c r="BD298" s="57">
        <f t="shared" si="98"/>
        <v>0</v>
      </c>
      <c r="BE298" s="57">
        <f>IF((OR(AU298=Ceny!$A$3,AU298=Ceny!$A$4,AU298=Ceny!$A$5,AU298=Ceny!$A$6,AU298=Ceny!$A$7)),$C$5/1000,$C$6/1000)</f>
        <v>0</v>
      </c>
      <c r="BF298" s="15">
        <f t="shared" si="99"/>
        <v>0</v>
      </c>
      <c r="BG298" s="15">
        <f t="shared" si="100"/>
        <v>0</v>
      </c>
      <c r="BH298" s="15">
        <f t="shared" si="101"/>
        <v>0</v>
      </c>
      <c r="BI298" s="16">
        <f t="shared" si="102"/>
        <v>0</v>
      </c>
      <c r="BJ298" s="15">
        <f t="shared" si="103"/>
        <v>0</v>
      </c>
      <c r="BK298" s="16">
        <f t="shared" si="104"/>
        <v>0</v>
      </c>
      <c r="BL298" s="15">
        <f t="shared" si="105"/>
        <v>0</v>
      </c>
      <c r="BM298" s="11">
        <f>VLOOKUP(AU298,Ceny!$A$3:$E$9,2,FALSE)</f>
        <v>6.01</v>
      </c>
      <c r="BN298" s="15">
        <f t="shared" ref="BN298:BN315" si="117">ROUND(BM298*AY298*AZ298/100,2)</f>
        <v>72.12</v>
      </c>
      <c r="BO298" s="11">
        <f>VLOOKUP(AU298,Ceny!$A$3:$E$9,4,FALSE)</f>
        <v>6.01</v>
      </c>
      <c r="BP298" s="15">
        <f t="shared" ref="BP298:BP315" si="118">ROUND(BO298*AY298*BA298/100,2)</f>
        <v>0</v>
      </c>
      <c r="BQ298" s="11">
        <f>VLOOKUP(AU298,Ceny!$A$3:$E$9,3,FALSE)</f>
        <v>5.706E-2</v>
      </c>
      <c r="BR298" s="15">
        <f t="shared" si="106"/>
        <v>21.74</v>
      </c>
      <c r="BS298" s="11">
        <f>VLOOKUP(AU298,Ceny!$A$3:$E$9,5,FALSE)</f>
        <v>5.706E-2</v>
      </c>
      <c r="BT298" s="15">
        <f t="shared" si="107"/>
        <v>0</v>
      </c>
      <c r="BU298" s="15">
        <v>0</v>
      </c>
      <c r="BV298" s="58">
        <f t="shared" si="108"/>
        <v>0</v>
      </c>
      <c r="BW298" s="59">
        <f t="shared" si="109"/>
        <v>93.86</v>
      </c>
      <c r="BX298" s="59">
        <f t="shared" si="110"/>
        <v>21.59</v>
      </c>
      <c r="BY298" s="59">
        <f t="shared" si="111"/>
        <v>115.45</v>
      </c>
      <c r="CA298" s="60"/>
    </row>
    <row r="299" spans="1:79">
      <c r="A299" s="56">
        <f t="shared" si="113"/>
        <v>285</v>
      </c>
      <c r="B299" s="8" t="s">
        <v>63</v>
      </c>
      <c r="C299" s="8" t="s">
        <v>64</v>
      </c>
      <c r="D299" s="8" t="s">
        <v>65</v>
      </c>
      <c r="E299" s="8" t="s">
        <v>65</v>
      </c>
      <c r="F299" s="8" t="s">
        <v>66</v>
      </c>
      <c r="G299" s="8" t="s">
        <v>67</v>
      </c>
      <c r="H299" s="8"/>
      <c r="I299" s="8" t="s">
        <v>68</v>
      </c>
      <c r="J299" s="8" t="s">
        <v>589</v>
      </c>
      <c r="K299" s="8" t="s">
        <v>590</v>
      </c>
      <c r="L299" s="8" t="s">
        <v>65</v>
      </c>
      <c r="M299" s="8" t="s">
        <v>65</v>
      </c>
      <c r="N299" s="8" t="s">
        <v>591</v>
      </c>
      <c r="O299" s="8" t="s">
        <v>112</v>
      </c>
      <c r="P299" s="8"/>
      <c r="Q299" s="8" t="s">
        <v>733</v>
      </c>
      <c r="R299" s="8" t="s">
        <v>734</v>
      </c>
      <c r="S299" s="8">
        <v>0</v>
      </c>
      <c r="T299" s="13" t="s">
        <v>49</v>
      </c>
      <c r="U299" s="13" t="s">
        <v>35</v>
      </c>
      <c r="V299" s="8" t="s">
        <v>739</v>
      </c>
      <c r="W299" s="9">
        <v>45657</v>
      </c>
      <c r="X299" s="8" t="s">
        <v>740</v>
      </c>
      <c r="Y299" s="8" t="s">
        <v>589</v>
      </c>
      <c r="Z299" s="8" t="s">
        <v>268</v>
      </c>
      <c r="AA299" s="8" t="s">
        <v>65</v>
      </c>
      <c r="AB299" s="8" t="s">
        <v>65</v>
      </c>
      <c r="AC299" s="8" t="s">
        <v>269</v>
      </c>
      <c r="AD299" s="8" t="s">
        <v>370</v>
      </c>
      <c r="AE299" s="8" t="s">
        <v>978</v>
      </c>
      <c r="AF299" s="10" t="s">
        <v>1711</v>
      </c>
      <c r="AG299" s="8" t="s">
        <v>1712</v>
      </c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2"/>
      <c r="AT299" s="18">
        <v>9372</v>
      </c>
      <c r="AU299" s="8" t="s">
        <v>1171</v>
      </c>
      <c r="AV299" s="8" t="s">
        <v>1138</v>
      </c>
      <c r="AW299" s="8"/>
      <c r="AX299" s="13">
        <v>8760</v>
      </c>
      <c r="AY299" s="13">
        <v>12</v>
      </c>
      <c r="AZ299" s="14">
        <v>100</v>
      </c>
      <c r="BA299" s="14">
        <v>0</v>
      </c>
      <c r="BB299" s="13">
        <f t="shared" si="96"/>
        <v>9372</v>
      </c>
      <c r="BC299" s="13">
        <f t="shared" si="97"/>
        <v>0</v>
      </c>
      <c r="BD299" s="57">
        <f t="shared" si="98"/>
        <v>0</v>
      </c>
      <c r="BE299" s="57">
        <f>IF((OR(AU299=Ceny!$A$3,AU299=Ceny!$A$4,AU299=Ceny!$A$5,AU299=Ceny!$A$6,AU299=Ceny!$A$7)),$C$5/1000,$C$6/1000)</f>
        <v>0</v>
      </c>
      <c r="BF299" s="15">
        <f t="shared" si="99"/>
        <v>0</v>
      </c>
      <c r="BG299" s="15">
        <f t="shared" si="100"/>
        <v>0</v>
      </c>
      <c r="BH299" s="15">
        <f t="shared" si="101"/>
        <v>0</v>
      </c>
      <c r="BI299" s="16">
        <f t="shared" si="102"/>
        <v>0</v>
      </c>
      <c r="BJ299" s="15">
        <f t="shared" si="103"/>
        <v>0</v>
      </c>
      <c r="BK299" s="16">
        <f t="shared" si="104"/>
        <v>0</v>
      </c>
      <c r="BL299" s="15">
        <f t="shared" si="105"/>
        <v>0</v>
      </c>
      <c r="BM299" s="11">
        <f>VLOOKUP(AU299,Ceny!$A$3:$E$9,2,FALSE)</f>
        <v>13.04</v>
      </c>
      <c r="BN299" s="15">
        <f t="shared" si="117"/>
        <v>156.47999999999999</v>
      </c>
      <c r="BO299" s="11">
        <f>VLOOKUP(AU299,Ceny!$A$3:$E$9,4,FALSE)</f>
        <v>13.04</v>
      </c>
      <c r="BP299" s="15">
        <f t="shared" si="118"/>
        <v>0</v>
      </c>
      <c r="BQ299" s="11">
        <f>VLOOKUP(AU299,Ceny!$A$3:$E$9,3,FALSE)</f>
        <v>4.7559999999999998E-2</v>
      </c>
      <c r="BR299" s="15">
        <f t="shared" si="106"/>
        <v>445.73</v>
      </c>
      <c r="BS299" s="11">
        <f>VLOOKUP(AU299,Ceny!$A$3:$E$9,5,FALSE)</f>
        <v>4.7559999999999998E-2</v>
      </c>
      <c r="BT299" s="15">
        <f t="shared" si="107"/>
        <v>0</v>
      </c>
      <c r="BU299" s="15">
        <v>0</v>
      </c>
      <c r="BV299" s="58">
        <f t="shared" si="108"/>
        <v>0</v>
      </c>
      <c r="BW299" s="59">
        <f t="shared" si="109"/>
        <v>602.21</v>
      </c>
      <c r="BX299" s="59">
        <f t="shared" si="110"/>
        <v>138.51</v>
      </c>
      <c r="BY299" s="59">
        <f t="shared" si="111"/>
        <v>740.72</v>
      </c>
      <c r="CA299" s="60"/>
    </row>
    <row r="300" spans="1:79">
      <c r="A300" s="56">
        <f t="shared" si="113"/>
        <v>286</v>
      </c>
      <c r="B300" s="8" t="s">
        <v>63</v>
      </c>
      <c r="C300" s="8" t="s">
        <v>64</v>
      </c>
      <c r="D300" s="8" t="s">
        <v>65</v>
      </c>
      <c r="E300" s="8" t="s">
        <v>65</v>
      </c>
      <c r="F300" s="8" t="s">
        <v>66</v>
      </c>
      <c r="G300" s="8" t="s">
        <v>67</v>
      </c>
      <c r="H300" s="8"/>
      <c r="I300" s="8" t="s">
        <v>68</v>
      </c>
      <c r="J300" s="8" t="s">
        <v>589</v>
      </c>
      <c r="K300" s="8" t="s">
        <v>590</v>
      </c>
      <c r="L300" s="8" t="s">
        <v>65</v>
      </c>
      <c r="M300" s="8" t="s">
        <v>65</v>
      </c>
      <c r="N300" s="8" t="s">
        <v>591</v>
      </c>
      <c r="O300" s="8" t="s">
        <v>112</v>
      </c>
      <c r="P300" s="8"/>
      <c r="Q300" s="8" t="s">
        <v>733</v>
      </c>
      <c r="R300" s="8" t="s">
        <v>734</v>
      </c>
      <c r="S300" s="8">
        <v>0</v>
      </c>
      <c r="T300" s="13" t="s">
        <v>49</v>
      </c>
      <c r="U300" s="13" t="s">
        <v>35</v>
      </c>
      <c r="V300" s="8" t="s">
        <v>739</v>
      </c>
      <c r="W300" s="9">
        <v>45657</v>
      </c>
      <c r="X300" s="8" t="s">
        <v>740</v>
      </c>
      <c r="Y300" s="8" t="s">
        <v>589</v>
      </c>
      <c r="Z300" s="8" t="s">
        <v>786</v>
      </c>
      <c r="AA300" s="8" t="s">
        <v>65</v>
      </c>
      <c r="AB300" s="8" t="s">
        <v>65</v>
      </c>
      <c r="AC300" s="8" t="s">
        <v>787</v>
      </c>
      <c r="AD300" s="8">
        <v>43</v>
      </c>
      <c r="AE300" s="8" t="s">
        <v>978</v>
      </c>
      <c r="AF300" s="10" t="s">
        <v>1713</v>
      </c>
      <c r="AG300" s="8" t="s">
        <v>1714</v>
      </c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2"/>
      <c r="AT300" s="18">
        <v>29161</v>
      </c>
      <c r="AU300" s="8" t="str">
        <f>AU$22</f>
        <v>W-3.6</v>
      </c>
      <c r="AV300" s="8" t="s">
        <v>1138</v>
      </c>
      <c r="AW300" s="8"/>
      <c r="AX300" s="13">
        <v>8760</v>
      </c>
      <c r="AY300" s="13">
        <v>12</v>
      </c>
      <c r="AZ300" s="14">
        <v>100</v>
      </c>
      <c r="BA300" s="14">
        <v>0</v>
      </c>
      <c r="BB300" s="13">
        <f t="shared" si="96"/>
        <v>29161</v>
      </c>
      <c r="BC300" s="13">
        <f t="shared" si="97"/>
        <v>0</v>
      </c>
      <c r="BD300" s="57">
        <f t="shared" si="98"/>
        <v>0</v>
      </c>
      <c r="BE300" s="57">
        <f>IF((OR(AU300=Ceny!$A$3,AU300=Ceny!$A$4,AU300=Ceny!$A$5,AU300=Ceny!$A$6,AU300=Ceny!$A$7)),$C$5/1000,$C$6/1000)</f>
        <v>0</v>
      </c>
      <c r="BF300" s="15">
        <f t="shared" si="99"/>
        <v>0</v>
      </c>
      <c r="BG300" s="15">
        <f t="shared" si="100"/>
        <v>0</v>
      </c>
      <c r="BH300" s="15">
        <f t="shared" si="101"/>
        <v>0</v>
      </c>
      <c r="BI300" s="16">
        <f t="shared" si="102"/>
        <v>0</v>
      </c>
      <c r="BJ300" s="15">
        <f t="shared" si="103"/>
        <v>0</v>
      </c>
      <c r="BK300" s="16">
        <f t="shared" si="104"/>
        <v>0</v>
      </c>
      <c r="BL300" s="15">
        <f t="shared" si="105"/>
        <v>0</v>
      </c>
      <c r="BM300" s="11">
        <f>VLOOKUP(AU300,Ceny!$A$3:$E$9,2,FALSE)</f>
        <v>42.41</v>
      </c>
      <c r="BN300" s="15">
        <f t="shared" si="117"/>
        <v>508.92</v>
      </c>
      <c r="BO300" s="11">
        <f>VLOOKUP(AU300,Ceny!$A$3:$E$9,4,FALSE)</f>
        <v>42.41</v>
      </c>
      <c r="BP300" s="15">
        <f t="shared" si="118"/>
        <v>0</v>
      </c>
      <c r="BQ300" s="11">
        <f>VLOOKUP(AU300,Ceny!$A$3:$E$9,3,FALSE)</f>
        <v>4.4200000000000003E-2</v>
      </c>
      <c r="BR300" s="15">
        <f t="shared" si="106"/>
        <v>1288.92</v>
      </c>
      <c r="BS300" s="11">
        <f>VLOOKUP(AU300,Ceny!$A$3:$E$9,5,FALSE)</f>
        <v>4.4200000000000003E-2</v>
      </c>
      <c r="BT300" s="15">
        <f t="shared" si="107"/>
        <v>0</v>
      </c>
      <c r="BU300" s="15">
        <v>0</v>
      </c>
      <c r="BV300" s="58">
        <f t="shared" si="108"/>
        <v>0</v>
      </c>
      <c r="BW300" s="59">
        <f t="shared" si="109"/>
        <v>1797.8400000000001</v>
      </c>
      <c r="BX300" s="59">
        <f t="shared" si="110"/>
        <v>413.5</v>
      </c>
      <c r="BY300" s="59">
        <f t="shared" si="111"/>
        <v>2211.34</v>
      </c>
      <c r="CA300" s="60"/>
    </row>
    <row r="301" spans="1:79">
      <c r="A301" s="56">
        <f t="shared" si="113"/>
        <v>287</v>
      </c>
      <c r="B301" s="8" t="s">
        <v>63</v>
      </c>
      <c r="C301" s="8" t="s">
        <v>64</v>
      </c>
      <c r="D301" s="8" t="s">
        <v>65</v>
      </c>
      <c r="E301" s="8" t="s">
        <v>65</v>
      </c>
      <c r="F301" s="8" t="s">
        <v>66</v>
      </c>
      <c r="G301" s="8" t="s">
        <v>67</v>
      </c>
      <c r="H301" s="8"/>
      <c r="I301" s="8" t="s">
        <v>68</v>
      </c>
      <c r="J301" s="8" t="s">
        <v>589</v>
      </c>
      <c r="K301" s="8" t="s">
        <v>590</v>
      </c>
      <c r="L301" s="8" t="s">
        <v>65</v>
      </c>
      <c r="M301" s="8" t="s">
        <v>65</v>
      </c>
      <c r="N301" s="8" t="s">
        <v>591</v>
      </c>
      <c r="O301" s="8" t="s">
        <v>112</v>
      </c>
      <c r="P301" s="8"/>
      <c r="Q301" s="8" t="s">
        <v>733</v>
      </c>
      <c r="R301" s="8" t="s">
        <v>734</v>
      </c>
      <c r="S301" s="8">
        <v>0</v>
      </c>
      <c r="T301" s="13" t="s">
        <v>49</v>
      </c>
      <c r="U301" s="13" t="s">
        <v>35</v>
      </c>
      <c r="V301" s="8" t="s">
        <v>739</v>
      </c>
      <c r="W301" s="9">
        <v>45657</v>
      </c>
      <c r="X301" s="8" t="s">
        <v>740</v>
      </c>
      <c r="Y301" s="8" t="s">
        <v>589</v>
      </c>
      <c r="Z301" s="8" t="s">
        <v>979</v>
      </c>
      <c r="AA301" s="8" t="s">
        <v>65</v>
      </c>
      <c r="AB301" s="8" t="s">
        <v>65</v>
      </c>
      <c r="AC301" s="8" t="s">
        <v>980</v>
      </c>
      <c r="AD301" s="8" t="s">
        <v>981</v>
      </c>
      <c r="AE301" s="8" t="s">
        <v>978</v>
      </c>
      <c r="AF301" s="10" t="s">
        <v>1715</v>
      </c>
      <c r="AG301" s="8" t="s">
        <v>1716</v>
      </c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2"/>
      <c r="AT301" s="18">
        <v>28612</v>
      </c>
      <c r="AU301" s="8" t="str">
        <f>AU$22</f>
        <v>W-3.6</v>
      </c>
      <c r="AV301" s="8" t="s">
        <v>1138</v>
      </c>
      <c r="AW301" s="8"/>
      <c r="AX301" s="13">
        <v>8760</v>
      </c>
      <c r="AY301" s="13">
        <v>12</v>
      </c>
      <c r="AZ301" s="14">
        <v>100</v>
      </c>
      <c r="BA301" s="14">
        <v>0</v>
      </c>
      <c r="BB301" s="13">
        <f t="shared" si="96"/>
        <v>28612</v>
      </c>
      <c r="BC301" s="13">
        <f t="shared" si="97"/>
        <v>0</v>
      </c>
      <c r="BD301" s="57">
        <f t="shared" si="98"/>
        <v>0</v>
      </c>
      <c r="BE301" s="57">
        <f>IF((OR(AU301=Ceny!$A$3,AU301=Ceny!$A$4,AU301=Ceny!$A$5,AU301=Ceny!$A$6,AU301=Ceny!$A$7)),$C$5/1000,$C$6/1000)</f>
        <v>0</v>
      </c>
      <c r="BF301" s="15">
        <f t="shared" si="99"/>
        <v>0</v>
      </c>
      <c r="BG301" s="15">
        <f t="shared" si="100"/>
        <v>0</v>
      </c>
      <c r="BH301" s="15">
        <f t="shared" si="101"/>
        <v>0</v>
      </c>
      <c r="BI301" s="16">
        <f t="shared" si="102"/>
        <v>0</v>
      </c>
      <c r="BJ301" s="15">
        <f t="shared" si="103"/>
        <v>0</v>
      </c>
      <c r="BK301" s="16">
        <f t="shared" si="104"/>
        <v>0</v>
      </c>
      <c r="BL301" s="15">
        <f t="shared" si="105"/>
        <v>0</v>
      </c>
      <c r="BM301" s="11">
        <f>VLOOKUP(AU301,Ceny!$A$3:$E$9,2,FALSE)</f>
        <v>42.41</v>
      </c>
      <c r="BN301" s="15">
        <f t="shared" si="117"/>
        <v>508.92</v>
      </c>
      <c r="BO301" s="11">
        <f>VLOOKUP(AU301,Ceny!$A$3:$E$9,4,FALSE)</f>
        <v>42.41</v>
      </c>
      <c r="BP301" s="15">
        <f t="shared" si="118"/>
        <v>0</v>
      </c>
      <c r="BQ301" s="11">
        <f>VLOOKUP(AU301,Ceny!$A$3:$E$9,3,FALSE)</f>
        <v>4.4200000000000003E-2</v>
      </c>
      <c r="BR301" s="15">
        <f t="shared" si="106"/>
        <v>1264.6500000000001</v>
      </c>
      <c r="BS301" s="11">
        <f>VLOOKUP(AU301,Ceny!$A$3:$E$9,5,FALSE)</f>
        <v>4.4200000000000003E-2</v>
      </c>
      <c r="BT301" s="15">
        <f t="shared" si="107"/>
        <v>0</v>
      </c>
      <c r="BU301" s="15">
        <v>0</v>
      </c>
      <c r="BV301" s="58">
        <f t="shared" si="108"/>
        <v>0</v>
      </c>
      <c r="BW301" s="59">
        <f t="shared" si="109"/>
        <v>1773.5700000000002</v>
      </c>
      <c r="BX301" s="59">
        <f t="shared" si="110"/>
        <v>407.92</v>
      </c>
      <c r="BY301" s="59">
        <f t="shared" si="111"/>
        <v>2181.4900000000002</v>
      </c>
      <c r="CA301" s="60"/>
    </row>
    <row r="302" spans="1:79">
      <c r="A302" s="56">
        <f t="shared" si="113"/>
        <v>288</v>
      </c>
      <c r="B302" s="8" t="s">
        <v>63</v>
      </c>
      <c r="C302" s="8" t="s">
        <v>64</v>
      </c>
      <c r="D302" s="8" t="s">
        <v>65</v>
      </c>
      <c r="E302" s="8" t="s">
        <v>65</v>
      </c>
      <c r="F302" s="8" t="s">
        <v>66</v>
      </c>
      <c r="G302" s="8" t="s">
        <v>67</v>
      </c>
      <c r="H302" s="8"/>
      <c r="I302" s="8" t="s">
        <v>68</v>
      </c>
      <c r="J302" s="8" t="s">
        <v>589</v>
      </c>
      <c r="K302" s="8" t="s">
        <v>590</v>
      </c>
      <c r="L302" s="8" t="s">
        <v>65</v>
      </c>
      <c r="M302" s="8" t="s">
        <v>65</v>
      </c>
      <c r="N302" s="8" t="s">
        <v>591</v>
      </c>
      <c r="O302" s="8" t="s">
        <v>112</v>
      </c>
      <c r="P302" s="8"/>
      <c r="Q302" s="8" t="s">
        <v>733</v>
      </c>
      <c r="R302" s="8" t="s">
        <v>734</v>
      </c>
      <c r="S302" s="8">
        <v>0</v>
      </c>
      <c r="T302" s="13" t="s">
        <v>49</v>
      </c>
      <c r="U302" s="13" t="s">
        <v>35</v>
      </c>
      <c r="V302" s="8" t="s">
        <v>739</v>
      </c>
      <c r="W302" s="9">
        <v>45657</v>
      </c>
      <c r="X302" s="8" t="s">
        <v>740</v>
      </c>
      <c r="Y302" s="8" t="s">
        <v>589</v>
      </c>
      <c r="Z302" s="8" t="s">
        <v>967</v>
      </c>
      <c r="AA302" s="8" t="s">
        <v>65</v>
      </c>
      <c r="AB302" s="8" t="s">
        <v>65</v>
      </c>
      <c r="AC302" s="8" t="s">
        <v>982</v>
      </c>
      <c r="AD302" s="8" t="s">
        <v>983</v>
      </c>
      <c r="AE302" s="8" t="s">
        <v>978</v>
      </c>
      <c r="AF302" s="10" t="s">
        <v>1717</v>
      </c>
      <c r="AG302" s="8" t="s">
        <v>1718</v>
      </c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2"/>
      <c r="AT302" s="18">
        <v>27228</v>
      </c>
      <c r="AU302" s="8" t="str">
        <f>AU$22</f>
        <v>W-3.6</v>
      </c>
      <c r="AV302" s="8" t="s">
        <v>1138</v>
      </c>
      <c r="AW302" s="8"/>
      <c r="AX302" s="13">
        <v>8760</v>
      </c>
      <c r="AY302" s="13">
        <v>12</v>
      </c>
      <c r="AZ302" s="14">
        <v>100</v>
      </c>
      <c r="BA302" s="14">
        <v>0</v>
      </c>
      <c r="BB302" s="13">
        <f t="shared" si="96"/>
        <v>27228</v>
      </c>
      <c r="BC302" s="13">
        <f t="shared" si="97"/>
        <v>0</v>
      </c>
      <c r="BD302" s="57">
        <f t="shared" si="98"/>
        <v>0</v>
      </c>
      <c r="BE302" s="57">
        <f>IF((OR(AU302=Ceny!$A$3,AU302=Ceny!$A$4,AU302=Ceny!$A$5,AU302=Ceny!$A$6,AU302=Ceny!$A$7)),$C$5/1000,$C$6/1000)</f>
        <v>0</v>
      </c>
      <c r="BF302" s="15">
        <f t="shared" si="99"/>
        <v>0</v>
      </c>
      <c r="BG302" s="15">
        <f t="shared" si="100"/>
        <v>0</v>
      </c>
      <c r="BH302" s="15">
        <f t="shared" si="101"/>
        <v>0</v>
      </c>
      <c r="BI302" s="16">
        <f t="shared" si="102"/>
        <v>0</v>
      </c>
      <c r="BJ302" s="15">
        <f t="shared" si="103"/>
        <v>0</v>
      </c>
      <c r="BK302" s="16">
        <f t="shared" si="104"/>
        <v>0</v>
      </c>
      <c r="BL302" s="15">
        <f t="shared" si="105"/>
        <v>0</v>
      </c>
      <c r="BM302" s="11">
        <f>VLOOKUP(AU302,Ceny!$A$3:$E$9,2,FALSE)</f>
        <v>42.41</v>
      </c>
      <c r="BN302" s="15">
        <f t="shared" si="117"/>
        <v>508.92</v>
      </c>
      <c r="BO302" s="11">
        <f>VLOOKUP(AU302,Ceny!$A$3:$E$9,4,FALSE)</f>
        <v>42.41</v>
      </c>
      <c r="BP302" s="15">
        <f t="shared" si="118"/>
        <v>0</v>
      </c>
      <c r="BQ302" s="11">
        <f>VLOOKUP(AU302,Ceny!$A$3:$E$9,3,FALSE)</f>
        <v>4.4200000000000003E-2</v>
      </c>
      <c r="BR302" s="15">
        <f t="shared" si="106"/>
        <v>1203.48</v>
      </c>
      <c r="BS302" s="11">
        <f>VLOOKUP(AU302,Ceny!$A$3:$E$9,5,FALSE)</f>
        <v>4.4200000000000003E-2</v>
      </c>
      <c r="BT302" s="15">
        <f t="shared" si="107"/>
        <v>0</v>
      </c>
      <c r="BU302" s="15">
        <v>0</v>
      </c>
      <c r="BV302" s="58">
        <f t="shared" si="108"/>
        <v>0</v>
      </c>
      <c r="BW302" s="59">
        <f t="shared" si="109"/>
        <v>1712.4</v>
      </c>
      <c r="BX302" s="59">
        <f t="shared" si="110"/>
        <v>393.85</v>
      </c>
      <c r="BY302" s="59">
        <f t="shared" si="111"/>
        <v>2106.25</v>
      </c>
      <c r="CA302" s="60"/>
    </row>
    <row r="303" spans="1:79">
      <c r="A303" s="56">
        <f t="shared" si="113"/>
        <v>289</v>
      </c>
      <c r="B303" s="8" t="s">
        <v>63</v>
      </c>
      <c r="C303" s="8" t="s">
        <v>64</v>
      </c>
      <c r="D303" s="8" t="s">
        <v>65</v>
      </c>
      <c r="E303" s="8" t="s">
        <v>65</v>
      </c>
      <c r="F303" s="8" t="s">
        <v>66</v>
      </c>
      <c r="G303" s="8" t="s">
        <v>67</v>
      </c>
      <c r="H303" s="8"/>
      <c r="I303" s="8" t="s">
        <v>68</v>
      </c>
      <c r="J303" s="8" t="s">
        <v>589</v>
      </c>
      <c r="K303" s="8" t="s">
        <v>590</v>
      </c>
      <c r="L303" s="8" t="s">
        <v>65</v>
      </c>
      <c r="M303" s="8" t="s">
        <v>65</v>
      </c>
      <c r="N303" s="8" t="s">
        <v>591</v>
      </c>
      <c r="O303" s="8" t="s">
        <v>112</v>
      </c>
      <c r="P303" s="8"/>
      <c r="Q303" s="8" t="s">
        <v>733</v>
      </c>
      <c r="R303" s="8" t="s">
        <v>734</v>
      </c>
      <c r="S303" s="8">
        <v>0</v>
      </c>
      <c r="T303" s="13" t="s">
        <v>49</v>
      </c>
      <c r="U303" s="13" t="s">
        <v>35</v>
      </c>
      <c r="V303" s="8" t="s">
        <v>739</v>
      </c>
      <c r="W303" s="9">
        <v>45657</v>
      </c>
      <c r="X303" s="8" t="s">
        <v>740</v>
      </c>
      <c r="Y303" s="8" t="s">
        <v>589</v>
      </c>
      <c r="Z303" s="8" t="s">
        <v>668</v>
      </c>
      <c r="AA303" s="8" t="s">
        <v>65</v>
      </c>
      <c r="AB303" s="8" t="s">
        <v>65</v>
      </c>
      <c r="AC303" s="8" t="s">
        <v>669</v>
      </c>
      <c r="AD303" s="8" t="s">
        <v>984</v>
      </c>
      <c r="AE303" s="8" t="s">
        <v>978</v>
      </c>
      <c r="AF303" s="10" t="s">
        <v>1719</v>
      </c>
      <c r="AG303" s="8" t="s">
        <v>1720</v>
      </c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2"/>
      <c r="AT303" s="18">
        <v>22843</v>
      </c>
      <c r="AU303" s="8" t="str">
        <f>AU$30</f>
        <v>W-2.1</v>
      </c>
      <c r="AV303" s="8" t="s">
        <v>1138</v>
      </c>
      <c r="AW303" s="8"/>
      <c r="AX303" s="13">
        <v>8760</v>
      </c>
      <c r="AY303" s="13">
        <v>12</v>
      </c>
      <c r="AZ303" s="14">
        <v>100</v>
      </c>
      <c r="BA303" s="14">
        <v>0</v>
      </c>
      <c r="BB303" s="13">
        <f t="shared" si="96"/>
        <v>22843</v>
      </c>
      <c r="BC303" s="13">
        <f t="shared" si="97"/>
        <v>0</v>
      </c>
      <c r="BD303" s="57">
        <f t="shared" si="98"/>
        <v>0</v>
      </c>
      <c r="BE303" s="57">
        <f>IF((OR(AU303=Ceny!$A$3,AU303=Ceny!$A$4,AU303=Ceny!$A$5,AU303=Ceny!$A$6,AU303=Ceny!$A$7)),$C$5/1000,$C$6/1000)</f>
        <v>0</v>
      </c>
      <c r="BF303" s="15">
        <f t="shared" si="99"/>
        <v>0</v>
      </c>
      <c r="BG303" s="15">
        <f t="shared" si="100"/>
        <v>0</v>
      </c>
      <c r="BH303" s="15">
        <f t="shared" si="101"/>
        <v>0</v>
      </c>
      <c r="BI303" s="16">
        <f t="shared" si="102"/>
        <v>0</v>
      </c>
      <c r="BJ303" s="15">
        <f t="shared" si="103"/>
        <v>0</v>
      </c>
      <c r="BK303" s="16">
        <f t="shared" si="104"/>
        <v>0</v>
      </c>
      <c r="BL303" s="15">
        <f t="shared" si="105"/>
        <v>0</v>
      </c>
      <c r="BM303" s="11">
        <f>VLOOKUP(AU303,Ceny!$A$3:$E$9,2,FALSE)</f>
        <v>13.04</v>
      </c>
      <c r="BN303" s="15">
        <f t="shared" si="117"/>
        <v>156.47999999999999</v>
      </c>
      <c r="BO303" s="11">
        <f>VLOOKUP(AU303,Ceny!$A$3:$E$9,4,FALSE)</f>
        <v>13.04</v>
      </c>
      <c r="BP303" s="15">
        <f t="shared" si="118"/>
        <v>0</v>
      </c>
      <c r="BQ303" s="11">
        <f>VLOOKUP(AU303,Ceny!$A$3:$E$9,3,FALSE)</f>
        <v>4.7559999999999998E-2</v>
      </c>
      <c r="BR303" s="15">
        <f t="shared" si="106"/>
        <v>1086.4100000000001</v>
      </c>
      <c r="BS303" s="11">
        <f>VLOOKUP(AU303,Ceny!$A$3:$E$9,5,FALSE)</f>
        <v>4.7559999999999998E-2</v>
      </c>
      <c r="BT303" s="15">
        <f t="shared" si="107"/>
        <v>0</v>
      </c>
      <c r="BU303" s="15">
        <v>0</v>
      </c>
      <c r="BV303" s="58">
        <f t="shared" si="108"/>
        <v>0</v>
      </c>
      <c r="BW303" s="59">
        <f t="shared" si="109"/>
        <v>1242.8900000000001</v>
      </c>
      <c r="BX303" s="59">
        <f t="shared" si="110"/>
        <v>285.86</v>
      </c>
      <c r="BY303" s="59">
        <f t="shared" si="111"/>
        <v>1528.75</v>
      </c>
      <c r="CA303" s="60"/>
    </row>
    <row r="304" spans="1:79">
      <c r="A304" s="56">
        <f t="shared" si="113"/>
        <v>290</v>
      </c>
      <c r="B304" s="8" t="s">
        <v>63</v>
      </c>
      <c r="C304" s="8" t="s">
        <v>64</v>
      </c>
      <c r="D304" s="8" t="s">
        <v>65</v>
      </c>
      <c r="E304" s="8" t="s">
        <v>65</v>
      </c>
      <c r="F304" s="8" t="s">
        <v>66</v>
      </c>
      <c r="G304" s="8" t="s">
        <v>67</v>
      </c>
      <c r="H304" s="8"/>
      <c r="I304" s="8" t="s">
        <v>68</v>
      </c>
      <c r="J304" s="8" t="s">
        <v>589</v>
      </c>
      <c r="K304" s="8" t="s">
        <v>590</v>
      </c>
      <c r="L304" s="8" t="s">
        <v>65</v>
      </c>
      <c r="M304" s="8" t="s">
        <v>65</v>
      </c>
      <c r="N304" s="8" t="s">
        <v>591</v>
      </c>
      <c r="O304" s="8" t="s">
        <v>112</v>
      </c>
      <c r="P304" s="8"/>
      <c r="Q304" s="8" t="s">
        <v>733</v>
      </c>
      <c r="R304" s="8" t="s">
        <v>734</v>
      </c>
      <c r="S304" s="8">
        <v>0</v>
      </c>
      <c r="T304" s="13" t="s">
        <v>49</v>
      </c>
      <c r="U304" s="13" t="s">
        <v>35</v>
      </c>
      <c r="V304" s="8" t="s">
        <v>739</v>
      </c>
      <c r="W304" s="9">
        <v>45657</v>
      </c>
      <c r="X304" s="8" t="s">
        <v>740</v>
      </c>
      <c r="Y304" s="8" t="s">
        <v>589</v>
      </c>
      <c r="Z304" s="8" t="s">
        <v>947</v>
      </c>
      <c r="AA304" s="8" t="s">
        <v>65</v>
      </c>
      <c r="AB304" s="8" t="s">
        <v>65</v>
      </c>
      <c r="AC304" s="8" t="s">
        <v>948</v>
      </c>
      <c r="AD304" s="8" t="s">
        <v>985</v>
      </c>
      <c r="AE304" s="8" t="s">
        <v>978</v>
      </c>
      <c r="AF304" s="10" t="s">
        <v>1721</v>
      </c>
      <c r="AG304" s="8" t="s">
        <v>1722</v>
      </c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2"/>
      <c r="AT304" s="18">
        <v>9176</v>
      </c>
      <c r="AU304" s="8" t="str">
        <f>AU$30</f>
        <v>W-2.1</v>
      </c>
      <c r="AV304" s="8" t="s">
        <v>1138</v>
      </c>
      <c r="AW304" s="8"/>
      <c r="AX304" s="13">
        <v>8760</v>
      </c>
      <c r="AY304" s="13">
        <v>12</v>
      </c>
      <c r="AZ304" s="14">
        <v>100</v>
      </c>
      <c r="BA304" s="14">
        <v>0</v>
      </c>
      <c r="BB304" s="13">
        <f t="shared" si="96"/>
        <v>9176</v>
      </c>
      <c r="BC304" s="13">
        <f t="shared" si="97"/>
        <v>0</v>
      </c>
      <c r="BD304" s="57">
        <f t="shared" si="98"/>
        <v>0</v>
      </c>
      <c r="BE304" s="57">
        <f>IF((OR(AU304=Ceny!$A$3,AU304=Ceny!$A$4,AU304=Ceny!$A$5,AU304=Ceny!$A$6,AU304=Ceny!$A$7)),$C$5/1000,$C$6/1000)</f>
        <v>0</v>
      </c>
      <c r="BF304" s="15">
        <f t="shared" si="99"/>
        <v>0</v>
      </c>
      <c r="BG304" s="15">
        <f t="shared" si="100"/>
        <v>0</v>
      </c>
      <c r="BH304" s="15">
        <f t="shared" si="101"/>
        <v>0</v>
      </c>
      <c r="BI304" s="16">
        <f t="shared" si="102"/>
        <v>0</v>
      </c>
      <c r="BJ304" s="15">
        <f t="shared" si="103"/>
        <v>0</v>
      </c>
      <c r="BK304" s="16">
        <f t="shared" si="104"/>
        <v>0</v>
      </c>
      <c r="BL304" s="15">
        <f t="shared" si="105"/>
        <v>0</v>
      </c>
      <c r="BM304" s="11">
        <f>VLOOKUP(AU304,Ceny!$A$3:$E$9,2,FALSE)</f>
        <v>13.04</v>
      </c>
      <c r="BN304" s="15">
        <f t="shared" si="117"/>
        <v>156.47999999999999</v>
      </c>
      <c r="BO304" s="11">
        <f>VLOOKUP(AU304,Ceny!$A$3:$E$9,4,FALSE)</f>
        <v>13.04</v>
      </c>
      <c r="BP304" s="15">
        <f t="shared" si="118"/>
        <v>0</v>
      </c>
      <c r="BQ304" s="11">
        <f>VLOOKUP(AU304,Ceny!$A$3:$E$9,3,FALSE)</f>
        <v>4.7559999999999998E-2</v>
      </c>
      <c r="BR304" s="15">
        <f t="shared" si="106"/>
        <v>436.41</v>
      </c>
      <c r="BS304" s="11">
        <f>VLOOKUP(AU304,Ceny!$A$3:$E$9,5,FALSE)</f>
        <v>4.7559999999999998E-2</v>
      </c>
      <c r="BT304" s="15">
        <f t="shared" si="107"/>
        <v>0</v>
      </c>
      <c r="BU304" s="15">
        <v>0</v>
      </c>
      <c r="BV304" s="58">
        <f t="shared" si="108"/>
        <v>0</v>
      </c>
      <c r="BW304" s="59">
        <f t="shared" si="109"/>
        <v>592.89</v>
      </c>
      <c r="BX304" s="59">
        <f t="shared" si="110"/>
        <v>136.36000000000001</v>
      </c>
      <c r="BY304" s="59">
        <f t="shared" si="111"/>
        <v>729.25</v>
      </c>
      <c r="CA304" s="60"/>
    </row>
    <row r="305" spans="1:79">
      <c r="A305" s="56">
        <f t="shared" si="113"/>
        <v>291</v>
      </c>
      <c r="B305" s="8" t="s">
        <v>63</v>
      </c>
      <c r="C305" s="8" t="s">
        <v>64</v>
      </c>
      <c r="D305" s="8" t="s">
        <v>65</v>
      </c>
      <c r="E305" s="8" t="s">
        <v>65</v>
      </c>
      <c r="F305" s="8" t="s">
        <v>66</v>
      </c>
      <c r="G305" s="8" t="s">
        <v>67</v>
      </c>
      <c r="H305" s="8"/>
      <c r="I305" s="8" t="s">
        <v>68</v>
      </c>
      <c r="J305" s="8" t="s">
        <v>589</v>
      </c>
      <c r="K305" s="8" t="s">
        <v>590</v>
      </c>
      <c r="L305" s="8" t="s">
        <v>65</v>
      </c>
      <c r="M305" s="8" t="s">
        <v>65</v>
      </c>
      <c r="N305" s="8" t="s">
        <v>591</v>
      </c>
      <c r="O305" s="8" t="s">
        <v>112</v>
      </c>
      <c r="P305" s="8"/>
      <c r="Q305" s="8" t="s">
        <v>733</v>
      </c>
      <c r="R305" s="8" t="s">
        <v>734</v>
      </c>
      <c r="S305" s="8">
        <v>0</v>
      </c>
      <c r="T305" s="13" t="s">
        <v>49</v>
      </c>
      <c r="U305" s="13" t="s">
        <v>35</v>
      </c>
      <c r="V305" s="8" t="s">
        <v>739</v>
      </c>
      <c r="W305" s="9">
        <v>45657</v>
      </c>
      <c r="X305" s="8" t="s">
        <v>740</v>
      </c>
      <c r="Y305" s="8" t="s">
        <v>589</v>
      </c>
      <c r="Z305" s="8" t="s">
        <v>125</v>
      </c>
      <c r="AA305" s="8" t="s">
        <v>65</v>
      </c>
      <c r="AB305" s="8" t="s">
        <v>65</v>
      </c>
      <c r="AC305" s="8" t="s">
        <v>126</v>
      </c>
      <c r="AD305" s="8" t="s">
        <v>964</v>
      </c>
      <c r="AE305" s="8"/>
      <c r="AF305" s="10" t="s">
        <v>1723</v>
      </c>
      <c r="AG305" s="8" t="s">
        <v>1724</v>
      </c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2"/>
      <c r="AT305" s="18">
        <v>32936</v>
      </c>
      <c r="AU305" s="8" t="str">
        <f>AU$22</f>
        <v>W-3.6</v>
      </c>
      <c r="AV305" s="8" t="s">
        <v>1138</v>
      </c>
      <c r="AW305" s="8"/>
      <c r="AX305" s="13">
        <v>8760</v>
      </c>
      <c r="AY305" s="13">
        <v>12</v>
      </c>
      <c r="AZ305" s="14">
        <v>4</v>
      </c>
      <c r="BA305" s="14">
        <v>96</v>
      </c>
      <c r="BB305" s="13">
        <f t="shared" si="96"/>
        <v>1317.44</v>
      </c>
      <c r="BC305" s="13">
        <f t="shared" si="97"/>
        <v>31618.560000000001</v>
      </c>
      <c r="BD305" s="57">
        <f t="shared" si="98"/>
        <v>0</v>
      </c>
      <c r="BE305" s="57">
        <f>IF((OR(AU305=Ceny!$A$3,AU305=Ceny!$A$4,AU305=Ceny!$A$5,AU305=Ceny!$A$6,AU305=Ceny!$A$7)),$C$5/1000,$C$6/1000)</f>
        <v>0</v>
      </c>
      <c r="BF305" s="15">
        <f t="shared" si="99"/>
        <v>0</v>
      </c>
      <c r="BG305" s="15">
        <f t="shared" si="100"/>
        <v>0</v>
      </c>
      <c r="BH305" s="15">
        <f t="shared" si="101"/>
        <v>0</v>
      </c>
      <c r="BI305" s="16">
        <f t="shared" si="102"/>
        <v>0</v>
      </c>
      <c r="BJ305" s="15">
        <f t="shared" si="103"/>
        <v>0</v>
      </c>
      <c r="BK305" s="16">
        <f t="shared" si="104"/>
        <v>0</v>
      </c>
      <c r="BL305" s="15">
        <f t="shared" si="105"/>
        <v>0</v>
      </c>
      <c r="BM305" s="11">
        <f>VLOOKUP(AU305,Ceny!$A$3:$E$9,2,FALSE)</f>
        <v>42.41</v>
      </c>
      <c r="BN305" s="15">
        <f t="shared" si="117"/>
        <v>20.36</v>
      </c>
      <c r="BO305" s="11">
        <f>VLOOKUP(AU305,Ceny!$A$3:$E$9,4,FALSE)</f>
        <v>42.41</v>
      </c>
      <c r="BP305" s="15">
        <f t="shared" si="118"/>
        <v>488.56</v>
      </c>
      <c r="BQ305" s="11">
        <f>VLOOKUP(AU305,Ceny!$A$3:$E$9,3,FALSE)</f>
        <v>4.4200000000000003E-2</v>
      </c>
      <c r="BR305" s="15">
        <f t="shared" si="106"/>
        <v>58.23</v>
      </c>
      <c r="BS305" s="11">
        <f>VLOOKUP(AU305,Ceny!$A$3:$E$9,5,FALSE)</f>
        <v>4.4200000000000003E-2</v>
      </c>
      <c r="BT305" s="15">
        <f t="shared" si="107"/>
        <v>1397.54</v>
      </c>
      <c r="BU305" s="15">
        <v>0</v>
      </c>
      <c r="BV305" s="58">
        <f t="shared" si="108"/>
        <v>0</v>
      </c>
      <c r="BW305" s="59">
        <f t="shared" si="109"/>
        <v>1964.6899999999998</v>
      </c>
      <c r="BX305" s="59">
        <f t="shared" si="110"/>
        <v>451.88</v>
      </c>
      <c r="BY305" s="59">
        <f t="shared" si="111"/>
        <v>2416.5699999999997</v>
      </c>
      <c r="CA305" s="60"/>
    </row>
    <row r="306" spans="1:79">
      <c r="A306" s="56">
        <f t="shared" si="113"/>
        <v>292</v>
      </c>
      <c r="B306" s="8" t="s">
        <v>63</v>
      </c>
      <c r="C306" s="8" t="s">
        <v>64</v>
      </c>
      <c r="D306" s="8" t="s">
        <v>65</v>
      </c>
      <c r="E306" s="8" t="s">
        <v>65</v>
      </c>
      <c r="F306" s="8" t="s">
        <v>66</v>
      </c>
      <c r="G306" s="8" t="s">
        <v>67</v>
      </c>
      <c r="H306" s="8"/>
      <c r="I306" s="8" t="s">
        <v>68</v>
      </c>
      <c r="J306" s="8" t="s">
        <v>589</v>
      </c>
      <c r="K306" s="8" t="s">
        <v>590</v>
      </c>
      <c r="L306" s="8" t="s">
        <v>65</v>
      </c>
      <c r="M306" s="8" t="s">
        <v>65</v>
      </c>
      <c r="N306" s="8" t="s">
        <v>591</v>
      </c>
      <c r="O306" s="8" t="s">
        <v>112</v>
      </c>
      <c r="P306" s="8"/>
      <c r="Q306" s="8" t="s">
        <v>733</v>
      </c>
      <c r="R306" s="8" t="s">
        <v>734</v>
      </c>
      <c r="S306" s="8">
        <v>0</v>
      </c>
      <c r="T306" s="13" t="s">
        <v>49</v>
      </c>
      <c r="U306" s="13" t="s">
        <v>35</v>
      </c>
      <c r="V306" s="8" t="s">
        <v>739</v>
      </c>
      <c r="W306" s="9">
        <v>45657</v>
      </c>
      <c r="X306" s="8" t="s">
        <v>740</v>
      </c>
      <c r="Y306" s="8" t="s">
        <v>589</v>
      </c>
      <c r="Z306" s="8" t="s">
        <v>125</v>
      </c>
      <c r="AA306" s="8" t="s">
        <v>65</v>
      </c>
      <c r="AB306" s="8" t="s">
        <v>65</v>
      </c>
      <c r="AC306" s="8" t="s">
        <v>126</v>
      </c>
      <c r="AD306" s="8" t="s">
        <v>964</v>
      </c>
      <c r="AE306" s="8"/>
      <c r="AF306" s="10" t="s">
        <v>1725</v>
      </c>
      <c r="AG306" s="8" t="s">
        <v>1726</v>
      </c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2"/>
      <c r="AT306" s="18">
        <v>20767</v>
      </c>
      <c r="AU306" s="8" t="str">
        <f>AU$22</f>
        <v>W-3.6</v>
      </c>
      <c r="AV306" s="8" t="s">
        <v>1138</v>
      </c>
      <c r="AW306" s="8"/>
      <c r="AX306" s="13">
        <v>8760</v>
      </c>
      <c r="AY306" s="13">
        <v>12</v>
      </c>
      <c r="AZ306" s="14">
        <v>4</v>
      </c>
      <c r="BA306" s="14">
        <v>96</v>
      </c>
      <c r="BB306" s="13">
        <f t="shared" si="96"/>
        <v>830.68</v>
      </c>
      <c r="BC306" s="13">
        <f t="shared" si="97"/>
        <v>19936.32</v>
      </c>
      <c r="BD306" s="57">
        <f t="shared" si="98"/>
        <v>0</v>
      </c>
      <c r="BE306" s="57">
        <f>IF((OR(AU306=Ceny!$A$3,AU306=Ceny!$A$4,AU306=Ceny!$A$5,AU306=Ceny!$A$6,AU306=Ceny!$A$7)),$C$5/1000,$C$6/1000)</f>
        <v>0</v>
      </c>
      <c r="BF306" s="15">
        <f t="shared" si="99"/>
        <v>0</v>
      </c>
      <c r="BG306" s="15">
        <f t="shared" si="100"/>
        <v>0</v>
      </c>
      <c r="BH306" s="15">
        <f t="shared" si="101"/>
        <v>0</v>
      </c>
      <c r="BI306" s="16">
        <f t="shared" si="102"/>
        <v>0</v>
      </c>
      <c r="BJ306" s="15">
        <f t="shared" si="103"/>
        <v>0</v>
      </c>
      <c r="BK306" s="16">
        <f t="shared" si="104"/>
        <v>0</v>
      </c>
      <c r="BL306" s="15">
        <f t="shared" si="105"/>
        <v>0</v>
      </c>
      <c r="BM306" s="11">
        <f>VLOOKUP(AU306,Ceny!$A$3:$E$9,2,FALSE)</f>
        <v>42.41</v>
      </c>
      <c r="BN306" s="15">
        <f t="shared" si="117"/>
        <v>20.36</v>
      </c>
      <c r="BO306" s="11">
        <f>VLOOKUP(AU306,Ceny!$A$3:$E$9,4,FALSE)</f>
        <v>42.41</v>
      </c>
      <c r="BP306" s="15">
        <f t="shared" si="118"/>
        <v>488.56</v>
      </c>
      <c r="BQ306" s="11">
        <f>VLOOKUP(AU306,Ceny!$A$3:$E$9,3,FALSE)</f>
        <v>4.4200000000000003E-2</v>
      </c>
      <c r="BR306" s="15">
        <f t="shared" si="106"/>
        <v>36.72</v>
      </c>
      <c r="BS306" s="11">
        <f>VLOOKUP(AU306,Ceny!$A$3:$E$9,5,FALSE)</f>
        <v>4.4200000000000003E-2</v>
      </c>
      <c r="BT306" s="15">
        <f t="shared" si="107"/>
        <v>881.19</v>
      </c>
      <c r="BU306" s="15">
        <v>0</v>
      </c>
      <c r="BV306" s="58">
        <f t="shared" si="108"/>
        <v>0</v>
      </c>
      <c r="BW306" s="59">
        <f t="shared" si="109"/>
        <v>1426.8300000000002</v>
      </c>
      <c r="BX306" s="59">
        <f t="shared" si="110"/>
        <v>328.17</v>
      </c>
      <c r="BY306" s="59">
        <f t="shared" si="111"/>
        <v>1755.0000000000002</v>
      </c>
      <c r="CA306" s="60"/>
    </row>
    <row r="307" spans="1:79">
      <c r="A307" s="56">
        <f t="shared" si="113"/>
        <v>293</v>
      </c>
      <c r="B307" s="8" t="s">
        <v>63</v>
      </c>
      <c r="C307" s="8" t="s">
        <v>64</v>
      </c>
      <c r="D307" s="8" t="s">
        <v>65</v>
      </c>
      <c r="E307" s="8" t="s">
        <v>65</v>
      </c>
      <c r="F307" s="8" t="s">
        <v>66</v>
      </c>
      <c r="G307" s="8" t="s">
        <v>67</v>
      </c>
      <c r="H307" s="8"/>
      <c r="I307" s="8" t="s">
        <v>68</v>
      </c>
      <c r="J307" s="8" t="s">
        <v>589</v>
      </c>
      <c r="K307" s="8" t="s">
        <v>590</v>
      </c>
      <c r="L307" s="8" t="s">
        <v>65</v>
      </c>
      <c r="M307" s="8" t="s">
        <v>65</v>
      </c>
      <c r="N307" s="8" t="s">
        <v>591</v>
      </c>
      <c r="O307" s="8" t="s">
        <v>112</v>
      </c>
      <c r="P307" s="8"/>
      <c r="Q307" s="8" t="s">
        <v>733</v>
      </c>
      <c r="R307" s="8" t="s">
        <v>734</v>
      </c>
      <c r="S307" s="8">
        <v>0</v>
      </c>
      <c r="T307" s="13" t="s">
        <v>49</v>
      </c>
      <c r="U307" s="13" t="s">
        <v>35</v>
      </c>
      <c r="V307" s="8" t="s">
        <v>739</v>
      </c>
      <c r="W307" s="9">
        <v>45657</v>
      </c>
      <c r="X307" s="8" t="s">
        <v>740</v>
      </c>
      <c r="Y307" s="8" t="s">
        <v>589</v>
      </c>
      <c r="Z307" s="8" t="s">
        <v>986</v>
      </c>
      <c r="AA307" s="8" t="s">
        <v>65</v>
      </c>
      <c r="AB307" s="8" t="s">
        <v>65</v>
      </c>
      <c r="AC307" s="8" t="s">
        <v>987</v>
      </c>
      <c r="AD307" s="8" t="s">
        <v>988</v>
      </c>
      <c r="AE307" s="8" t="s">
        <v>978</v>
      </c>
      <c r="AF307" s="10" t="s">
        <v>1727</v>
      </c>
      <c r="AG307" s="8" t="s">
        <v>1728</v>
      </c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2"/>
      <c r="AT307" s="18">
        <v>16865</v>
      </c>
      <c r="AU307" s="8" t="str">
        <f>AU$22</f>
        <v>W-3.6</v>
      </c>
      <c r="AV307" s="8" t="s">
        <v>1138</v>
      </c>
      <c r="AW307" s="8"/>
      <c r="AX307" s="13">
        <v>8760</v>
      </c>
      <c r="AY307" s="13">
        <v>12</v>
      </c>
      <c r="AZ307" s="14">
        <v>100</v>
      </c>
      <c r="BA307" s="14">
        <v>0</v>
      </c>
      <c r="BB307" s="13">
        <f t="shared" si="96"/>
        <v>16865</v>
      </c>
      <c r="BC307" s="13">
        <f t="shared" si="97"/>
        <v>0</v>
      </c>
      <c r="BD307" s="57">
        <f t="shared" si="98"/>
        <v>0</v>
      </c>
      <c r="BE307" s="57">
        <f>IF((OR(AU307=Ceny!$A$3,AU307=Ceny!$A$4,AU307=Ceny!$A$5,AU307=Ceny!$A$6,AU307=Ceny!$A$7)),$C$5/1000,$C$6/1000)</f>
        <v>0</v>
      </c>
      <c r="BF307" s="15">
        <f t="shared" si="99"/>
        <v>0</v>
      </c>
      <c r="BG307" s="15">
        <f t="shared" si="100"/>
        <v>0</v>
      </c>
      <c r="BH307" s="15">
        <f t="shared" si="101"/>
        <v>0</v>
      </c>
      <c r="BI307" s="16">
        <f t="shared" si="102"/>
        <v>0</v>
      </c>
      <c r="BJ307" s="15">
        <f t="shared" si="103"/>
        <v>0</v>
      </c>
      <c r="BK307" s="16">
        <f t="shared" si="104"/>
        <v>0</v>
      </c>
      <c r="BL307" s="15">
        <f t="shared" si="105"/>
        <v>0</v>
      </c>
      <c r="BM307" s="11">
        <f>VLOOKUP(AU307,Ceny!$A$3:$E$9,2,FALSE)</f>
        <v>42.41</v>
      </c>
      <c r="BN307" s="15">
        <f t="shared" si="117"/>
        <v>508.92</v>
      </c>
      <c r="BO307" s="11">
        <f>VLOOKUP(AU307,Ceny!$A$3:$E$9,4,FALSE)</f>
        <v>42.41</v>
      </c>
      <c r="BP307" s="15">
        <f t="shared" si="118"/>
        <v>0</v>
      </c>
      <c r="BQ307" s="11">
        <f>VLOOKUP(AU307,Ceny!$A$3:$E$9,3,FALSE)</f>
        <v>4.4200000000000003E-2</v>
      </c>
      <c r="BR307" s="15">
        <f t="shared" si="106"/>
        <v>745.43</v>
      </c>
      <c r="BS307" s="11">
        <f>VLOOKUP(AU307,Ceny!$A$3:$E$9,5,FALSE)</f>
        <v>4.4200000000000003E-2</v>
      </c>
      <c r="BT307" s="15">
        <f t="shared" si="107"/>
        <v>0</v>
      </c>
      <c r="BU307" s="15">
        <v>0</v>
      </c>
      <c r="BV307" s="58">
        <f t="shared" si="108"/>
        <v>0</v>
      </c>
      <c r="BW307" s="59">
        <f t="shared" si="109"/>
        <v>1254.3499999999999</v>
      </c>
      <c r="BX307" s="59">
        <f t="shared" si="110"/>
        <v>288.5</v>
      </c>
      <c r="BY307" s="59">
        <f t="shared" si="111"/>
        <v>1542.85</v>
      </c>
      <c r="CA307" s="60"/>
    </row>
    <row r="308" spans="1:79">
      <c r="A308" s="56">
        <f t="shared" si="113"/>
        <v>294</v>
      </c>
      <c r="B308" s="8" t="s">
        <v>63</v>
      </c>
      <c r="C308" s="8" t="s">
        <v>64</v>
      </c>
      <c r="D308" s="8" t="s">
        <v>65</v>
      </c>
      <c r="E308" s="8" t="s">
        <v>65</v>
      </c>
      <c r="F308" s="8" t="s">
        <v>66</v>
      </c>
      <c r="G308" s="8" t="s">
        <v>67</v>
      </c>
      <c r="H308" s="8"/>
      <c r="I308" s="8" t="s">
        <v>68</v>
      </c>
      <c r="J308" s="8" t="s">
        <v>589</v>
      </c>
      <c r="K308" s="8" t="s">
        <v>590</v>
      </c>
      <c r="L308" s="8" t="s">
        <v>65</v>
      </c>
      <c r="M308" s="8" t="s">
        <v>65</v>
      </c>
      <c r="N308" s="8" t="s">
        <v>591</v>
      </c>
      <c r="O308" s="8" t="s">
        <v>112</v>
      </c>
      <c r="P308" s="8"/>
      <c r="Q308" s="8" t="s">
        <v>733</v>
      </c>
      <c r="R308" s="8" t="s">
        <v>734</v>
      </c>
      <c r="S308" s="8">
        <v>0</v>
      </c>
      <c r="T308" s="13" t="s">
        <v>49</v>
      </c>
      <c r="U308" s="13" t="s">
        <v>35</v>
      </c>
      <c r="V308" s="8" t="s">
        <v>739</v>
      </c>
      <c r="W308" s="9">
        <v>45657</v>
      </c>
      <c r="X308" s="8" t="s">
        <v>740</v>
      </c>
      <c r="Y308" s="8" t="s">
        <v>589</v>
      </c>
      <c r="Z308" s="8" t="s">
        <v>677</v>
      </c>
      <c r="AA308" s="8" t="s">
        <v>65</v>
      </c>
      <c r="AB308" s="8" t="s">
        <v>65</v>
      </c>
      <c r="AC308" s="8" t="s">
        <v>678</v>
      </c>
      <c r="AD308" s="8" t="s">
        <v>296</v>
      </c>
      <c r="AE308" s="8"/>
      <c r="AF308" s="10" t="s">
        <v>1729</v>
      </c>
      <c r="AG308" s="8" t="s">
        <v>1730</v>
      </c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2"/>
      <c r="AT308" s="18">
        <v>757</v>
      </c>
      <c r="AU308" s="8" t="s">
        <v>57</v>
      </c>
      <c r="AV308" s="8" t="s">
        <v>1138</v>
      </c>
      <c r="AW308" s="8"/>
      <c r="AX308" s="13">
        <v>8760</v>
      </c>
      <c r="AY308" s="13">
        <v>12</v>
      </c>
      <c r="AZ308" s="14">
        <v>0</v>
      </c>
      <c r="BA308" s="14">
        <v>100</v>
      </c>
      <c r="BB308" s="13">
        <f t="shared" si="96"/>
        <v>0</v>
      </c>
      <c r="BC308" s="13">
        <f t="shared" si="97"/>
        <v>757</v>
      </c>
      <c r="BD308" s="57">
        <f t="shared" si="98"/>
        <v>0</v>
      </c>
      <c r="BE308" s="57">
        <f>IF((OR(AU308=Ceny!$A$3,AU308=Ceny!$A$4,AU308=Ceny!$A$5,AU308=Ceny!$A$6,AU308=Ceny!$A$7)),$C$5/1000,$C$6/1000)</f>
        <v>0</v>
      </c>
      <c r="BF308" s="15">
        <f t="shared" si="99"/>
        <v>0</v>
      </c>
      <c r="BG308" s="15">
        <f t="shared" si="100"/>
        <v>0</v>
      </c>
      <c r="BH308" s="15">
        <f t="shared" si="101"/>
        <v>0</v>
      </c>
      <c r="BI308" s="16">
        <f t="shared" si="102"/>
        <v>0</v>
      </c>
      <c r="BJ308" s="15">
        <f t="shared" si="103"/>
        <v>0</v>
      </c>
      <c r="BK308" s="16">
        <f t="shared" si="104"/>
        <v>0</v>
      </c>
      <c r="BL308" s="15">
        <f t="shared" si="105"/>
        <v>0</v>
      </c>
      <c r="BM308" s="11">
        <f>VLOOKUP(AU308,Ceny!$A$3:$E$9,2,FALSE)</f>
        <v>6.01</v>
      </c>
      <c r="BN308" s="15">
        <f t="shared" si="117"/>
        <v>0</v>
      </c>
      <c r="BO308" s="11">
        <f>VLOOKUP(AU308,Ceny!$A$3:$E$9,4,FALSE)</f>
        <v>6.01</v>
      </c>
      <c r="BP308" s="15">
        <f t="shared" si="118"/>
        <v>72.12</v>
      </c>
      <c r="BQ308" s="11">
        <f>VLOOKUP(AU308,Ceny!$A$3:$E$9,3,FALSE)</f>
        <v>5.706E-2</v>
      </c>
      <c r="BR308" s="15">
        <f t="shared" si="106"/>
        <v>0</v>
      </c>
      <c r="BS308" s="11">
        <f>VLOOKUP(AU308,Ceny!$A$3:$E$9,5,FALSE)</f>
        <v>5.706E-2</v>
      </c>
      <c r="BT308" s="15">
        <f t="shared" si="107"/>
        <v>43.19</v>
      </c>
      <c r="BU308" s="15">
        <v>0</v>
      </c>
      <c r="BV308" s="58">
        <f t="shared" si="108"/>
        <v>0</v>
      </c>
      <c r="BW308" s="59">
        <f t="shared" si="109"/>
        <v>115.31</v>
      </c>
      <c r="BX308" s="59">
        <f t="shared" si="110"/>
        <v>26.52</v>
      </c>
      <c r="BY308" s="59">
        <f t="shared" si="111"/>
        <v>141.83000000000001</v>
      </c>
      <c r="CA308" s="60"/>
    </row>
    <row r="309" spans="1:79">
      <c r="A309" s="56">
        <f t="shared" si="113"/>
        <v>295</v>
      </c>
      <c r="B309" s="8" t="s">
        <v>63</v>
      </c>
      <c r="C309" s="8" t="s">
        <v>64</v>
      </c>
      <c r="D309" s="8" t="s">
        <v>65</v>
      </c>
      <c r="E309" s="8" t="s">
        <v>65</v>
      </c>
      <c r="F309" s="8" t="s">
        <v>66</v>
      </c>
      <c r="G309" s="8" t="s">
        <v>67</v>
      </c>
      <c r="H309" s="8"/>
      <c r="I309" s="8" t="s">
        <v>68</v>
      </c>
      <c r="J309" s="8" t="s">
        <v>589</v>
      </c>
      <c r="K309" s="8" t="s">
        <v>590</v>
      </c>
      <c r="L309" s="8" t="s">
        <v>65</v>
      </c>
      <c r="M309" s="8" t="s">
        <v>65</v>
      </c>
      <c r="N309" s="8" t="s">
        <v>591</v>
      </c>
      <c r="O309" s="8" t="s">
        <v>112</v>
      </c>
      <c r="P309" s="8"/>
      <c r="Q309" s="8" t="s">
        <v>733</v>
      </c>
      <c r="R309" s="8" t="s">
        <v>734</v>
      </c>
      <c r="S309" s="8">
        <v>0</v>
      </c>
      <c r="T309" s="13" t="s">
        <v>49</v>
      </c>
      <c r="U309" s="13" t="s">
        <v>35</v>
      </c>
      <c r="V309" s="8" t="s">
        <v>739</v>
      </c>
      <c r="W309" s="9">
        <v>45657</v>
      </c>
      <c r="X309" s="8" t="s">
        <v>740</v>
      </c>
      <c r="Y309" s="8" t="s">
        <v>589</v>
      </c>
      <c r="Z309" s="8" t="s">
        <v>677</v>
      </c>
      <c r="AA309" s="8" t="s">
        <v>65</v>
      </c>
      <c r="AB309" s="8" t="s">
        <v>65</v>
      </c>
      <c r="AC309" s="8" t="s">
        <v>974</v>
      </c>
      <c r="AD309" s="8" t="s">
        <v>88</v>
      </c>
      <c r="AE309" s="8"/>
      <c r="AF309" s="10" t="s">
        <v>1731</v>
      </c>
      <c r="AG309" s="8" t="s">
        <v>1732</v>
      </c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2"/>
      <c r="AT309" s="18">
        <v>0</v>
      </c>
      <c r="AU309" s="8" t="str">
        <f>AU$15</f>
        <v>W-1.1</v>
      </c>
      <c r="AV309" s="8" t="s">
        <v>1138</v>
      </c>
      <c r="AW309" s="8"/>
      <c r="AX309" s="13">
        <v>8760</v>
      </c>
      <c r="AY309" s="13">
        <v>12</v>
      </c>
      <c r="AZ309" s="14">
        <v>0</v>
      </c>
      <c r="BA309" s="14">
        <v>100</v>
      </c>
      <c r="BB309" s="13">
        <f t="shared" si="96"/>
        <v>0</v>
      </c>
      <c r="BC309" s="13">
        <f t="shared" si="97"/>
        <v>0</v>
      </c>
      <c r="BD309" s="57">
        <f t="shared" si="98"/>
        <v>0</v>
      </c>
      <c r="BE309" s="57">
        <f>IF((OR(AU309=Ceny!$A$3,AU309=Ceny!$A$4,AU309=Ceny!$A$5,AU309=Ceny!$A$6,AU309=Ceny!$A$7)),$C$5/1000,$C$6/1000)</f>
        <v>0</v>
      </c>
      <c r="BF309" s="15">
        <f t="shared" si="99"/>
        <v>0</v>
      </c>
      <c r="BG309" s="15">
        <f t="shared" si="100"/>
        <v>0</v>
      </c>
      <c r="BH309" s="15">
        <f t="shared" si="101"/>
        <v>0</v>
      </c>
      <c r="BI309" s="16">
        <f t="shared" si="102"/>
        <v>0</v>
      </c>
      <c r="BJ309" s="15">
        <f t="shared" si="103"/>
        <v>0</v>
      </c>
      <c r="BK309" s="16">
        <f t="shared" si="104"/>
        <v>0</v>
      </c>
      <c r="BL309" s="15">
        <f t="shared" si="105"/>
        <v>0</v>
      </c>
      <c r="BM309" s="11">
        <f>VLOOKUP(AU309,Ceny!$A$3:$E$9,2,FALSE)</f>
        <v>6.01</v>
      </c>
      <c r="BN309" s="15">
        <f t="shared" si="117"/>
        <v>0</v>
      </c>
      <c r="BO309" s="11">
        <f>VLOOKUP(AU309,Ceny!$A$3:$E$9,4,FALSE)</f>
        <v>6.01</v>
      </c>
      <c r="BP309" s="15">
        <f t="shared" si="118"/>
        <v>72.12</v>
      </c>
      <c r="BQ309" s="11">
        <f>VLOOKUP(AU309,Ceny!$A$3:$E$9,3,FALSE)</f>
        <v>5.706E-2</v>
      </c>
      <c r="BR309" s="15">
        <f t="shared" si="106"/>
        <v>0</v>
      </c>
      <c r="BS309" s="11">
        <f>VLOOKUP(AU309,Ceny!$A$3:$E$9,5,FALSE)</f>
        <v>5.706E-2</v>
      </c>
      <c r="BT309" s="15">
        <f t="shared" si="107"/>
        <v>0</v>
      </c>
      <c r="BU309" s="15">
        <v>0</v>
      </c>
      <c r="BV309" s="58">
        <f t="shared" si="108"/>
        <v>0</v>
      </c>
      <c r="BW309" s="59">
        <f t="shared" si="109"/>
        <v>72.12</v>
      </c>
      <c r="BX309" s="59">
        <f t="shared" si="110"/>
        <v>16.59</v>
      </c>
      <c r="BY309" s="59">
        <f t="shared" si="111"/>
        <v>88.710000000000008</v>
      </c>
      <c r="CA309" s="60"/>
    </row>
    <row r="310" spans="1:79">
      <c r="A310" s="56">
        <f t="shared" si="113"/>
        <v>296</v>
      </c>
      <c r="B310" s="8" t="s">
        <v>63</v>
      </c>
      <c r="C310" s="8" t="s">
        <v>64</v>
      </c>
      <c r="D310" s="8" t="s">
        <v>65</v>
      </c>
      <c r="E310" s="8" t="s">
        <v>65</v>
      </c>
      <c r="F310" s="8" t="s">
        <v>66</v>
      </c>
      <c r="G310" s="8" t="s">
        <v>67</v>
      </c>
      <c r="H310" s="8"/>
      <c r="I310" s="8" t="s">
        <v>68</v>
      </c>
      <c r="J310" s="8" t="s">
        <v>589</v>
      </c>
      <c r="K310" s="8" t="s">
        <v>590</v>
      </c>
      <c r="L310" s="8" t="s">
        <v>65</v>
      </c>
      <c r="M310" s="8" t="s">
        <v>65</v>
      </c>
      <c r="N310" s="8" t="s">
        <v>591</v>
      </c>
      <c r="O310" s="8" t="s">
        <v>112</v>
      </c>
      <c r="P310" s="8"/>
      <c r="Q310" s="8" t="s">
        <v>733</v>
      </c>
      <c r="R310" s="8" t="s">
        <v>734</v>
      </c>
      <c r="S310" s="8">
        <v>0</v>
      </c>
      <c r="T310" s="13" t="s">
        <v>49</v>
      </c>
      <c r="U310" s="13" t="s">
        <v>35</v>
      </c>
      <c r="V310" s="8" t="s">
        <v>739</v>
      </c>
      <c r="W310" s="9">
        <v>45657</v>
      </c>
      <c r="X310" s="8" t="s">
        <v>740</v>
      </c>
      <c r="Y310" s="8" t="s">
        <v>589</v>
      </c>
      <c r="Z310" s="8" t="s">
        <v>544</v>
      </c>
      <c r="AA310" s="8" t="s">
        <v>65</v>
      </c>
      <c r="AB310" s="8" t="s">
        <v>65</v>
      </c>
      <c r="AC310" s="8" t="s">
        <v>545</v>
      </c>
      <c r="AD310" s="8" t="s">
        <v>322</v>
      </c>
      <c r="AE310" s="8"/>
      <c r="AF310" s="10" t="s">
        <v>1733</v>
      </c>
      <c r="AG310" s="8" t="s">
        <v>1734</v>
      </c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2"/>
      <c r="AT310" s="18">
        <v>18510</v>
      </c>
      <c r="AU310" s="8" t="str">
        <f>AU$22</f>
        <v>W-3.6</v>
      </c>
      <c r="AV310" s="8" t="s">
        <v>1138</v>
      </c>
      <c r="AW310" s="8"/>
      <c r="AX310" s="13">
        <v>8760</v>
      </c>
      <c r="AY310" s="13">
        <v>12</v>
      </c>
      <c r="AZ310" s="14">
        <v>29</v>
      </c>
      <c r="BA310" s="14">
        <v>71</v>
      </c>
      <c r="BB310" s="13">
        <f t="shared" si="96"/>
        <v>5367.9</v>
      </c>
      <c r="BC310" s="13">
        <f t="shared" si="97"/>
        <v>13142.1</v>
      </c>
      <c r="BD310" s="57">
        <f t="shared" si="98"/>
        <v>0</v>
      </c>
      <c r="BE310" s="57">
        <f>IF((OR(AU310=Ceny!$A$3,AU310=Ceny!$A$4,AU310=Ceny!$A$5,AU310=Ceny!$A$6,AU310=Ceny!$A$7)),$C$5/1000,$C$6/1000)</f>
        <v>0</v>
      </c>
      <c r="BF310" s="15">
        <f t="shared" si="99"/>
        <v>0</v>
      </c>
      <c r="BG310" s="15">
        <f t="shared" si="100"/>
        <v>0</v>
      </c>
      <c r="BH310" s="15">
        <f t="shared" si="101"/>
        <v>0</v>
      </c>
      <c r="BI310" s="16">
        <f t="shared" si="102"/>
        <v>0</v>
      </c>
      <c r="BJ310" s="15">
        <f t="shared" si="103"/>
        <v>0</v>
      </c>
      <c r="BK310" s="16">
        <f t="shared" si="104"/>
        <v>0</v>
      </c>
      <c r="BL310" s="15">
        <f t="shared" si="105"/>
        <v>0</v>
      </c>
      <c r="BM310" s="11">
        <f>VLOOKUP(AU310,Ceny!$A$3:$E$9,2,FALSE)</f>
        <v>42.41</v>
      </c>
      <c r="BN310" s="15">
        <f t="shared" si="117"/>
        <v>147.59</v>
      </c>
      <c r="BO310" s="11">
        <f>VLOOKUP(AU310,Ceny!$A$3:$E$9,4,FALSE)</f>
        <v>42.41</v>
      </c>
      <c r="BP310" s="15">
        <f t="shared" si="118"/>
        <v>361.33</v>
      </c>
      <c r="BQ310" s="11">
        <f>VLOOKUP(AU310,Ceny!$A$3:$E$9,3,FALSE)</f>
        <v>4.4200000000000003E-2</v>
      </c>
      <c r="BR310" s="15">
        <f t="shared" si="106"/>
        <v>237.26</v>
      </c>
      <c r="BS310" s="11">
        <f>VLOOKUP(AU310,Ceny!$A$3:$E$9,5,FALSE)</f>
        <v>4.4200000000000003E-2</v>
      </c>
      <c r="BT310" s="15">
        <f t="shared" si="107"/>
        <v>580.88</v>
      </c>
      <c r="BU310" s="15">
        <v>0</v>
      </c>
      <c r="BV310" s="58">
        <f t="shared" si="108"/>
        <v>0</v>
      </c>
      <c r="BW310" s="59">
        <f t="shared" si="109"/>
        <v>1327.06</v>
      </c>
      <c r="BX310" s="59">
        <f t="shared" si="110"/>
        <v>305.22000000000003</v>
      </c>
      <c r="BY310" s="59">
        <f t="shared" si="111"/>
        <v>1632.28</v>
      </c>
      <c r="CA310" s="60"/>
    </row>
    <row r="311" spans="1:79">
      <c r="A311" s="56">
        <f t="shared" si="113"/>
        <v>297</v>
      </c>
      <c r="B311" s="8" t="s">
        <v>63</v>
      </c>
      <c r="C311" s="8" t="s">
        <v>64</v>
      </c>
      <c r="D311" s="8" t="s">
        <v>65</v>
      </c>
      <c r="E311" s="8" t="s">
        <v>65</v>
      </c>
      <c r="F311" s="8" t="s">
        <v>66</v>
      </c>
      <c r="G311" s="8" t="s">
        <v>67</v>
      </c>
      <c r="H311" s="8"/>
      <c r="I311" s="8" t="s">
        <v>68</v>
      </c>
      <c r="J311" s="8" t="s">
        <v>589</v>
      </c>
      <c r="K311" s="8" t="s">
        <v>590</v>
      </c>
      <c r="L311" s="8" t="s">
        <v>65</v>
      </c>
      <c r="M311" s="8" t="s">
        <v>65</v>
      </c>
      <c r="N311" s="8" t="s">
        <v>591</v>
      </c>
      <c r="O311" s="8" t="s">
        <v>112</v>
      </c>
      <c r="P311" s="8"/>
      <c r="Q311" s="8" t="s">
        <v>733</v>
      </c>
      <c r="R311" s="8" t="s">
        <v>734</v>
      </c>
      <c r="S311" s="8">
        <v>0</v>
      </c>
      <c r="T311" s="13" t="s">
        <v>49</v>
      </c>
      <c r="U311" s="13" t="s">
        <v>35</v>
      </c>
      <c r="V311" s="8" t="s">
        <v>739</v>
      </c>
      <c r="W311" s="9">
        <v>45657</v>
      </c>
      <c r="X311" s="8" t="s">
        <v>740</v>
      </c>
      <c r="Y311" s="8" t="s">
        <v>589</v>
      </c>
      <c r="Z311" s="8" t="s">
        <v>250</v>
      </c>
      <c r="AA311" s="8" t="s">
        <v>65</v>
      </c>
      <c r="AB311" s="8" t="s">
        <v>65</v>
      </c>
      <c r="AC311" s="8" t="s">
        <v>989</v>
      </c>
      <c r="AD311" s="8" t="s">
        <v>990</v>
      </c>
      <c r="AE311" s="8" t="s">
        <v>978</v>
      </c>
      <c r="AF311" s="10" t="s">
        <v>1735</v>
      </c>
      <c r="AG311" s="8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2"/>
      <c r="AT311" s="18">
        <v>4764</v>
      </c>
      <c r="AU311" s="8" t="str">
        <f>AU$30</f>
        <v>W-2.1</v>
      </c>
      <c r="AV311" s="8" t="s">
        <v>1138</v>
      </c>
      <c r="AW311" s="8"/>
      <c r="AX311" s="13">
        <v>8760</v>
      </c>
      <c r="AY311" s="13">
        <v>12</v>
      </c>
      <c r="AZ311" s="14">
        <v>100</v>
      </c>
      <c r="BA311" s="14">
        <v>0</v>
      </c>
      <c r="BB311" s="13">
        <f t="shared" si="96"/>
        <v>4764</v>
      </c>
      <c r="BC311" s="13">
        <f t="shared" si="97"/>
        <v>0</v>
      </c>
      <c r="BD311" s="57">
        <f t="shared" si="98"/>
        <v>0</v>
      </c>
      <c r="BE311" s="57">
        <f>IF((OR(AU311=Ceny!$A$3,AU311=Ceny!$A$4,AU311=Ceny!$A$5,AU311=Ceny!$A$6,AU311=Ceny!$A$7)),$C$5/1000,$C$6/1000)</f>
        <v>0</v>
      </c>
      <c r="BF311" s="15">
        <f t="shared" si="99"/>
        <v>0</v>
      </c>
      <c r="BG311" s="15">
        <f t="shared" si="100"/>
        <v>0</v>
      </c>
      <c r="BH311" s="15">
        <f t="shared" si="101"/>
        <v>0</v>
      </c>
      <c r="BI311" s="16">
        <f t="shared" si="102"/>
        <v>0</v>
      </c>
      <c r="BJ311" s="15">
        <f t="shared" si="103"/>
        <v>0</v>
      </c>
      <c r="BK311" s="16">
        <f t="shared" si="104"/>
        <v>0</v>
      </c>
      <c r="BL311" s="15">
        <f t="shared" si="105"/>
        <v>0</v>
      </c>
      <c r="BM311" s="11">
        <f>VLOOKUP(AU311,Ceny!$A$3:$E$9,2,FALSE)</f>
        <v>13.04</v>
      </c>
      <c r="BN311" s="15">
        <f t="shared" si="117"/>
        <v>156.47999999999999</v>
      </c>
      <c r="BO311" s="11">
        <f>VLOOKUP(AU311,Ceny!$A$3:$E$9,4,FALSE)</f>
        <v>13.04</v>
      </c>
      <c r="BP311" s="15">
        <f t="shared" si="118"/>
        <v>0</v>
      </c>
      <c r="BQ311" s="11">
        <f>VLOOKUP(AU311,Ceny!$A$3:$E$9,3,FALSE)</f>
        <v>4.7559999999999998E-2</v>
      </c>
      <c r="BR311" s="15">
        <f t="shared" si="106"/>
        <v>226.58</v>
      </c>
      <c r="BS311" s="11">
        <f>VLOOKUP(AU311,Ceny!$A$3:$E$9,5,FALSE)</f>
        <v>4.7559999999999998E-2</v>
      </c>
      <c r="BT311" s="15">
        <f t="shared" si="107"/>
        <v>0</v>
      </c>
      <c r="BU311" s="15">
        <v>0</v>
      </c>
      <c r="BV311" s="58">
        <f t="shared" si="108"/>
        <v>0</v>
      </c>
      <c r="BW311" s="59">
        <f t="shared" si="109"/>
        <v>383.06</v>
      </c>
      <c r="BX311" s="59">
        <f t="shared" si="110"/>
        <v>88.1</v>
      </c>
      <c r="BY311" s="59">
        <f t="shared" si="111"/>
        <v>471.15999999999997</v>
      </c>
      <c r="CA311" s="60"/>
    </row>
    <row r="312" spans="1:79">
      <c r="A312" s="56">
        <f t="shared" si="113"/>
        <v>298</v>
      </c>
      <c r="B312" s="8" t="s">
        <v>63</v>
      </c>
      <c r="C312" s="8" t="s">
        <v>64</v>
      </c>
      <c r="D312" s="8" t="s">
        <v>65</v>
      </c>
      <c r="E312" s="8" t="s">
        <v>65</v>
      </c>
      <c r="F312" s="8" t="s">
        <v>66</v>
      </c>
      <c r="G312" s="8" t="s">
        <v>67</v>
      </c>
      <c r="H312" s="8"/>
      <c r="I312" s="8" t="s">
        <v>68</v>
      </c>
      <c r="J312" s="8" t="s">
        <v>589</v>
      </c>
      <c r="K312" s="8" t="s">
        <v>590</v>
      </c>
      <c r="L312" s="8" t="s">
        <v>65</v>
      </c>
      <c r="M312" s="8" t="s">
        <v>65</v>
      </c>
      <c r="N312" s="8" t="s">
        <v>591</v>
      </c>
      <c r="O312" s="8" t="s">
        <v>112</v>
      </c>
      <c r="P312" s="8"/>
      <c r="Q312" s="8" t="s">
        <v>733</v>
      </c>
      <c r="R312" s="8" t="s">
        <v>734</v>
      </c>
      <c r="S312" s="8">
        <v>0</v>
      </c>
      <c r="T312" s="13" t="s">
        <v>49</v>
      </c>
      <c r="U312" s="13" t="s">
        <v>35</v>
      </c>
      <c r="V312" s="8" t="s">
        <v>739</v>
      </c>
      <c r="W312" s="9">
        <v>45657</v>
      </c>
      <c r="X312" s="8" t="s">
        <v>740</v>
      </c>
      <c r="Y312" s="8" t="s">
        <v>589</v>
      </c>
      <c r="Z312" s="8" t="s">
        <v>180</v>
      </c>
      <c r="AA312" s="8" t="s">
        <v>65</v>
      </c>
      <c r="AB312" s="8" t="s">
        <v>65</v>
      </c>
      <c r="AC312" s="8" t="s">
        <v>181</v>
      </c>
      <c r="AD312" s="8" t="s">
        <v>991</v>
      </c>
      <c r="AE312" s="8" t="s">
        <v>992</v>
      </c>
      <c r="AF312" s="10" t="s">
        <v>1736</v>
      </c>
      <c r="AG312" s="8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2"/>
      <c r="AT312" s="18">
        <v>5286</v>
      </c>
      <c r="AU312" s="8" t="str">
        <f>AU$30</f>
        <v>W-2.1</v>
      </c>
      <c r="AV312" s="8" t="s">
        <v>1138</v>
      </c>
      <c r="AW312" s="8"/>
      <c r="AX312" s="13">
        <v>8760</v>
      </c>
      <c r="AY312" s="13">
        <v>12</v>
      </c>
      <c r="AZ312" s="14">
        <v>100</v>
      </c>
      <c r="BA312" s="14">
        <v>0</v>
      </c>
      <c r="BB312" s="13">
        <f t="shared" si="96"/>
        <v>5286</v>
      </c>
      <c r="BC312" s="13">
        <f t="shared" si="97"/>
        <v>0</v>
      </c>
      <c r="BD312" s="57">
        <f t="shared" si="98"/>
        <v>0</v>
      </c>
      <c r="BE312" s="57">
        <f>IF((OR(AU312=Ceny!$A$3,AU312=Ceny!$A$4,AU312=Ceny!$A$5,AU312=Ceny!$A$6,AU312=Ceny!$A$7)),$C$5/1000,$C$6/1000)</f>
        <v>0</v>
      </c>
      <c r="BF312" s="15">
        <f t="shared" si="99"/>
        <v>0</v>
      </c>
      <c r="BG312" s="15">
        <f t="shared" si="100"/>
        <v>0</v>
      </c>
      <c r="BH312" s="15">
        <f t="shared" si="101"/>
        <v>0</v>
      </c>
      <c r="BI312" s="16">
        <f t="shared" si="102"/>
        <v>0</v>
      </c>
      <c r="BJ312" s="15">
        <f t="shared" si="103"/>
        <v>0</v>
      </c>
      <c r="BK312" s="16">
        <f t="shared" si="104"/>
        <v>0</v>
      </c>
      <c r="BL312" s="15">
        <f t="shared" si="105"/>
        <v>0</v>
      </c>
      <c r="BM312" s="11">
        <f>VLOOKUP(AU312,Ceny!$A$3:$E$9,2,FALSE)</f>
        <v>13.04</v>
      </c>
      <c r="BN312" s="15">
        <f t="shared" si="117"/>
        <v>156.47999999999999</v>
      </c>
      <c r="BO312" s="11">
        <f>VLOOKUP(AU312,Ceny!$A$3:$E$9,4,FALSE)</f>
        <v>13.04</v>
      </c>
      <c r="BP312" s="15">
        <f t="shared" si="118"/>
        <v>0</v>
      </c>
      <c r="BQ312" s="11">
        <f>VLOOKUP(AU312,Ceny!$A$3:$E$9,3,FALSE)</f>
        <v>4.7559999999999998E-2</v>
      </c>
      <c r="BR312" s="15">
        <f t="shared" si="106"/>
        <v>251.4</v>
      </c>
      <c r="BS312" s="11">
        <f>VLOOKUP(AU312,Ceny!$A$3:$E$9,5,FALSE)</f>
        <v>4.7559999999999998E-2</v>
      </c>
      <c r="BT312" s="15">
        <f t="shared" si="107"/>
        <v>0</v>
      </c>
      <c r="BU312" s="15">
        <v>0</v>
      </c>
      <c r="BV312" s="58">
        <f t="shared" si="108"/>
        <v>0</v>
      </c>
      <c r="BW312" s="59">
        <f t="shared" si="109"/>
        <v>407.88</v>
      </c>
      <c r="BX312" s="59">
        <f t="shared" si="110"/>
        <v>93.81</v>
      </c>
      <c r="BY312" s="59">
        <f t="shared" si="111"/>
        <v>501.69</v>
      </c>
      <c r="CA312" s="60"/>
    </row>
    <row r="313" spans="1:79">
      <c r="A313" s="56">
        <f t="shared" si="113"/>
        <v>299</v>
      </c>
      <c r="B313" s="8" t="s">
        <v>63</v>
      </c>
      <c r="C313" s="8" t="s">
        <v>64</v>
      </c>
      <c r="D313" s="8" t="s">
        <v>65</v>
      </c>
      <c r="E313" s="8" t="s">
        <v>65</v>
      </c>
      <c r="F313" s="8" t="s">
        <v>66</v>
      </c>
      <c r="G313" s="8" t="s">
        <v>67</v>
      </c>
      <c r="H313" s="8"/>
      <c r="I313" s="8" t="s">
        <v>68</v>
      </c>
      <c r="J313" s="8" t="s">
        <v>589</v>
      </c>
      <c r="K313" s="8" t="s">
        <v>590</v>
      </c>
      <c r="L313" s="8" t="s">
        <v>65</v>
      </c>
      <c r="M313" s="8" t="s">
        <v>65</v>
      </c>
      <c r="N313" s="8" t="s">
        <v>591</v>
      </c>
      <c r="O313" s="8" t="s">
        <v>112</v>
      </c>
      <c r="P313" s="8"/>
      <c r="Q313" s="8" t="s">
        <v>733</v>
      </c>
      <c r="R313" s="8" t="s">
        <v>734</v>
      </c>
      <c r="S313" s="8">
        <v>0</v>
      </c>
      <c r="T313" s="13" t="s">
        <v>49</v>
      </c>
      <c r="U313" s="13" t="s">
        <v>35</v>
      </c>
      <c r="V313" s="8" t="s">
        <v>739</v>
      </c>
      <c r="W313" s="9">
        <v>45657</v>
      </c>
      <c r="X313" s="8" t="s">
        <v>740</v>
      </c>
      <c r="Y313" s="8" t="s">
        <v>589</v>
      </c>
      <c r="Z313" s="8" t="s">
        <v>951</v>
      </c>
      <c r="AA313" s="8" t="s">
        <v>65</v>
      </c>
      <c r="AB313" s="8" t="s">
        <v>65</v>
      </c>
      <c r="AC313" s="8" t="s">
        <v>56</v>
      </c>
      <c r="AD313" s="8" t="s">
        <v>952</v>
      </c>
      <c r="AE313" s="8"/>
      <c r="AF313" s="10" t="s">
        <v>1737</v>
      </c>
      <c r="AG313" s="8" t="s">
        <v>1738</v>
      </c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2"/>
      <c r="AT313" s="18">
        <v>4226</v>
      </c>
      <c r="AU313" s="8" t="str">
        <f>AU$30</f>
        <v>W-2.1</v>
      </c>
      <c r="AV313" s="8" t="s">
        <v>1138</v>
      </c>
      <c r="AW313" s="8"/>
      <c r="AX313" s="13">
        <v>8760</v>
      </c>
      <c r="AY313" s="13">
        <v>12</v>
      </c>
      <c r="AZ313" s="14">
        <v>0</v>
      </c>
      <c r="BA313" s="14">
        <v>100</v>
      </c>
      <c r="BB313" s="13">
        <f t="shared" si="96"/>
        <v>0</v>
      </c>
      <c r="BC313" s="13">
        <f t="shared" si="97"/>
        <v>4226</v>
      </c>
      <c r="BD313" s="57">
        <f t="shared" si="98"/>
        <v>0</v>
      </c>
      <c r="BE313" s="57">
        <f>IF((OR(AU313=Ceny!$A$3,AU313=Ceny!$A$4,AU313=Ceny!$A$5,AU313=Ceny!$A$6,AU313=Ceny!$A$7)),$C$5/1000,$C$6/1000)</f>
        <v>0</v>
      </c>
      <c r="BF313" s="15">
        <f t="shared" si="99"/>
        <v>0</v>
      </c>
      <c r="BG313" s="15">
        <f t="shared" si="100"/>
        <v>0</v>
      </c>
      <c r="BH313" s="15">
        <f t="shared" si="101"/>
        <v>0</v>
      </c>
      <c r="BI313" s="16">
        <f t="shared" si="102"/>
        <v>0</v>
      </c>
      <c r="BJ313" s="15">
        <f t="shared" si="103"/>
        <v>0</v>
      </c>
      <c r="BK313" s="16">
        <f t="shared" si="104"/>
        <v>0</v>
      </c>
      <c r="BL313" s="15">
        <f t="shared" si="105"/>
        <v>0</v>
      </c>
      <c r="BM313" s="11">
        <f>VLOOKUP(AU313,Ceny!$A$3:$E$9,2,FALSE)</f>
        <v>13.04</v>
      </c>
      <c r="BN313" s="15">
        <f t="shared" si="117"/>
        <v>0</v>
      </c>
      <c r="BO313" s="11">
        <f>VLOOKUP(AU313,Ceny!$A$3:$E$9,4,FALSE)</f>
        <v>13.04</v>
      </c>
      <c r="BP313" s="15">
        <f t="shared" si="118"/>
        <v>156.47999999999999</v>
      </c>
      <c r="BQ313" s="11">
        <f>VLOOKUP(AU313,Ceny!$A$3:$E$9,3,FALSE)</f>
        <v>4.7559999999999998E-2</v>
      </c>
      <c r="BR313" s="15">
        <f t="shared" si="106"/>
        <v>0</v>
      </c>
      <c r="BS313" s="11">
        <f>VLOOKUP(AU313,Ceny!$A$3:$E$9,5,FALSE)</f>
        <v>4.7559999999999998E-2</v>
      </c>
      <c r="BT313" s="15">
        <f t="shared" si="107"/>
        <v>200.99</v>
      </c>
      <c r="BU313" s="15">
        <v>0</v>
      </c>
      <c r="BV313" s="58">
        <f t="shared" si="108"/>
        <v>0</v>
      </c>
      <c r="BW313" s="59">
        <f t="shared" si="109"/>
        <v>357.47</v>
      </c>
      <c r="BX313" s="59">
        <f t="shared" si="110"/>
        <v>82.22</v>
      </c>
      <c r="BY313" s="59">
        <f t="shared" si="111"/>
        <v>439.69000000000005</v>
      </c>
      <c r="CA313" s="60"/>
    </row>
    <row r="314" spans="1:79">
      <c r="A314" s="56">
        <f t="shared" si="113"/>
        <v>300</v>
      </c>
      <c r="B314" s="8" t="s">
        <v>2027</v>
      </c>
      <c r="C314" s="8" t="s">
        <v>64</v>
      </c>
      <c r="D314" s="8" t="s">
        <v>65</v>
      </c>
      <c r="E314" s="8" t="s">
        <v>65</v>
      </c>
      <c r="F314" s="8" t="s">
        <v>66</v>
      </c>
      <c r="G314" s="10" t="s">
        <v>643</v>
      </c>
      <c r="H314" s="8"/>
      <c r="I314" s="8" t="s">
        <v>68</v>
      </c>
      <c r="J314" s="8" t="s">
        <v>592</v>
      </c>
      <c r="K314" s="8" t="s">
        <v>2026</v>
      </c>
      <c r="L314" s="8" t="s">
        <v>65</v>
      </c>
      <c r="M314" s="8" t="s">
        <v>65</v>
      </c>
      <c r="N314" s="8" t="s">
        <v>706</v>
      </c>
      <c r="O314" s="8">
        <v>53</v>
      </c>
      <c r="P314" s="8"/>
      <c r="Q314" s="8" t="s">
        <v>733</v>
      </c>
      <c r="R314" s="8" t="s">
        <v>734</v>
      </c>
      <c r="S314" s="8">
        <v>0</v>
      </c>
      <c r="T314" s="13" t="s">
        <v>49</v>
      </c>
      <c r="U314" s="13" t="s">
        <v>35</v>
      </c>
      <c r="V314" s="8" t="s">
        <v>739</v>
      </c>
      <c r="W314" s="9">
        <v>45657</v>
      </c>
      <c r="X314" s="8" t="s">
        <v>740</v>
      </c>
      <c r="Y314" s="8" t="s">
        <v>592</v>
      </c>
      <c r="Z314" s="8" t="s">
        <v>993</v>
      </c>
      <c r="AA314" s="8" t="s">
        <v>65</v>
      </c>
      <c r="AB314" s="8" t="s">
        <v>65</v>
      </c>
      <c r="AC314" s="8" t="s">
        <v>994</v>
      </c>
      <c r="AD314" s="8" t="s">
        <v>995</v>
      </c>
      <c r="AE314" s="8"/>
      <c r="AF314" s="10" t="s">
        <v>1739</v>
      </c>
      <c r="AG314" s="8" t="s">
        <v>1740</v>
      </c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2"/>
      <c r="AT314" s="18">
        <v>75499</v>
      </c>
      <c r="AU314" s="8" t="str">
        <f>AU$22</f>
        <v>W-3.6</v>
      </c>
      <c r="AV314" s="8" t="s">
        <v>1138</v>
      </c>
      <c r="AW314" s="8"/>
      <c r="AX314" s="13">
        <v>8760</v>
      </c>
      <c r="AY314" s="13">
        <v>12</v>
      </c>
      <c r="AZ314" s="14">
        <v>100</v>
      </c>
      <c r="BA314" s="14">
        <v>0</v>
      </c>
      <c r="BB314" s="13">
        <f t="shared" si="96"/>
        <v>75499</v>
      </c>
      <c r="BC314" s="13">
        <f t="shared" si="97"/>
        <v>0</v>
      </c>
      <c r="BD314" s="57">
        <f t="shared" si="98"/>
        <v>0</v>
      </c>
      <c r="BE314" s="57">
        <f>IF((OR(AU314=Ceny!$A$3,AU314=Ceny!$A$4,AU314=Ceny!$A$5,AU314=Ceny!$A$6,AU314=Ceny!$A$7)),$C$5/1000,$C$6/1000)</f>
        <v>0</v>
      </c>
      <c r="BF314" s="15">
        <f t="shared" si="99"/>
        <v>0</v>
      </c>
      <c r="BG314" s="15">
        <f t="shared" si="100"/>
        <v>0</v>
      </c>
      <c r="BH314" s="15">
        <f t="shared" si="101"/>
        <v>0</v>
      </c>
      <c r="BI314" s="16">
        <f t="shared" si="102"/>
        <v>0</v>
      </c>
      <c r="BJ314" s="15">
        <f t="shared" si="103"/>
        <v>0</v>
      </c>
      <c r="BK314" s="16">
        <f t="shared" si="104"/>
        <v>0</v>
      </c>
      <c r="BL314" s="15">
        <f t="shared" si="105"/>
        <v>0</v>
      </c>
      <c r="BM314" s="11">
        <f>VLOOKUP(AU314,Ceny!$A$3:$E$9,2,FALSE)</f>
        <v>42.41</v>
      </c>
      <c r="BN314" s="15">
        <f t="shared" si="117"/>
        <v>508.92</v>
      </c>
      <c r="BO314" s="11">
        <f>VLOOKUP(AU314,Ceny!$A$3:$E$9,4,FALSE)</f>
        <v>42.41</v>
      </c>
      <c r="BP314" s="15">
        <f t="shared" si="118"/>
        <v>0</v>
      </c>
      <c r="BQ314" s="11">
        <f>VLOOKUP(AU314,Ceny!$A$3:$E$9,3,FALSE)</f>
        <v>4.4200000000000003E-2</v>
      </c>
      <c r="BR314" s="15">
        <f t="shared" si="106"/>
        <v>3337.06</v>
      </c>
      <c r="BS314" s="11">
        <f>VLOOKUP(AU314,Ceny!$A$3:$E$9,5,FALSE)</f>
        <v>4.4200000000000003E-2</v>
      </c>
      <c r="BT314" s="15">
        <f t="shared" si="107"/>
        <v>0</v>
      </c>
      <c r="BU314" s="15">
        <v>0</v>
      </c>
      <c r="BV314" s="58">
        <f t="shared" si="108"/>
        <v>0</v>
      </c>
      <c r="BW314" s="59">
        <f t="shared" si="109"/>
        <v>3845.98</v>
      </c>
      <c r="BX314" s="59">
        <f t="shared" si="110"/>
        <v>884.58</v>
      </c>
      <c r="BY314" s="59">
        <f t="shared" si="111"/>
        <v>4730.5600000000004</v>
      </c>
      <c r="CA314" s="60"/>
    </row>
    <row r="315" spans="1:79">
      <c r="A315" s="56">
        <f t="shared" si="113"/>
        <v>301</v>
      </c>
      <c r="B315" s="8" t="s">
        <v>593</v>
      </c>
      <c r="C315" s="8" t="s">
        <v>594</v>
      </c>
      <c r="D315" s="8" t="s">
        <v>65</v>
      </c>
      <c r="E315" s="8" t="s">
        <v>65</v>
      </c>
      <c r="F315" s="8" t="s">
        <v>595</v>
      </c>
      <c r="G315" s="8" t="s">
        <v>596</v>
      </c>
      <c r="H315" s="8"/>
      <c r="I315" s="8" t="s">
        <v>597</v>
      </c>
      <c r="J315" s="8" t="s">
        <v>598</v>
      </c>
      <c r="K315" s="8" t="s">
        <v>594</v>
      </c>
      <c r="L315" s="8" t="s">
        <v>65</v>
      </c>
      <c r="M315" s="8" t="s">
        <v>65</v>
      </c>
      <c r="N315" s="8" t="s">
        <v>595</v>
      </c>
      <c r="O315" s="8" t="s">
        <v>596</v>
      </c>
      <c r="P315" s="8"/>
      <c r="Q315" s="8" t="s">
        <v>733</v>
      </c>
      <c r="R315" s="8" t="s">
        <v>734</v>
      </c>
      <c r="S315" s="8">
        <v>0</v>
      </c>
      <c r="T315" s="13" t="s">
        <v>49</v>
      </c>
      <c r="U315" s="13" t="s">
        <v>35</v>
      </c>
      <c r="V315" s="8" t="s">
        <v>739</v>
      </c>
      <c r="W315" s="9">
        <v>45657</v>
      </c>
      <c r="X315" s="8" t="s">
        <v>740</v>
      </c>
      <c r="Y315" s="8" t="s">
        <v>598</v>
      </c>
      <c r="Z315" s="8" t="s">
        <v>996</v>
      </c>
      <c r="AA315" s="8" t="s">
        <v>65</v>
      </c>
      <c r="AB315" s="8" t="s">
        <v>65</v>
      </c>
      <c r="AC315" s="8" t="s">
        <v>997</v>
      </c>
      <c r="AD315" s="8" t="s">
        <v>211</v>
      </c>
      <c r="AE315" s="8"/>
      <c r="AF315" s="10" t="s">
        <v>1741</v>
      </c>
      <c r="AG315" s="8" t="s">
        <v>1742</v>
      </c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2"/>
      <c r="AT315" s="18">
        <v>15599</v>
      </c>
      <c r="AU315" s="8" t="str">
        <f>AU$22</f>
        <v>W-3.6</v>
      </c>
      <c r="AV315" s="8" t="s">
        <v>1138</v>
      </c>
      <c r="AW315" s="8"/>
      <c r="AX315" s="13">
        <v>8760</v>
      </c>
      <c r="AY315" s="13">
        <v>12</v>
      </c>
      <c r="AZ315" s="14">
        <v>0</v>
      </c>
      <c r="BA315" s="14">
        <v>100</v>
      </c>
      <c r="BB315" s="13">
        <f t="shared" si="96"/>
        <v>0</v>
      </c>
      <c r="BC315" s="13">
        <f t="shared" si="97"/>
        <v>15599</v>
      </c>
      <c r="BD315" s="57">
        <f t="shared" si="98"/>
        <v>0</v>
      </c>
      <c r="BE315" s="57">
        <f>IF((OR(AU315=Ceny!$A$3,AU315=Ceny!$A$4,AU315=Ceny!$A$5,AU315=Ceny!$A$6,AU315=Ceny!$A$7)),$C$5/1000,$C$6/1000)</f>
        <v>0</v>
      </c>
      <c r="BF315" s="15">
        <f t="shared" si="99"/>
        <v>0</v>
      </c>
      <c r="BG315" s="15">
        <f t="shared" si="100"/>
        <v>0</v>
      </c>
      <c r="BH315" s="15">
        <f t="shared" si="101"/>
        <v>0</v>
      </c>
      <c r="BI315" s="16">
        <f t="shared" si="102"/>
        <v>0</v>
      </c>
      <c r="BJ315" s="15">
        <f t="shared" si="103"/>
        <v>0</v>
      </c>
      <c r="BK315" s="16">
        <f t="shared" si="104"/>
        <v>0</v>
      </c>
      <c r="BL315" s="15">
        <f t="shared" si="105"/>
        <v>0</v>
      </c>
      <c r="BM315" s="11">
        <f>VLOOKUP(AU315,Ceny!$A$3:$E$9,2,FALSE)</f>
        <v>42.41</v>
      </c>
      <c r="BN315" s="15">
        <f t="shared" si="117"/>
        <v>0</v>
      </c>
      <c r="BO315" s="11">
        <f>VLOOKUP(AU315,Ceny!$A$3:$E$9,4,FALSE)</f>
        <v>42.41</v>
      </c>
      <c r="BP315" s="15">
        <f t="shared" si="118"/>
        <v>508.92</v>
      </c>
      <c r="BQ315" s="11">
        <f>VLOOKUP(AU315,Ceny!$A$3:$E$9,3,FALSE)</f>
        <v>4.4200000000000003E-2</v>
      </c>
      <c r="BR315" s="15">
        <f t="shared" si="106"/>
        <v>0</v>
      </c>
      <c r="BS315" s="11">
        <f>VLOOKUP(AU315,Ceny!$A$3:$E$9,5,FALSE)</f>
        <v>4.4200000000000003E-2</v>
      </c>
      <c r="BT315" s="15">
        <f t="shared" si="107"/>
        <v>689.48</v>
      </c>
      <c r="BU315" s="15">
        <v>0</v>
      </c>
      <c r="BV315" s="58">
        <f t="shared" si="108"/>
        <v>0</v>
      </c>
      <c r="BW315" s="59">
        <f t="shared" si="109"/>
        <v>1198.4000000000001</v>
      </c>
      <c r="BX315" s="59">
        <f t="shared" si="110"/>
        <v>275.63</v>
      </c>
      <c r="BY315" s="59">
        <f t="shared" si="111"/>
        <v>1474.0300000000002</v>
      </c>
      <c r="CA315" s="60"/>
    </row>
    <row r="316" spans="1:79">
      <c r="A316" s="56">
        <f t="shared" si="113"/>
        <v>302</v>
      </c>
      <c r="B316" s="8" t="s">
        <v>593</v>
      </c>
      <c r="C316" s="8" t="s">
        <v>594</v>
      </c>
      <c r="D316" s="8" t="s">
        <v>65</v>
      </c>
      <c r="E316" s="8" t="s">
        <v>65</v>
      </c>
      <c r="F316" s="8" t="s">
        <v>595</v>
      </c>
      <c r="G316" s="8" t="s">
        <v>596</v>
      </c>
      <c r="H316" s="8"/>
      <c r="I316" s="8" t="s">
        <v>597</v>
      </c>
      <c r="J316" s="8" t="s">
        <v>598</v>
      </c>
      <c r="K316" s="8" t="s">
        <v>594</v>
      </c>
      <c r="L316" s="8" t="s">
        <v>65</v>
      </c>
      <c r="M316" s="8" t="s">
        <v>65</v>
      </c>
      <c r="N316" s="8" t="s">
        <v>595</v>
      </c>
      <c r="O316" s="8" t="s">
        <v>596</v>
      </c>
      <c r="P316" s="8"/>
      <c r="Q316" s="8" t="s">
        <v>733</v>
      </c>
      <c r="R316" s="8" t="s">
        <v>734</v>
      </c>
      <c r="S316" s="8">
        <v>0</v>
      </c>
      <c r="T316" s="13" t="s">
        <v>49</v>
      </c>
      <c r="U316" s="13" t="s">
        <v>35</v>
      </c>
      <c r="V316" s="8" t="s">
        <v>739</v>
      </c>
      <c r="W316" s="9">
        <v>45657</v>
      </c>
      <c r="X316" s="8" t="s">
        <v>740</v>
      </c>
      <c r="Y316" s="8" t="s">
        <v>598</v>
      </c>
      <c r="Z316" s="8" t="s">
        <v>998</v>
      </c>
      <c r="AA316" s="8" t="s">
        <v>65</v>
      </c>
      <c r="AB316" s="8" t="s">
        <v>65</v>
      </c>
      <c r="AC316" s="8" t="s">
        <v>999</v>
      </c>
      <c r="AD316" s="8" t="s">
        <v>1000</v>
      </c>
      <c r="AE316" s="8"/>
      <c r="AF316" s="10" t="s">
        <v>1743</v>
      </c>
      <c r="AG316" s="8"/>
      <c r="AH316" s="11">
        <v>24612</v>
      </c>
      <c r="AI316" s="11">
        <v>25097</v>
      </c>
      <c r="AJ316" s="11">
        <v>21316</v>
      </c>
      <c r="AK316" s="11">
        <v>15905</v>
      </c>
      <c r="AL316" s="11">
        <v>9813</v>
      </c>
      <c r="AM316" s="11">
        <v>4684</v>
      </c>
      <c r="AN316" s="11">
        <v>3839</v>
      </c>
      <c r="AO316" s="11">
        <v>5033</v>
      </c>
      <c r="AP316" s="11">
        <v>5295</v>
      </c>
      <c r="AQ316" s="11">
        <v>14602</v>
      </c>
      <c r="AR316" s="11">
        <v>22847</v>
      </c>
      <c r="AS316" s="12">
        <v>27610</v>
      </c>
      <c r="AT316" s="18">
        <f>AH316+AI316+AJ316+AK316+AL316+AM316+AN316+AO316+AP316+AQ316+AR316+AS316</f>
        <v>180653</v>
      </c>
      <c r="AU316" s="8" t="str">
        <f>AU$19</f>
        <v>W-5.1</v>
      </c>
      <c r="AV316" s="8" t="s">
        <v>1138</v>
      </c>
      <c r="AW316" s="8" t="s">
        <v>854</v>
      </c>
      <c r="AX316" s="13">
        <v>8760</v>
      </c>
      <c r="AY316" s="13">
        <v>12</v>
      </c>
      <c r="AZ316" s="14">
        <v>0</v>
      </c>
      <c r="BA316" s="14">
        <v>100</v>
      </c>
      <c r="BB316" s="13">
        <f t="shared" si="96"/>
        <v>0</v>
      </c>
      <c r="BC316" s="13">
        <f t="shared" si="97"/>
        <v>180653</v>
      </c>
      <c r="BD316" s="57">
        <f t="shared" si="98"/>
        <v>0</v>
      </c>
      <c r="BE316" s="57">
        <f>IF((OR(AU316=Ceny!$A$3,AU316=Ceny!$A$4,AU316=Ceny!$A$5,AU316=Ceny!$A$6,AU316=Ceny!$A$7)),$C$5/1000,$C$6/1000)</f>
        <v>0</v>
      </c>
      <c r="BF316" s="15">
        <f t="shared" si="99"/>
        <v>0</v>
      </c>
      <c r="BG316" s="15">
        <f t="shared" si="100"/>
        <v>0</v>
      </c>
      <c r="BH316" s="15">
        <f t="shared" si="101"/>
        <v>0</v>
      </c>
      <c r="BI316" s="16">
        <f t="shared" si="102"/>
        <v>0</v>
      </c>
      <c r="BJ316" s="15">
        <f t="shared" si="103"/>
        <v>0</v>
      </c>
      <c r="BK316" s="16">
        <f t="shared" si="104"/>
        <v>0</v>
      </c>
      <c r="BL316" s="15">
        <f t="shared" si="105"/>
        <v>0</v>
      </c>
      <c r="BM316" s="11">
        <f>VLOOKUP(AU316,Ceny!$A$3:$E$9,2,FALSE)</f>
        <v>6.4200000000000004E-3</v>
      </c>
      <c r="BN316" s="15">
        <f>ROUND(BM316*AX316*AW316*AZ316/100,2)</f>
        <v>0</v>
      </c>
      <c r="BO316" s="11">
        <f>VLOOKUP(AU316,Ceny!$A$3:$E$9,4,FALSE)</f>
        <v>6.4200000000000004E-3</v>
      </c>
      <c r="BP316" s="15">
        <f>ROUND(BO316*AW316*AX316*BA316/100,2)</f>
        <v>15409.54</v>
      </c>
      <c r="BQ316" s="11">
        <f>VLOOKUP(AU316,Ceny!$A$3:$E$9,3,FALSE)</f>
        <v>2.3060000000000001E-2</v>
      </c>
      <c r="BR316" s="15">
        <f t="shared" si="106"/>
        <v>0</v>
      </c>
      <c r="BS316" s="11">
        <f>VLOOKUP(AU316,Ceny!$A$3:$E$9,5,FALSE)</f>
        <v>2.3060000000000001E-2</v>
      </c>
      <c r="BT316" s="15">
        <f t="shared" si="107"/>
        <v>4165.8599999999997</v>
      </c>
      <c r="BU316" s="15">
        <v>0</v>
      </c>
      <c r="BV316" s="58">
        <f t="shared" si="108"/>
        <v>0</v>
      </c>
      <c r="BW316" s="59">
        <f t="shared" si="109"/>
        <v>19575.400000000001</v>
      </c>
      <c r="BX316" s="59">
        <f t="shared" si="110"/>
        <v>4502.34</v>
      </c>
      <c r="BY316" s="59">
        <f t="shared" si="111"/>
        <v>24077.74</v>
      </c>
      <c r="CA316" s="60"/>
    </row>
    <row r="317" spans="1:79">
      <c r="A317" s="56">
        <f t="shared" si="113"/>
        <v>303</v>
      </c>
      <c r="B317" s="8" t="s">
        <v>593</v>
      </c>
      <c r="C317" s="8" t="s">
        <v>594</v>
      </c>
      <c r="D317" s="8" t="s">
        <v>65</v>
      </c>
      <c r="E317" s="8" t="s">
        <v>65</v>
      </c>
      <c r="F317" s="8" t="s">
        <v>595</v>
      </c>
      <c r="G317" s="8" t="s">
        <v>596</v>
      </c>
      <c r="H317" s="8"/>
      <c r="I317" s="8" t="s">
        <v>597</v>
      </c>
      <c r="J317" s="8" t="s">
        <v>598</v>
      </c>
      <c r="K317" s="8" t="s">
        <v>594</v>
      </c>
      <c r="L317" s="8" t="s">
        <v>65</v>
      </c>
      <c r="M317" s="8" t="s">
        <v>65</v>
      </c>
      <c r="N317" s="8" t="s">
        <v>595</v>
      </c>
      <c r="O317" s="8" t="s">
        <v>596</v>
      </c>
      <c r="P317" s="8"/>
      <c r="Q317" s="8" t="s">
        <v>733</v>
      </c>
      <c r="R317" s="8" t="s">
        <v>734</v>
      </c>
      <c r="S317" s="8">
        <v>0</v>
      </c>
      <c r="T317" s="13" t="s">
        <v>49</v>
      </c>
      <c r="U317" s="13" t="s">
        <v>35</v>
      </c>
      <c r="V317" s="8" t="s">
        <v>739</v>
      </c>
      <c r="W317" s="9">
        <v>45657</v>
      </c>
      <c r="X317" s="8" t="s">
        <v>740</v>
      </c>
      <c r="Y317" s="8" t="s">
        <v>598</v>
      </c>
      <c r="Z317" s="8" t="s">
        <v>1001</v>
      </c>
      <c r="AA317" s="8" t="s">
        <v>65</v>
      </c>
      <c r="AB317" s="8" t="s">
        <v>65</v>
      </c>
      <c r="AC317" s="8" t="s">
        <v>1002</v>
      </c>
      <c r="AD317" s="8" t="s">
        <v>1003</v>
      </c>
      <c r="AE317" s="8"/>
      <c r="AF317" s="10" t="s">
        <v>1744</v>
      </c>
      <c r="AG317" s="8" t="s">
        <v>1745</v>
      </c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2"/>
      <c r="AT317" s="18">
        <v>15481</v>
      </c>
      <c r="AU317" s="8" t="str">
        <f>AU$30</f>
        <v>W-2.1</v>
      </c>
      <c r="AV317" s="8" t="s">
        <v>1138</v>
      </c>
      <c r="AW317" s="8"/>
      <c r="AX317" s="13">
        <v>8760</v>
      </c>
      <c r="AY317" s="13">
        <v>12</v>
      </c>
      <c r="AZ317" s="14">
        <v>0</v>
      </c>
      <c r="BA317" s="14">
        <v>100</v>
      </c>
      <c r="BB317" s="13">
        <f t="shared" si="96"/>
        <v>0</v>
      </c>
      <c r="BC317" s="13">
        <f t="shared" si="97"/>
        <v>15481</v>
      </c>
      <c r="BD317" s="57">
        <f t="shared" si="98"/>
        <v>0</v>
      </c>
      <c r="BE317" s="57">
        <f>IF((OR(AU317=Ceny!$A$3,AU317=Ceny!$A$4,AU317=Ceny!$A$5,AU317=Ceny!$A$6,AU317=Ceny!$A$7)),$C$5/1000,$C$6/1000)</f>
        <v>0</v>
      </c>
      <c r="BF317" s="15">
        <f t="shared" si="99"/>
        <v>0</v>
      </c>
      <c r="BG317" s="15">
        <f t="shared" si="100"/>
        <v>0</v>
      </c>
      <c r="BH317" s="15">
        <f t="shared" si="101"/>
        <v>0</v>
      </c>
      <c r="BI317" s="16">
        <f t="shared" si="102"/>
        <v>0</v>
      </c>
      <c r="BJ317" s="15">
        <f t="shared" si="103"/>
        <v>0</v>
      </c>
      <c r="BK317" s="16">
        <f t="shared" si="104"/>
        <v>0</v>
      </c>
      <c r="BL317" s="15">
        <f t="shared" si="105"/>
        <v>0</v>
      </c>
      <c r="BM317" s="11">
        <f>VLOOKUP(AU317,Ceny!$A$3:$E$9,2,FALSE)</f>
        <v>13.04</v>
      </c>
      <c r="BN317" s="15">
        <f t="shared" ref="BN317:BN328" si="119">ROUND(BM317*AY317*AZ317/100,2)</f>
        <v>0</v>
      </c>
      <c r="BO317" s="11">
        <f>VLOOKUP(AU317,Ceny!$A$3:$E$9,4,FALSE)</f>
        <v>13.04</v>
      </c>
      <c r="BP317" s="15">
        <f t="shared" ref="BP317:BP328" si="120">ROUND(BO317*AY317*BA317/100,2)</f>
        <v>156.47999999999999</v>
      </c>
      <c r="BQ317" s="11">
        <f>VLOOKUP(AU317,Ceny!$A$3:$E$9,3,FALSE)</f>
        <v>4.7559999999999998E-2</v>
      </c>
      <c r="BR317" s="15">
        <f t="shared" si="106"/>
        <v>0</v>
      </c>
      <c r="BS317" s="11">
        <f>VLOOKUP(AU317,Ceny!$A$3:$E$9,5,FALSE)</f>
        <v>4.7559999999999998E-2</v>
      </c>
      <c r="BT317" s="15">
        <f t="shared" si="107"/>
        <v>736.28</v>
      </c>
      <c r="BU317" s="15">
        <v>0</v>
      </c>
      <c r="BV317" s="58">
        <f t="shared" si="108"/>
        <v>0</v>
      </c>
      <c r="BW317" s="59">
        <f t="shared" si="109"/>
        <v>892.76</v>
      </c>
      <c r="BX317" s="59">
        <f t="shared" si="110"/>
        <v>205.33</v>
      </c>
      <c r="BY317" s="59">
        <f t="shared" si="111"/>
        <v>1098.0899999999999</v>
      </c>
      <c r="CA317" s="60"/>
    </row>
    <row r="318" spans="1:79">
      <c r="A318" s="56">
        <f t="shared" si="113"/>
        <v>304</v>
      </c>
      <c r="B318" s="8" t="s">
        <v>593</v>
      </c>
      <c r="C318" s="8" t="s">
        <v>594</v>
      </c>
      <c r="D318" s="8" t="s">
        <v>65</v>
      </c>
      <c r="E318" s="8" t="s">
        <v>65</v>
      </c>
      <c r="F318" s="8" t="s">
        <v>595</v>
      </c>
      <c r="G318" s="8" t="s">
        <v>596</v>
      </c>
      <c r="H318" s="8"/>
      <c r="I318" s="8" t="s">
        <v>597</v>
      </c>
      <c r="J318" s="8" t="s">
        <v>598</v>
      </c>
      <c r="K318" s="8" t="s">
        <v>594</v>
      </c>
      <c r="L318" s="8" t="s">
        <v>65</v>
      </c>
      <c r="M318" s="8" t="s">
        <v>65</v>
      </c>
      <c r="N318" s="8" t="s">
        <v>595</v>
      </c>
      <c r="O318" s="8" t="s">
        <v>596</v>
      </c>
      <c r="P318" s="8"/>
      <c r="Q318" s="8" t="s">
        <v>733</v>
      </c>
      <c r="R318" s="8" t="s">
        <v>734</v>
      </c>
      <c r="S318" s="8">
        <v>0</v>
      </c>
      <c r="T318" s="13" t="s">
        <v>49</v>
      </c>
      <c r="U318" s="13" t="s">
        <v>35</v>
      </c>
      <c r="V318" s="8" t="s">
        <v>739</v>
      </c>
      <c r="W318" s="9">
        <v>45657</v>
      </c>
      <c r="X318" s="8" t="s">
        <v>740</v>
      </c>
      <c r="Y318" s="8" t="s">
        <v>598</v>
      </c>
      <c r="Z318" s="8" t="s">
        <v>1004</v>
      </c>
      <c r="AA318" s="8" t="s">
        <v>65</v>
      </c>
      <c r="AB318" s="8" t="s">
        <v>65</v>
      </c>
      <c r="AC318" s="8" t="s">
        <v>1005</v>
      </c>
      <c r="AD318" s="8" t="s">
        <v>200</v>
      </c>
      <c r="AE318" s="8"/>
      <c r="AF318" s="10" t="s">
        <v>1746</v>
      </c>
      <c r="AG318" s="8" t="s">
        <v>1747</v>
      </c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2"/>
      <c r="AT318" s="18">
        <v>29714</v>
      </c>
      <c r="AU318" s="8" t="str">
        <f>AU$22</f>
        <v>W-3.6</v>
      </c>
      <c r="AV318" s="8" t="s">
        <v>1138</v>
      </c>
      <c r="AW318" s="8"/>
      <c r="AX318" s="13">
        <v>8760</v>
      </c>
      <c r="AY318" s="13">
        <v>12</v>
      </c>
      <c r="AZ318" s="14">
        <v>0</v>
      </c>
      <c r="BA318" s="14">
        <v>100</v>
      </c>
      <c r="BB318" s="13">
        <f t="shared" si="96"/>
        <v>0</v>
      </c>
      <c r="BC318" s="13">
        <f t="shared" si="97"/>
        <v>29714</v>
      </c>
      <c r="BD318" s="57">
        <f t="shared" si="98"/>
        <v>0</v>
      </c>
      <c r="BE318" s="57">
        <f>IF((OR(AU318=Ceny!$A$3,AU318=Ceny!$A$4,AU318=Ceny!$A$5,AU318=Ceny!$A$6,AU318=Ceny!$A$7)),$C$5/1000,$C$6/1000)</f>
        <v>0</v>
      </c>
      <c r="BF318" s="15">
        <f t="shared" si="99"/>
        <v>0</v>
      </c>
      <c r="BG318" s="15">
        <f t="shared" si="100"/>
        <v>0</v>
      </c>
      <c r="BH318" s="15">
        <f t="shared" si="101"/>
        <v>0</v>
      </c>
      <c r="BI318" s="16">
        <f t="shared" si="102"/>
        <v>0</v>
      </c>
      <c r="BJ318" s="15">
        <f t="shared" si="103"/>
        <v>0</v>
      </c>
      <c r="BK318" s="16">
        <f t="shared" si="104"/>
        <v>0</v>
      </c>
      <c r="BL318" s="15">
        <f t="shared" si="105"/>
        <v>0</v>
      </c>
      <c r="BM318" s="11">
        <f>VLOOKUP(AU318,Ceny!$A$3:$E$9,2,FALSE)</f>
        <v>42.41</v>
      </c>
      <c r="BN318" s="15">
        <f t="shared" si="119"/>
        <v>0</v>
      </c>
      <c r="BO318" s="11">
        <f>VLOOKUP(AU318,Ceny!$A$3:$E$9,4,FALSE)</f>
        <v>42.41</v>
      </c>
      <c r="BP318" s="15">
        <f t="shared" si="120"/>
        <v>508.92</v>
      </c>
      <c r="BQ318" s="11">
        <f>VLOOKUP(AU318,Ceny!$A$3:$E$9,3,FALSE)</f>
        <v>4.4200000000000003E-2</v>
      </c>
      <c r="BR318" s="15">
        <f t="shared" si="106"/>
        <v>0</v>
      </c>
      <c r="BS318" s="11">
        <f>VLOOKUP(AU318,Ceny!$A$3:$E$9,5,FALSE)</f>
        <v>4.4200000000000003E-2</v>
      </c>
      <c r="BT318" s="15">
        <f t="shared" si="107"/>
        <v>1313.36</v>
      </c>
      <c r="BU318" s="15">
        <v>0</v>
      </c>
      <c r="BV318" s="58">
        <f t="shared" si="108"/>
        <v>0</v>
      </c>
      <c r="BW318" s="59">
        <f t="shared" si="109"/>
        <v>1822.28</v>
      </c>
      <c r="BX318" s="59">
        <f t="shared" si="110"/>
        <v>419.12</v>
      </c>
      <c r="BY318" s="59">
        <f t="shared" si="111"/>
        <v>2241.4</v>
      </c>
      <c r="CA318" s="60"/>
    </row>
    <row r="319" spans="1:79">
      <c r="A319" s="56">
        <f t="shared" si="113"/>
        <v>305</v>
      </c>
      <c r="B319" s="8" t="s">
        <v>593</v>
      </c>
      <c r="C319" s="8" t="s">
        <v>594</v>
      </c>
      <c r="D319" s="8" t="s">
        <v>65</v>
      </c>
      <c r="E319" s="8" t="s">
        <v>65</v>
      </c>
      <c r="F319" s="8" t="s">
        <v>595</v>
      </c>
      <c r="G319" s="8" t="s">
        <v>596</v>
      </c>
      <c r="H319" s="8"/>
      <c r="I319" s="8" t="s">
        <v>597</v>
      </c>
      <c r="J319" s="8" t="s">
        <v>598</v>
      </c>
      <c r="K319" s="8" t="s">
        <v>594</v>
      </c>
      <c r="L319" s="8" t="s">
        <v>65</v>
      </c>
      <c r="M319" s="8" t="s">
        <v>65</v>
      </c>
      <c r="N319" s="8" t="s">
        <v>595</v>
      </c>
      <c r="O319" s="8" t="s">
        <v>596</v>
      </c>
      <c r="P319" s="8"/>
      <c r="Q319" s="8" t="s">
        <v>733</v>
      </c>
      <c r="R319" s="8" t="s">
        <v>734</v>
      </c>
      <c r="S319" s="8">
        <v>0</v>
      </c>
      <c r="T319" s="13" t="s">
        <v>49</v>
      </c>
      <c r="U319" s="13" t="s">
        <v>35</v>
      </c>
      <c r="V319" s="8" t="s">
        <v>739</v>
      </c>
      <c r="W319" s="9">
        <v>45657</v>
      </c>
      <c r="X319" s="8" t="s">
        <v>740</v>
      </c>
      <c r="Y319" s="8" t="s">
        <v>598</v>
      </c>
      <c r="Z319" s="8" t="s">
        <v>1006</v>
      </c>
      <c r="AA319" s="8" t="s">
        <v>65</v>
      </c>
      <c r="AB319" s="8" t="s">
        <v>65</v>
      </c>
      <c r="AC319" s="8" t="s">
        <v>475</v>
      </c>
      <c r="AD319" s="8" t="s">
        <v>1007</v>
      </c>
      <c r="AE319" s="8"/>
      <c r="AF319" s="10" t="s">
        <v>1748</v>
      </c>
      <c r="AG319" s="8" t="s">
        <v>1749</v>
      </c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2"/>
      <c r="AT319" s="18">
        <v>26161</v>
      </c>
      <c r="AU319" s="8" t="str">
        <f>AU$22</f>
        <v>W-3.6</v>
      </c>
      <c r="AV319" s="8" t="s">
        <v>1138</v>
      </c>
      <c r="AW319" s="8"/>
      <c r="AX319" s="13">
        <v>8760</v>
      </c>
      <c r="AY319" s="13">
        <v>12</v>
      </c>
      <c r="AZ319" s="14">
        <v>0</v>
      </c>
      <c r="BA319" s="14">
        <v>100</v>
      </c>
      <c r="BB319" s="13">
        <f t="shared" si="96"/>
        <v>0</v>
      </c>
      <c r="BC319" s="13">
        <f t="shared" si="97"/>
        <v>26161</v>
      </c>
      <c r="BD319" s="57">
        <f t="shared" si="98"/>
        <v>0</v>
      </c>
      <c r="BE319" s="57">
        <f>IF((OR(AU319=Ceny!$A$3,AU319=Ceny!$A$4,AU319=Ceny!$A$5,AU319=Ceny!$A$6,AU319=Ceny!$A$7)),$C$5/1000,$C$6/1000)</f>
        <v>0</v>
      </c>
      <c r="BF319" s="15">
        <f t="shared" si="99"/>
        <v>0</v>
      </c>
      <c r="BG319" s="15">
        <f t="shared" si="100"/>
        <v>0</v>
      </c>
      <c r="BH319" s="15">
        <f t="shared" si="101"/>
        <v>0</v>
      </c>
      <c r="BI319" s="16">
        <f t="shared" si="102"/>
        <v>0</v>
      </c>
      <c r="BJ319" s="15">
        <f t="shared" si="103"/>
        <v>0</v>
      </c>
      <c r="BK319" s="16">
        <f t="shared" si="104"/>
        <v>0</v>
      </c>
      <c r="BL319" s="15">
        <f t="shared" si="105"/>
        <v>0</v>
      </c>
      <c r="BM319" s="11">
        <f>VLOOKUP(AU319,Ceny!$A$3:$E$9,2,FALSE)</f>
        <v>42.41</v>
      </c>
      <c r="BN319" s="15">
        <f t="shared" si="119"/>
        <v>0</v>
      </c>
      <c r="BO319" s="11">
        <f>VLOOKUP(AU319,Ceny!$A$3:$E$9,4,FALSE)</f>
        <v>42.41</v>
      </c>
      <c r="BP319" s="15">
        <f t="shared" si="120"/>
        <v>508.92</v>
      </c>
      <c r="BQ319" s="11">
        <f>VLOOKUP(AU319,Ceny!$A$3:$E$9,3,FALSE)</f>
        <v>4.4200000000000003E-2</v>
      </c>
      <c r="BR319" s="15">
        <f t="shared" si="106"/>
        <v>0</v>
      </c>
      <c r="BS319" s="11">
        <f>VLOOKUP(AU319,Ceny!$A$3:$E$9,5,FALSE)</f>
        <v>4.4200000000000003E-2</v>
      </c>
      <c r="BT319" s="15">
        <f t="shared" si="107"/>
        <v>1156.32</v>
      </c>
      <c r="BU319" s="15">
        <v>0</v>
      </c>
      <c r="BV319" s="58">
        <f t="shared" si="108"/>
        <v>0</v>
      </c>
      <c r="BW319" s="59">
        <f t="shared" si="109"/>
        <v>1665.24</v>
      </c>
      <c r="BX319" s="59">
        <f t="shared" si="110"/>
        <v>383.01</v>
      </c>
      <c r="BY319" s="59">
        <f t="shared" si="111"/>
        <v>2048.25</v>
      </c>
      <c r="CA319" s="60"/>
    </row>
    <row r="320" spans="1:79">
      <c r="A320" s="56">
        <f t="shared" si="113"/>
        <v>306</v>
      </c>
      <c r="B320" s="8" t="s">
        <v>593</v>
      </c>
      <c r="C320" s="8" t="s">
        <v>594</v>
      </c>
      <c r="D320" s="8" t="s">
        <v>65</v>
      </c>
      <c r="E320" s="8" t="s">
        <v>65</v>
      </c>
      <c r="F320" s="8" t="s">
        <v>595</v>
      </c>
      <c r="G320" s="8" t="s">
        <v>596</v>
      </c>
      <c r="H320" s="8"/>
      <c r="I320" s="8" t="s">
        <v>597</v>
      </c>
      <c r="J320" s="8" t="s">
        <v>598</v>
      </c>
      <c r="K320" s="8" t="s">
        <v>594</v>
      </c>
      <c r="L320" s="8" t="s">
        <v>65</v>
      </c>
      <c r="M320" s="8" t="s">
        <v>65</v>
      </c>
      <c r="N320" s="8" t="s">
        <v>595</v>
      </c>
      <c r="O320" s="8" t="s">
        <v>596</v>
      </c>
      <c r="P320" s="8"/>
      <c r="Q320" s="8" t="s">
        <v>733</v>
      </c>
      <c r="R320" s="8" t="s">
        <v>734</v>
      </c>
      <c r="S320" s="8">
        <v>0</v>
      </c>
      <c r="T320" s="13" t="s">
        <v>49</v>
      </c>
      <c r="U320" s="13" t="s">
        <v>35</v>
      </c>
      <c r="V320" s="8" t="s">
        <v>739</v>
      </c>
      <c r="W320" s="9">
        <v>45657</v>
      </c>
      <c r="X320" s="8" t="s">
        <v>740</v>
      </c>
      <c r="Y320" s="8" t="s">
        <v>598</v>
      </c>
      <c r="Z320" s="8" t="s">
        <v>318</v>
      </c>
      <c r="AA320" s="8" t="s">
        <v>65</v>
      </c>
      <c r="AB320" s="8" t="s">
        <v>65</v>
      </c>
      <c r="AC320" s="8" t="s">
        <v>1008</v>
      </c>
      <c r="AD320" s="8" t="s">
        <v>112</v>
      </c>
      <c r="AE320" s="8"/>
      <c r="AF320" s="10" t="s">
        <v>1750</v>
      </c>
      <c r="AG320" s="8" t="s">
        <v>1751</v>
      </c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2"/>
      <c r="AT320" s="18">
        <v>22258</v>
      </c>
      <c r="AU320" s="8" t="str">
        <f>AU$22</f>
        <v>W-3.6</v>
      </c>
      <c r="AV320" s="8" t="s">
        <v>1138</v>
      </c>
      <c r="AW320" s="8"/>
      <c r="AX320" s="13">
        <v>8760</v>
      </c>
      <c r="AY320" s="13">
        <v>12</v>
      </c>
      <c r="AZ320" s="14">
        <v>0</v>
      </c>
      <c r="BA320" s="14">
        <v>100</v>
      </c>
      <c r="BB320" s="13">
        <f t="shared" si="96"/>
        <v>0</v>
      </c>
      <c r="BC320" s="13">
        <f t="shared" si="97"/>
        <v>22258</v>
      </c>
      <c r="BD320" s="57">
        <f t="shared" si="98"/>
        <v>0</v>
      </c>
      <c r="BE320" s="57">
        <f>IF((OR(AU320=Ceny!$A$3,AU320=Ceny!$A$4,AU320=Ceny!$A$5,AU320=Ceny!$A$6,AU320=Ceny!$A$7)),$C$5/1000,$C$6/1000)</f>
        <v>0</v>
      </c>
      <c r="BF320" s="15">
        <f t="shared" si="99"/>
        <v>0</v>
      </c>
      <c r="BG320" s="15">
        <f t="shared" si="100"/>
        <v>0</v>
      </c>
      <c r="BH320" s="15">
        <f t="shared" si="101"/>
        <v>0</v>
      </c>
      <c r="BI320" s="16">
        <f t="shared" si="102"/>
        <v>0</v>
      </c>
      <c r="BJ320" s="15">
        <f t="shared" si="103"/>
        <v>0</v>
      </c>
      <c r="BK320" s="16">
        <f t="shared" si="104"/>
        <v>0</v>
      </c>
      <c r="BL320" s="15">
        <f t="shared" si="105"/>
        <v>0</v>
      </c>
      <c r="BM320" s="11">
        <f>VLOOKUP(AU320,Ceny!$A$3:$E$9,2,FALSE)</f>
        <v>42.41</v>
      </c>
      <c r="BN320" s="15">
        <f t="shared" si="119"/>
        <v>0</v>
      </c>
      <c r="BO320" s="11">
        <f>VLOOKUP(AU320,Ceny!$A$3:$E$9,4,FALSE)</f>
        <v>42.41</v>
      </c>
      <c r="BP320" s="15">
        <f t="shared" si="120"/>
        <v>508.92</v>
      </c>
      <c r="BQ320" s="11">
        <f>VLOOKUP(AU320,Ceny!$A$3:$E$9,3,FALSE)</f>
        <v>4.4200000000000003E-2</v>
      </c>
      <c r="BR320" s="15">
        <f t="shared" si="106"/>
        <v>0</v>
      </c>
      <c r="BS320" s="11">
        <f>VLOOKUP(AU320,Ceny!$A$3:$E$9,5,FALSE)</f>
        <v>4.4200000000000003E-2</v>
      </c>
      <c r="BT320" s="15">
        <f t="shared" si="107"/>
        <v>983.8</v>
      </c>
      <c r="BU320" s="15">
        <v>0</v>
      </c>
      <c r="BV320" s="58">
        <f t="shared" si="108"/>
        <v>0</v>
      </c>
      <c r="BW320" s="59">
        <f t="shared" si="109"/>
        <v>1492.72</v>
      </c>
      <c r="BX320" s="59">
        <f t="shared" si="110"/>
        <v>343.33</v>
      </c>
      <c r="BY320" s="59">
        <f t="shared" si="111"/>
        <v>1836.05</v>
      </c>
      <c r="CA320" s="60"/>
    </row>
    <row r="321" spans="1:79">
      <c r="A321" s="56">
        <f t="shared" si="113"/>
        <v>307</v>
      </c>
      <c r="B321" s="8" t="s">
        <v>599</v>
      </c>
      <c r="C321" s="8" t="s">
        <v>478</v>
      </c>
      <c r="D321" s="8" t="s">
        <v>65</v>
      </c>
      <c r="E321" s="8" t="s">
        <v>65</v>
      </c>
      <c r="F321" s="8" t="s">
        <v>479</v>
      </c>
      <c r="G321" s="8" t="s">
        <v>600</v>
      </c>
      <c r="H321" s="8"/>
      <c r="I321" s="8" t="s">
        <v>601</v>
      </c>
      <c r="J321" s="8" t="s">
        <v>599</v>
      </c>
      <c r="K321" s="8" t="s">
        <v>602</v>
      </c>
      <c r="L321" s="8" t="s">
        <v>65</v>
      </c>
      <c r="M321" s="8" t="s">
        <v>65</v>
      </c>
      <c r="N321" s="8" t="s">
        <v>603</v>
      </c>
      <c r="O321" s="8" t="s">
        <v>604</v>
      </c>
      <c r="P321" s="8"/>
      <c r="Q321" s="8" t="s">
        <v>733</v>
      </c>
      <c r="R321" s="8" t="s">
        <v>734</v>
      </c>
      <c r="S321" s="8">
        <v>0</v>
      </c>
      <c r="T321" s="13" t="s">
        <v>49</v>
      </c>
      <c r="U321" s="13" t="s">
        <v>35</v>
      </c>
      <c r="V321" s="8" t="s">
        <v>739</v>
      </c>
      <c r="W321" s="9">
        <v>45657</v>
      </c>
      <c r="X321" s="8" t="s">
        <v>740</v>
      </c>
      <c r="Y321" s="8" t="s">
        <v>599</v>
      </c>
      <c r="Z321" s="8" t="s">
        <v>602</v>
      </c>
      <c r="AA321" s="8" t="s">
        <v>65</v>
      </c>
      <c r="AB321" s="8" t="s">
        <v>65</v>
      </c>
      <c r="AC321" s="8" t="s">
        <v>603</v>
      </c>
      <c r="AD321" s="8" t="s">
        <v>604</v>
      </c>
      <c r="AE321" s="8"/>
      <c r="AF321" s="10" t="s">
        <v>1752</v>
      </c>
      <c r="AG321" s="8" t="s">
        <v>1753</v>
      </c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2"/>
      <c r="AT321" s="18">
        <v>13353</v>
      </c>
      <c r="AU321" s="8" t="str">
        <f>AU$22</f>
        <v>W-3.6</v>
      </c>
      <c r="AV321" s="8" t="s">
        <v>1138</v>
      </c>
      <c r="AW321" s="8"/>
      <c r="AX321" s="13">
        <v>8760</v>
      </c>
      <c r="AY321" s="13">
        <v>12</v>
      </c>
      <c r="AZ321" s="14">
        <v>0</v>
      </c>
      <c r="BA321" s="14">
        <v>100</v>
      </c>
      <c r="BB321" s="13">
        <f t="shared" si="96"/>
        <v>0</v>
      </c>
      <c r="BC321" s="13">
        <f t="shared" si="97"/>
        <v>13353</v>
      </c>
      <c r="BD321" s="57">
        <f t="shared" si="98"/>
        <v>0</v>
      </c>
      <c r="BE321" s="57">
        <f>IF((OR(AU321=Ceny!$A$3,AU321=Ceny!$A$4,AU321=Ceny!$A$5,AU321=Ceny!$A$6,AU321=Ceny!$A$7)),$C$5/1000,$C$6/1000)</f>
        <v>0</v>
      </c>
      <c r="BF321" s="15">
        <f t="shared" si="99"/>
        <v>0</v>
      </c>
      <c r="BG321" s="15">
        <f t="shared" si="100"/>
        <v>0</v>
      </c>
      <c r="BH321" s="15">
        <f t="shared" si="101"/>
        <v>0</v>
      </c>
      <c r="BI321" s="16">
        <f t="shared" si="102"/>
        <v>0</v>
      </c>
      <c r="BJ321" s="15">
        <f t="shared" si="103"/>
        <v>0</v>
      </c>
      <c r="BK321" s="16">
        <f t="shared" si="104"/>
        <v>0</v>
      </c>
      <c r="BL321" s="15">
        <f t="shared" si="105"/>
        <v>0</v>
      </c>
      <c r="BM321" s="11">
        <f>VLOOKUP(AU321,Ceny!$A$3:$E$9,2,FALSE)</f>
        <v>42.41</v>
      </c>
      <c r="BN321" s="15">
        <f t="shared" si="119"/>
        <v>0</v>
      </c>
      <c r="BO321" s="11">
        <f>VLOOKUP(AU321,Ceny!$A$3:$E$9,4,FALSE)</f>
        <v>42.41</v>
      </c>
      <c r="BP321" s="15">
        <f t="shared" si="120"/>
        <v>508.92</v>
      </c>
      <c r="BQ321" s="11">
        <f>VLOOKUP(AU321,Ceny!$A$3:$E$9,3,FALSE)</f>
        <v>4.4200000000000003E-2</v>
      </c>
      <c r="BR321" s="15">
        <f t="shared" si="106"/>
        <v>0</v>
      </c>
      <c r="BS321" s="11">
        <f>VLOOKUP(AU321,Ceny!$A$3:$E$9,5,FALSE)</f>
        <v>4.4200000000000003E-2</v>
      </c>
      <c r="BT321" s="15">
        <f t="shared" si="107"/>
        <v>590.20000000000005</v>
      </c>
      <c r="BU321" s="15">
        <v>0</v>
      </c>
      <c r="BV321" s="58">
        <f t="shared" si="108"/>
        <v>0</v>
      </c>
      <c r="BW321" s="59">
        <f t="shared" si="109"/>
        <v>1099.1200000000001</v>
      </c>
      <c r="BX321" s="59">
        <f t="shared" si="110"/>
        <v>252.8</v>
      </c>
      <c r="BY321" s="59">
        <f t="shared" si="111"/>
        <v>1351.92</v>
      </c>
      <c r="CA321" s="60"/>
    </row>
    <row r="322" spans="1:79">
      <c r="A322" s="56">
        <f t="shared" si="113"/>
        <v>308</v>
      </c>
      <c r="B322" s="8" t="s">
        <v>605</v>
      </c>
      <c r="C322" s="8" t="s">
        <v>606</v>
      </c>
      <c r="D322" s="8" t="s">
        <v>65</v>
      </c>
      <c r="E322" s="8" t="s">
        <v>65</v>
      </c>
      <c r="F322" s="8" t="s">
        <v>607</v>
      </c>
      <c r="G322" s="8" t="s">
        <v>608</v>
      </c>
      <c r="H322" s="8"/>
      <c r="I322" s="8" t="s">
        <v>609</v>
      </c>
      <c r="J322" s="8" t="s">
        <v>605</v>
      </c>
      <c r="K322" s="8" t="s">
        <v>610</v>
      </c>
      <c r="L322" s="8" t="s">
        <v>65</v>
      </c>
      <c r="M322" s="8" t="s">
        <v>65</v>
      </c>
      <c r="N322" s="8" t="s">
        <v>607</v>
      </c>
      <c r="O322" s="8" t="s">
        <v>611</v>
      </c>
      <c r="P322" s="8" t="s">
        <v>612</v>
      </c>
      <c r="Q322" s="8" t="s">
        <v>733</v>
      </c>
      <c r="R322" s="8" t="s">
        <v>734</v>
      </c>
      <c r="S322" s="8">
        <v>0</v>
      </c>
      <c r="T322" s="13" t="s">
        <v>49</v>
      </c>
      <c r="U322" s="13" t="s">
        <v>35</v>
      </c>
      <c r="V322" s="8" t="s">
        <v>739</v>
      </c>
      <c r="W322" s="9">
        <v>45657</v>
      </c>
      <c r="X322" s="8" t="s">
        <v>740</v>
      </c>
      <c r="Y322" s="8" t="s">
        <v>605</v>
      </c>
      <c r="Z322" s="8" t="s">
        <v>800</v>
      </c>
      <c r="AA322" s="8" t="s">
        <v>65</v>
      </c>
      <c r="AB322" s="8" t="s">
        <v>65</v>
      </c>
      <c r="AC322" s="8" t="s">
        <v>801</v>
      </c>
      <c r="AD322" s="8" t="s">
        <v>424</v>
      </c>
      <c r="AE322" s="8"/>
      <c r="AF322" s="10" t="s">
        <v>1754</v>
      </c>
      <c r="AG322" s="8" t="s">
        <v>1755</v>
      </c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2"/>
      <c r="AT322" s="18">
        <v>0</v>
      </c>
      <c r="AU322" s="8" t="str">
        <f>AU$15</f>
        <v>W-1.1</v>
      </c>
      <c r="AV322" s="8" t="s">
        <v>1138</v>
      </c>
      <c r="AW322" s="8"/>
      <c r="AX322" s="13">
        <v>8760</v>
      </c>
      <c r="AY322" s="13">
        <v>12</v>
      </c>
      <c r="AZ322" s="14">
        <v>0</v>
      </c>
      <c r="BA322" s="14">
        <v>100</v>
      </c>
      <c r="BB322" s="13">
        <f t="shared" si="96"/>
        <v>0</v>
      </c>
      <c r="BC322" s="13">
        <f t="shared" si="97"/>
        <v>0</v>
      </c>
      <c r="BD322" s="57">
        <f t="shared" si="98"/>
        <v>0</v>
      </c>
      <c r="BE322" s="57">
        <f>IF((OR(AU322=Ceny!$A$3,AU322=Ceny!$A$4,AU322=Ceny!$A$5,AU322=Ceny!$A$6,AU322=Ceny!$A$7)),$C$5/1000,$C$6/1000)</f>
        <v>0</v>
      </c>
      <c r="BF322" s="15">
        <f t="shared" si="99"/>
        <v>0</v>
      </c>
      <c r="BG322" s="15">
        <f t="shared" si="100"/>
        <v>0</v>
      </c>
      <c r="BH322" s="15">
        <f t="shared" si="101"/>
        <v>0</v>
      </c>
      <c r="BI322" s="16">
        <f t="shared" si="102"/>
        <v>0</v>
      </c>
      <c r="BJ322" s="15">
        <f t="shared" si="103"/>
        <v>0</v>
      </c>
      <c r="BK322" s="16">
        <f t="shared" si="104"/>
        <v>0</v>
      </c>
      <c r="BL322" s="15">
        <f t="shared" si="105"/>
        <v>0</v>
      </c>
      <c r="BM322" s="11">
        <f>VLOOKUP(AU322,Ceny!$A$3:$E$9,2,FALSE)</f>
        <v>6.01</v>
      </c>
      <c r="BN322" s="15">
        <f t="shared" si="119"/>
        <v>0</v>
      </c>
      <c r="BO322" s="11">
        <f>VLOOKUP(AU322,Ceny!$A$3:$E$9,4,FALSE)</f>
        <v>6.01</v>
      </c>
      <c r="BP322" s="15">
        <f t="shared" si="120"/>
        <v>72.12</v>
      </c>
      <c r="BQ322" s="11">
        <f>VLOOKUP(AU322,Ceny!$A$3:$E$9,3,FALSE)</f>
        <v>5.706E-2</v>
      </c>
      <c r="BR322" s="15">
        <f t="shared" si="106"/>
        <v>0</v>
      </c>
      <c r="BS322" s="11">
        <f>VLOOKUP(AU322,Ceny!$A$3:$E$9,5,FALSE)</f>
        <v>5.706E-2</v>
      </c>
      <c r="BT322" s="15">
        <f t="shared" si="107"/>
        <v>0</v>
      </c>
      <c r="BU322" s="15">
        <v>0</v>
      </c>
      <c r="BV322" s="58">
        <f t="shared" si="108"/>
        <v>0</v>
      </c>
      <c r="BW322" s="59">
        <f t="shared" si="109"/>
        <v>72.12</v>
      </c>
      <c r="BX322" s="59">
        <f t="shared" si="110"/>
        <v>16.59</v>
      </c>
      <c r="BY322" s="59">
        <f t="shared" si="111"/>
        <v>88.710000000000008</v>
      </c>
      <c r="CA322" s="60"/>
    </row>
    <row r="323" spans="1:79">
      <c r="A323" s="56">
        <f t="shared" si="113"/>
        <v>309</v>
      </c>
      <c r="B323" s="8" t="s">
        <v>613</v>
      </c>
      <c r="C323" s="8" t="s">
        <v>614</v>
      </c>
      <c r="D323" s="8" t="s">
        <v>65</v>
      </c>
      <c r="E323" s="8" t="s">
        <v>65</v>
      </c>
      <c r="F323" s="8" t="s">
        <v>615</v>
      </c>
      <c r="G323" s="8" t="s">
        <v>616</v>
      </c>
      <c r="H323" s="8"/>
      <c r="I323" s="8" t="s">
        <v>617</v>
      </c>
      <c r="J323" s="8" t="s">
        <v>613</v>
      </c>
      <c r="K323" s="8" t="s">
        <v>614</v>
      </c>
      <c r="L323" s="8" t="s">
        <v>65</v>
      </c>
      <c r="M323" s="8" t="s">
        <v>65</v>
      </c>
      <c r="N323" s="8" t="s">
        <v>615</v>
      </c>
      <c r="O323" s="8" t="s">
        <v>616</v>
      </c>
      <c r="P323" s="8"/>
      <c r="Q323" s="8" t="s">
        <v>733</v>
      </c>
      <c r="R323" s="8" t="s">
        <v>734</v>
      </c>
      <c r="S323" s="8">
        <v>0</v>
      </c>
      <c r="T323" s="13" t="s">
        <v>49</v>
      </c>
      <c r="U323" s="13" t="s">
        <v>35</v>
      </c>
      <c r="V323" s="8" t="s">
        <v>739</v>
      </c>
      <c r="W323" s="9">
        <v>45657</v>
      </c>
      <c r="X323" s="8" t="s">
        <v>740</v>
      </c>
      <c r="Y323" s="8" t="s">
        <v>1009</v>
      </c>
      <c r="Z323" s="8" t="s">
        <v>1010</v>
      </c>
      <c r="AA323" s="8" t="s">
        <v>65</v>
      </c>
      <c r="AB323" s="8" t="s">
        <v>65</v>
      </c>
      <c r="AC323" s="8" t="s">
        <v>1011</v>
      </c>
      <c r="AD323" s="8" t="s">
        <v>92</v>
      </c>
      <c r="AE323" s="8" t="s">
        <v>127</v>
      </c>
      <c r="AF323" s="10" t="s">
        <v>1756</v>
      </c>
      <c r="AG323" s="8" t="s">
        <v>1757</v>
      </c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2"/>
      <c r="AT323" s="18">
        <v>24213</v>
      </c>
      <c r="AU323" s="8" t="str">
        <f>AU$22</f>
        <v>W-3.6</v>
      </c>
      <c r="AV323" s="8" t="s">
        <v>1138</v>
      </c>
      <c r="AW323" s="8"/>
      <c r="AX323" s="13">
        <v>8760</v>
      </c>
      <c r="AY323" s="13">
        <v>12</v>
      </c>
      <c r="AZ323" s="14">
        <v>0</v>
      </c>
      <c r="BA323" s="14">
        <v>100</v>
      </c>
      <c r="BB323" s="13">
        <f t="shared" si="96"/>
        <v>0</v>
      </c>
      <c r="BC323" s="13">
        <f t="shared" si="97"/>
        <v>24213</v>
      </c>
      <c r="BD323" s="57">
        <f t="shared" si="98"/>
        <v>0</v>
      </c>
      <c r="BE323" s="57">
        <f>IF((OR(AU323=Ceny!$A$3,AU323=Ceny!$A$4,AU323=Ceny!$A$5,AU323=Ceny!$A$6,AU323=Ceny!$A$7)),$C$5/1000,$C$6/1000)</f>
        <v>0</v>
      </c>
      <c r="BF323" s="15">
        <f t="shared" si="99"/>
        <v>0</v>
      </c>
      <c r="BG323" s="15">
        <f t="shared" si="100"/>
        <v>0</v>
      </c>
      <c r="BH323" s="15">
        <f t="shared" si="101"/>
        <v>0</v>
      </c>
      <c r="BI323" s="16">
        <f t="shared" si="102"/>
        <v>0</v>
      </c>
      <c r="BJ323" s="15">
        <f t="shared" si="103"/>
        <v>0</v>
      </c>
      <c r="BK323" s="16">
        <f t="shared" si="104"/>
        <v>0</v>
      </c>
      <c r="BL323" s="15">
        <f t="shared" si="105"/>
        <v>0</v>
      </c>
      <c r="BM323" s="11">
        <f>VLOOKUP(AU323,Ceny!$A$3:$E$9,2,FALSE)</f>
        <v>42.41</v>
      </c>
      <c r="BN323" s="15">
        <f t="shared" si="119"/>
        <v>0</v>
      </c>
      <c r="BO323" s="11">
        <f>VLOOKUP(AU323,Ceny!$A$3:$E$9,4,FALSE)</f>
        <v>42.41</v>
      </c>
      <c r="BP323" s="15">
        <f t="shared" si="120"/>
        <v>508.92</v>
      </c>
      <c r="BQ323" s="11">
        <f>VLOOKUP(AU323,Ceny!$A$3:$E$9,3,FALSE)</f>
        <v>4.4200000000000003E-2</v>
      </c>
      <c r="BR323" s="15">
        <f t="shared" si="106"/>
        <v>0</v>
      </c>
      <c r="BS323" s="11">
        <f>VLOOKUP(AU323,Ceny!$A$3:$E$9,5,FALSE)</f>
        <v>4.4200000000000003E-2</v>
      </c>
      <c r="BT323" s="15">
        <f t="shared" si="107"/>
        <v>1070.21</v>
      </c>
      <c r="BU323" s="15">
        <v>0</v>
      </c>
      <c r="BV323" s="58">
        <f t="shared" si="108"/>
        <v>0</v>
      </c>
      <c r="BW323" s="59">
        <f t="shared" si="109"/>
        <v>1579.13</v>
      </c>
      <c r="BX323" s="59">
        <f t="shared" si="110"/>
        <v>363.2</v>
      </c>
      <c r="BY323" s="59">
        <f t="shared" si="111"/>
        <v>1942.3300000000002</v>
      </c>
      <c r="CA323" s="60"/>
    </row>
    <row r="324" spans="1:79">
      <c r="A324" s="56">
        <f t="shared" si="113"/>
        <v>310</v>
      </c>
      <c r="B324" s="8" t="s">
        <v>618</v>
      </c>
      <c r="C324" s="8" t="s">
        <v>619</v>
      </c>
      <c r="D324" s="8" t="s">
        <v>65</v>
      </c>
      <c r="E324" s="8" t="s">
        <v>65</v>
      </c>
      <c r="F324" s="8" t="s">
        <v>620</v>
      </c>
      <c r="G324" s="8" t="s">
        <v>621</v>
      </c>
      <c r="H324" s="8"/>
      <c r="I324" s="8" t="s">
        <v>622</v>
      </c>
      <c r="J324" s="8" t="s">
        <v>618</v>
      </c>
      <c r="K324" s="8" t="s">
        <v>619</v>
      </c>
      <c r="L324" s="8" t="s">
        <v>65</v>
      </c>
      <c r="M324" s="8" t="s">
        <v>65</v>
      </c>
      <c r="N324" s="8" t="s">
        <v>620</v>
      </c>
      <c r="O324" s="8" t="s">
        <v>621</v>
      </c>
      <c r="P324" s="8"/>
      <c r="Q324" s="8" t="s">
        <v>733</v>
      </c>
      <c r="R324" s="8" t="s">
        <v>734</v>
      </c>
      <c r="S324" s="8">
        <v>0</v>
      </c>
      <c r="T324" s="13" t="s">
        <v>49</v>
      </c>
      <c r="U324" s="13" t="s">
        <v>35</v>
      </c>
      <c r="V324" s="8" t="s">
        <v>739</v>
      </c>
      <c r="W324" s="9">
        <v>45657</v>
      </c>
      <c r="X324" s="8" t="s">
        <v>740</v>
      </c>
      <c r="Y324" s="8" t="s">
        <v>618</v>
      </c>
      <c r="Z324" s="8" t="s">
        <v>619</v>
      </c>
      <c r="AA324" s="8" t="s">
        <v>65</v>
      </c>
      <c r="AB324" s="8" t="s">
        <v>65</v>
      </c>
      <c r="AC324" s="8" t="s">
        <v>620</v>
      </c>
      <c r="AD324" s="8" t="s">
        <v>621</v>
      </c>
      <c r="AE324" s="8"/>
      <c r="AF324" s="10" t="s">
        <v>1758</v>
      </c>
      <c r="AG324" s="8" t="s">
        <v>1759</v>
      </c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2"/>
      <c r="AT324" s="18">
        <v>40867</v>
      </c>
      <c r="AU324" s="8" t="str">
        <f>AU$22</f>
        <v>W-3.6</v>
      </c>
      <c r="AV324" s="8" t="s">
        <v>1138</v>
      </c>
      <c r="AW324" s="8"/>
      <c r="AX324" s="13">
        <v>8760</v>
      </c>
      <c r="AY324" s="13">
        <v>12</v>
      </c>
      <c r="AZ324" s="14">
        <v>0</v>
      </c>
      <c r="BA324" s="14">
        <v>100</v>
      </c>
      <c r="BB324" s="13">
        <f t="shared" si="96"/>
        <v>0</v>
      </c>
      <c r="BC324" s="13">
        <f t="shared" si="97"/>
        <v>40867</v>
      </c>
      <c r="BD324" s="57">
        <f t="shared" si="98"/>
        <v>0</v>
      </c>
      <c r="BE324" s="57">
        <f>IF((OR(AU324=Ceny!$A$3,AU324=Ceny!$A$4,AU324=Ceny!$A$5,AU324=Ceny!$A$6,AU324=Ceny!$A$7)),$C$5/1000,$C$6/1000)</f>
        <v>0</v>
      </c>
      <c r="BF324" s="15">
        <f t="shared" si="99"/>
        <v>0</v>
      </c>
      <c r="BG324" s="15">
        <f t="shared" si="100"/>
        <v>0</v>
      </c>
      <c r="BH324" s="15">
        <f t="shared" si="101"/>
        <v>0</v>
      </c>
      <c r="BI324" s="16">
        <f t="shared" si="102"/>
        <v>0</v>
      </c>
      <c r="BJ324" s="15">
        <f t="shared" si="103"/>
        <v>0</v>
      </c>
      <c r="BK324" s="16">
        <f t="shared" si="104"/>
        <v>0</v>
      </c>
      <c r="BL324" s="15">
        <f t="shared" si="105"/>
        <v>0</v>
      </c>
      <c r="BM324" s="11">
        <f>VLOOKUP(AU324,Ceny!$A$3:$E$9,2,FALSE)</f>
        <v>42.41</v>
      </c>
      <c r="BN324" s="15">
        <f t="shared" si="119"/>
        <v>0</v>
      </c>
      <c r="BO324" s="11">
        <f>VLOOKUP(AU324,Ceny!$A$3:$E$9,4,FALSE)</f>
        <v>42.41</v>
      </c>
      <c r="BP324" s="15">
        <f t="shared" si="120"/>
        <v>508.92</v>
      </c>
      <c r="BQ324" s="11">
        <f>VLOOKUP(AU324,Ceny!$A$3:$E$9,3,FALSE)</f>
        <v>4.4200000000000003E-2</v>
      </c>
      <c r="BR324" s="15">
        <f t="shared" si="106"/>
        <v>0</v>
      </c>
      <c r="BS324" s="11">
        <f>VLOOKUP(AU324,Ceny!$A$3:$E$9,5,FALSE)</f>
        <v>4.4200000000000003E-2</v>
      </c>
      <c r="BT324" s="15">
        <f t="shared" si="107"/>
        <v>1806.32</v>
      </c>
      <c r="BU324" s="15">
        <v>0</v>
      </c>
      <c r="BV324" s="58">
        <f t="shared" si="108"/>
        <v>0</v>
      </c>
      <c r="BW324" s="59">
        <f t="shared" si="109"/>
        <v>2315.2399999999998</v>
      </c>
      <c r="BX324" s="59">
        <f t="shared" si="110"/>
        <v>532.51</v>
      </c>
      <c r="BY324" s="59">
        <f t="shared" si="111"/>
        <v>2847.75</v>
      </c>
      <c r="CA324" s="60"/>
    </row>
    <row r="325" spans="1:79">
      <c r="A325" s="56">
        <f t="shared" si="113"/>
        <v>311</v>
      </c>
      <c r="B325" s="8" t="s">
        <v>623</v>
      </c>
      <c r="C325" s="8" t="s">
        <v>624</v>
      </c>
      <c r="D325" s="8" t="s">
        <v>65</v>
      </c>
      <c r="E325" s="8" t="s">
        <v>65</v>
      </c>
      <c r="F325" s="8" t="s">
        <v>625</v>
      </c>
      <c r="G325" s="8" t="s">
        <v>392</v>
      </c>
      <c r="H325" s="8"/>
      <c r="I325" s="8" t="s">
        <v>626</v>
      </c>
      <c r="J325" s="8" t="s">
        <v>623</v>
      </c>
      <c r="K325" s="8" t="s">
        <v>624</v>
      </c>
      <c r="L325" s="8" t="s">
        <v>65</v>
      </c>
      <c r="M325" s="8" t="s">
        <v>65</v>
      </c>
      <c r="N325" s="8" t="s">
        <v>625</v>
      </c>
      <c r="O325" s="8" t="s">
        <v>392</v>
      </c>
      <c r="P325" s="8"/>
      <c r="Q325" s="8" t="s">
        <v>733</v>
      </c>
      <c r="R325" s="8" t="s">
        <v>734</v>
      </c>
      <c r="S325" s="8">
        <v>0</v>
      </c>
      <c r="T325" s="13" t="s">
        <v>49</v>
      </c>
      <c r="U325" s="13" t="s">
        <v>35</v>
      </c>
      <c r="V325" s="8" t="s">
        <v>739</v>
      </c>
      <c r="W325" s="9">
        <v>45657</v>
      </c>
      <c r="X325" s="8" t="s">
        <v>740</v>
      </c>
      <c r="Y325" s="8" t="s">
        <v>623</v>
      </c>
      <c r="Z325" s="8" t="s">
        <v>1012</v>
      </c>
      <c r="AA325" s="8" t="s">
        <v>65</v>
      </c>
      <c r="AB325" s="8" t="s">
        <v>65</v>
      </c>
      <c r="AC325" s="8" t="s">
        <v>1013</v>
      </c>
      <c r="AD325" s="8" t="s">
        <v>1014</v>
      </c>
      <c r="AE325" s="8"/>
      <c r="AF325" s="10" t="s">
        <v>1760</v>
      </c>
      <c r="AG325" s="8" t="s">
        <v>1761</v>
      </c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2"/>
      <c r="AT325" s="18">
        <v>15840</v>
      </c>
      <c r="AU325" s="8" t="str">
        <f>AU$22</f>
        <v>W-3.6</v>
      </c>
      <c r="AV325" s="8" t="s">
        <v>1138</v>
      </c>
      <c r="AW325" s="8"/>
      <c r="AX325" s="13">
        <v>8760</v>
      </c>
      <c r="AY325" s="13">
        <v>12</v>
      </c>
      <c r="AZ325" s="14">
        <v>0</v>
      </c>
      <c r="BA325" s="14">
        <v>100</v>
      </c>
      <c r="BB325" s="13">
        <f t="shared" si="96"/>
        <v>0</v>
      </c>
      <c r="BC325" s="13">
        <f t="shared" si="97"/>
        <v>15840</v>
      </c>
      <c r="BD325" s="57">
        <f t="shared" si="98"/>
        <v>0</v>
      </c>
      <c r="BE325" s="57">
        <f>IF((OR(AU325=Ceny!$A$3,AU325=Ceny!$A$4,AU325=Ceny!$A$5,AU325=Ceny!$A$6,AU325=Ceny!$A$7)),$C$5/1000,$C$6/1000)</f>
        <v>0</v>
      </c>
      <c r="BF325" s="15">
        <f t="shared" si="99"/>
        <v>0</v>
      </c>
      <c r="BG325" s="15">
        <f t="shared" si="100"/>
        <v>0</v>
      </c>
      <c r="BH325" s="15">
        <f t="shared" si="101"/>
        <v>0</v>
      </c>
      <c r="BI325" s="16">
        <f t="shared" si="102"/>
        <v>0</v>
      </c>
      <c r="BJ325" s="15">
        <f t="shared" si="103"/>
        <v>0</v>
      </c>
      <c r="BK325" s="16">
        <f t="shared" si="104"/>
        <v>0</v>
      </c>
      <c r="BL325" s="15">
        <f t="shared" si="105"/>
        <v>0</v>
      </c>
      <c r="BM325" s="11">
        <f>VLOOKUP(AU325,Ceny!$A$3:$E$9,2,FALSE)</f>
        <v>42.41</v>
      </c>
      <c r="BN325" s="15">
        <f t="shared" si="119"/>
        <v>0</v>
      </c>
      <c r="BO325" s="11">
        <f>VLOOKUP(AU325,Ceny!$A$3:$E$9,4,FALSE)</f>
        <v>42.41</v>
      </c>
      <c r="BP325" s="15">
        <f t="shared" si="120"/>
        <v>508.92</v>
      </c>
      <c r="BQ325" s="11">
        <f>VLOOKUP(AU325,Ceny!$A$3:$E$9,3,FALSE)</f>
        <v>4.4200000000000003E-2</v>
      </c>
      <c r="BR325" s="15">
        <f t="shared" si="106"/>
        <v>0</v>
      </c>
      <c r="BS325" s="11">
        <f>VLOOKUP(AU325,Ceny!$A$3:$E$9,5,FALSE)</f>
        <v>4.4200000000000003E-2</v>
      </c>
      <c r="BT325" s="15">
        <f t="shared" si="107"/>
        <v>700.13</v>
      </c>
      <c r="BU325" s="15">
        <v>0</v>
      </c>
      <c r="BV325" s="58">
        <f t="shared" si="108"/>
        <v>0</v>
      </c>
      <c r="BW325" s="59">
        <f t="shared" si="109"/>
        <v>1209.05</v>
      </c>
      <c r="BX325" s="59">
        <f t="shared" si="110"/>
        <v>278.08</v>
      </c>
      <c r="BY325" s="59">
        <f t="shared" si="111"/>
        <v>1487.1299999999999</v>
      </c>
      <c r="CA325" s="60"/>
    </row>
    <row r="326" spans="1:79">
      <c r="A326" s="56">
        <f t="shared" si="113"/>
        <v>312</v>
      </c>
      <c r="B326" s="8" t="s">
        <v>627</v>
      </c>
      <c r="C326" s="8" t="s">
        <v>628</v>
      </c>
      <c r="D326" s="8" t="s">
        <v>65</v>
      </c>
      <c r="E326" s="8" t="s">
        <v>65</v>
      </c>
      <c r="F326" s="8" t="s">
        <v>629</v>
      </c>
      <c r="G326" s="8" t="s">
        <v>630</v>
      </c>
      <c r="H326" s="8"/>
      <c r="I326" s="8" t="s">
        <v>631</v>
      </c>
      <c r="J326" s="8" t="s">
        <v>627</v>
      </c>
      <c r="K326" s="8" t="s">
        <v>628</v>
      </c>
      <c r="L326" s="8" t="s">
        <v>65</v>
      </c>
      <c r="M326" s="8" t="s">
        <v>65</v>
      </c>
      <c r="N326" s="8" t="s">
        <v>629</v>
      </c>
      <c r="O326" s="8" t="s">
        <v>630</v>
      </c>
      <c r="P326" s="8"/>
      <c r="Q326" s="8" t="s">
        <v>733</v>
      </c>
      <c r="R326" s="8" t="s">
        <v>734</v>
      </c>
      <c r="S326" s="8">
        <v>0</v>
      </c>
      <c r="T326" s="13" t="s">
        <v>49</v>
      </c>
      <c r="U326" s="13" t="s">
        <v>35</v>
      </c>
      <c r="V326" s="8" t="s">
        <v>739</v>
      </c>
      <c r="W326" s="9">
        <v>45657</v>
      </c>
      <c r="X326" s="8" t="s">
        <v>740</v>
      </c>
      <c r="Y326" s="8" t="s">
        <v>627</v>
      </c>
      <c r="Z326" s="8" t="s">
        <v>628</v>
      </c>
      <c r="AA326" s="8" t="s">
        <v>65</v>
      </c>
      <c r="AB326" s="8" t="s">
        <v>65</v>
      </c>
      <c r="AC326" s="8" t="s">
        <v>629</v>
      </c>
      <c r="AD326" s="8" t="s">
        <v>630</v>
      </c>
      <c r="AE326" s="8"/>
      <c r="AF326" s="10" t="s">
        <v>1762</v>
      </c>
      <c r="AG326" s="8" t="s">
        <v>1763</v>
      </c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2"/>
      <c r="AT326" s="18">
        <v>90763</v>
      </c>
      <c r="AU326" s="8" t="str">
        <f>AU$17</f>
        <v>W-4</v>
      </c>
      <c r="AV326" s="8" t="s">
        <v>1138</v>
      </c>
      <c r="AW326" s="8"/>
      <c r="AX326" s="13">
        <v>8760</v>
      </c>
      <c r="AY326" s="13">
        <v>12</v>
      </c>
      <c r="AZ326" s="14">
        <v>0</v>
      </c>
      <c r="BA326" s="14">
        <v>100</v>
      </c>
      <c r="BB326" s="13">
        <f t="shared" si="96"/>
        <v>0</v>
      </c>
      <c r="BC326" s="13">
        <f t="shared" si="97"/>
        <v>90763</v>
      </c>
      <c r="BD326" s="57">
        <f t="shared" si="98"/>
        <v>0</v>
      </c>
      <c r="BE326" s="57">
        <f>IF((OR(AU326=Ceny!$A$3,AU326=Ceny!$A$4,AU326=Ceny!$A$5,AU326=Ceny!$A$6,AU326=Ceny!$A$7)),$C$5/1000,$C$6/1000)</f>
        <v>0</v>
      </c>
      <c r="BF326" s="15">
        <f t="shared" si="99"/>
        <v>0</v>
      </c>
      <c r="BG326" s="15">
        <f t="shared" si="100"/>
        <v>0</v>
      </c>
      <c r="BH326" s="15">
        <f t="shared" si="101"/>
        <v>0</v>
      </c>
      <c r="BI326" s="16">
        <f t="shared" si="102"/>
        <v>0</v>
      </c>
      <c r="BJ326" s="15">
        <f t="shared" si="103"/>
        <v>0</v>
      </c>
      <c r="BK326" s="16">
        <f t="shared" si="104"/>
        <v>0</v>
      </c>
      <c r="BL326" s="15">
        <f t="shared" si="105"/>
        <v>0</v>
      </c>
      <c r="BM326" s="11">
        <f>VLOOKUP(AU326,Ceny!$A$3:$E$9,2,FALSE)</f>
        <v>204.77</v>
      </c>
      <c r="BN326" s="15">
        <f t="shared" si="119"/>
        <v>0</v>
      </c>
      <c r="BO326" s="11">
        <f>VLOOKUP(AU326,Ceny!$A$3:$E$9,4,FALSE)</f>
        <v>204.77</v>
      </c>
      <c r="BP326" s="15">
        <f t="shared" si="120"/>
        <v>2457.2399999999998</v>
      </c>
      <c r="BQ326" s="11">
        <f>VLOOKUP(AU326,Ceny!$A$3:$E$9,3,FALSE)</f>
        <v>4.4069999999999998E-2</v>
      </c>
      <c r="BR326" s="15">
        <f t="shared" si="106"/>
        <v>0</v>
      </c>
      <c r="BS326" s="11">
        <f>VLOOKUP(AU326,Ceny!$A$3:$E$9,5,FALSE)</f>
        <v>4.4069999999999998E-2</v>
      </c>
      <c r="BT326" s="15">
        <f t="shared" si="107"/>
        <v>3999.93</v>
      </c>
      <c r="BU326" s="15">
        <v>0</v>
      </c>
      <c r="BV326" s="58">
        <f t="shared" si="108"/>
        <v>0</v>
      </c>
      <c r="BW326" s="59">
        <f t="shared" si="109"/>
        <v>6457.17</v>
      </c>
      <c r="BX326" s="59">
        <f t="shared" si="110"/>
        <v>1485.15</v>
      </c>
      <c r="BY326" s="59">
        <f t="shared" si="111"/>
        <v>7942.32</v>
      </c>
      <c r="CA326" s="60"/>
    </row>
    <row r="327" spans="1:79">
      <c r="A327" s="56">
        <f t="shared" si="113"/>
        <v>313</v>
      </c>
      <c r="B327" s="8" t="s">
        <v>627</v>
      </c>
      <c r="C327" s="8" t="s">
        <v>628</v>
      </c>
      <c r="D327" s="8" t="s">
        <v>65</v>
      </c>
      <c r="E327" s="8" t="s">
        <v>65</v>
      </c>
      <c r="F327" s="8" t="s">
        <v>629</v>
      </c>
      <c r="G327" s="8" t="s">
        <v>630</v>
      </c>
      <c r="H327" s="8"/>
      <c r="I327" s="8" t="s">
        <v>631</v>
      </c>
      <c r="J327" s="8" t="s">
        <v>627</v>
      </c>
      <c r="K327" s="8" t="s">
        <v>628</v>
      </c>
      <c r="L327" s="8" t="s">
        <v>65</v>
      </c>
      <c r="M327" s="8" t="s">
        <v>65</v>
      </c>
      <c r="N327" s="8" t="s">
        <v>629</v>
      </c>
      <c r="O327" s="8" t="s">
        <v>630</v>
      </c>
      <c r="P327" s="8"/>
      <c r="Q327" s="8" t="s">
        <v>733</v>
      </c>
      <c r="R327" s="8" t="s">
        <v>734</v>
      </c>
      <c r="S327" s="8">
        <v>0</v>
      </c>
      <c r="T327" s="13" t="s">
        <v>49</v>
      </c>
      <c r="U327" s="13" t="s">
        <v>35</v>
      </c>
      <c r="V327" s="8" t="s">
        <v>739</v>
      </c>
      <c r="W327" s="9">
        <v>45657</v>
      </c>
      <c r="X327" s="8" t="s">
        <v>740</v>
      </c>
      <c r="Y327" s="8" t="s">
        <v>627</v>
      </c>
      <c r="Z327" s="8" t="s">
        <v>250</v>
      </c>
      <c r="AA327" s="8" t="s">
        <v>65</v>
      </c>
      <c r="AB327" s="8" t="s">
        <v>65</v>
      </c>
      <c r="AC327" s="8" t="s">
        <v>251</v>
      </c>
      <c r="AD327" s="8" t="s">
        <v>1015</v>
      </c>
      <c r="AE327" s="8"/>
      <c r="AF327" s="10" t="s">
        <v>1764</v>
      </c>
      <c r="AG327" s="8" t="s">
        <v>1765</v>
      </c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2"/>
      <c r="AT327" s="18">
        <v>121310</v>
      </c>
      <c r="AU327" s="8" t="str">
        <f>AU$17</f>
        <v>W-4</v>
      </c>
      <c r="AV327" s="8" t="s">
        <v>1138</v>
      </c>
      <c r="AW327" s="8"/>
      <c r="AX327" s="13">
        <v>8760</v>
      </c>
      <c r="AY327" s="13">
        <v>12</v>
      </c>
      <c r="AZ327" s="14">
        <v>0</v>
      </c>
      <c r="BA327" s="14">
        <v>100</v>
      </c>
      <c r="BB327" s="13">
        <f t="shared" si="96"/>
        <v>0</v>
      </c>
      <c r="BC327" s="13">
        <f t="shared" si="97"/>
        <v>121310</v>
      </c>
      <c r="BD327" s="57">
        <f t="shared" si="98"/>
        <v>0</v>
      </c>
      <c r="BE327" s="57">
        <f>IF((OR(AU327=Ceny!$A$3,AU327=Ceny!$A$4,AU327=Ceny!$A$5,AU327=Ceny!$A$6,AU327=Ceny!$A$7)),$C$5/1000,$C$6/1000)</f>
        <v>0</v>
      </c>
      <c r="BF327" s="15">
        <f t="shared" si="99"/>
        <v>0</v>
      </c>
      <c r="BG327" s="15">
        <f t="shared" si="100"/>
        <v>0</v>
      </c>
      <c r="BH327" s="15">
        <f t="shared" si="101"/>
        <v>0</v>
      </c>
      <c r="BI327" s="16">
        <f t="shared" si="102"/>
        <v>0</v>
      </c>
      <c r="BJ327" s="15">
        <f t="shared" si="103"/>
        <v>0</v>
      </c>
      <c r="BK327" s="16">
        <f t="shared" si="104"/>
        <v>0</v>
      </c>
      <c r="BL327" s="15">
        <f t="shared" si="105"/>
        <v>0</v>
      </c>
      <c r="BM327" s="11">
        <f>VLOOKUP(AU327,Ceny!$A$3:$E$9,2,FALSE)</f>
        <v>204.77</v>
      </c>
      <c r="BN327" s="15">
        <f t="shared" si="119"/>
        <v>0</v>
      </c>
      <c r="BO327" s="11">
        <f>VLOOKUP(AU327,Ceny!$A$3:$E$9,4,FALSE)</f>
        <v>204.77</v>
      </c>
      <c r="BP327" s="15">
        <f t="shared" si="120"/>
        <v>2457.2399999999998</v>
      </c>
      <c r="BQ327" s="11">
        <f>VLOOKUP(AU327,Ceny!$A$3:$E$9,3,FALSE)</f>
        <v>4.4069999999999998E-2</v>
      </c>
      <c r="BR327" s="15">
        <f t="shared" si="106"/>
        <v>0</v>
      </c>
      <c r="BS327" s="11">
        <f>VLOOKUP(AU327,Ceny!$A$3:$E$9,5,FALSE)</f>
        <v>4.4069999999999998E-2</v>
      </c>
      <c r="BT327" s="15">
        <f t="shared" si="107"/>
        <v>5346.13</v>
      </c>
      <c r="BU327" s="15">
        <v>0</v>
      </c>
      <c r="BV327" s="58">
        <f t="shared" si="108"/>
        <v>0</v>
      </c>
      <c r="BW327" s="59">
        <f t="shared" si="109"/>
        <v>7803.37</v>
      </c>
      <c r="BX327" s="59">
        <f t="shared" si="110"/>
        <v>1794.78</v>
      </c>
      <c r="BY327" s="59">
        <f t="shared" si="111"/>
        <v>9598.15</v>
      </c>
      <c r="CA327" s="60"/>
    </row>
    <row r="328" spans="1:79">
      <c r="A328" s="56">
        <f t="shared" si="113"/>
        <v>314</v>
      </c>
      <c r="B328" s="8" t="s">
        <v>627</v>
      </c>
      <c r="C328" s="8" t="s">
        <v>628</v>
      </c>
      <c r="D328" s="8" t="s">
        <v>65</v>
      </c>
      <c r="E328" s="8" t="s">
        <v>65</v>
      </c>
      <c r="F328" s="8" t="s">
        <v>629</v>
      </c>
      <c r="G328" s="8" t="s">
        <v>630</v>
      </c>
      <c r="H328" s="8"/>
      <c r="I328" s="8" t="s">
        <v>631</v>
      </c>
      <c r="J328" s="8" t="s">
        <v>627</v>
      </c>
      <c r="K328" s="8" t="s">
        <v>628</v>
      </c>
      <c r="L328" s="8" t="s">
        <v>65</v>
      </c>
      <c r="M328" s="8" t="s">
        <v>65</v>
      </c>
      <c r="N328" s="8" t="s">
        <v>629</v>
      </c>
      <c r="O328" s="8" t="s">
        <v>630</v>
      </c>
      <c r="P328" s="8"/>
      <c r="Q328" s="8" t="s">
        <v>733</v>
      </c>
      <c r="R328" s="8" t="s">
        <v>734</v>
      </c>
      <c r="S328" s="8">
        <v>0</v>
      </c>
      <c r="T328" s="13" t="s">
        <v>49</v>
      </c>
      <c r="U328" s="13" t="s">
        <v>35</v>
      </c>
      <c r="V328" s="8" t="s">
        <v>739</v>
      </c>
      <c r="W328" s="9">
        <v>45657</v>
      </c>
      <c r="X328" s="8" t="s">
        <v>740</v>
      </c>
      <c r="Y328" s="8" t="s">
        <v>627</v>
      </c>
      <c r="Z328" s="8" t="s">
        <v>280</v>
      </c>
      <c r="AA328" s="8" t="s">
        <v>65</v>
      </c>
      <c r="AB328" s="8" t="s">
        <v>65</v>
      </c>
      <c r="AC328" s="8" t="s">
        <v>1016</v>
      </c>
      <c r="AD328" s="8" t="s">
        <v>1017</v>
      </c>
      <c r="AE328" s="8"/>
      <c r="AF328" s="10" t="s">
        <v>1766</v>
      </c>
      <c r="AG328" s="8" t="s">
        <v>1767</v>
      </c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2"/>
      <c r="AT328" s="18">
        <v>90742</v>
      </c>
      <c r="AU328" s="8" t="str">
        <f>AU$17</f>
        <v>W-4</v>
      </c>
      <c r="AV328" s="8" t="s">
        <v>1138</v>
      </c>
      <c r="AW328" s="8"/>
      <c r="AX328" s="13">
        <v>8760</v>
      </c>
      <c r="AY328" s="13">
        <v>12</v>
      </c>
      <c r="AZ328" s="14">
        <v>0</v>
      </c>
      <c r="BA328" s="14">
        <v>100</v>
      </c>
      <c r="BB328" s="13">
        <f t="shared" si="96"/>
        <v>0</v>
      </c>
      <c r="BC328" s="13">
        <f t="shared" si="97"/>
        <v>90742</v>
      </c>
      <c r="BD328" s="57">
        <f t="shared" si="98"/>
        <v>0</v>
      </c>
      <c r="BE328" s="57">
        <f>IF((OR(AU328=Ceny!$A$3,AU328=Ceny!$A$4,AU328=Ceny!$A$5,AU328=Ceny!$A$6,AU328=Ceny!$A$7)),$C$5/1000,$C$6/1000)</f>
        <v>0</v>
      </c>
      <c r="BF328" s="15">
        <f t="shared" si="99"/>
        <v>0</v>
      </c>
      <c r="BG328" s="15">
        <f t="shared" si="100"/>
        <v>0</v>
      </c>
      <c r="BH328" s="15">
        <f t="shared" si="101"/>
        <v>0</v>
      </c>
      <c r="BI328" s="16">
        <f t="shared" si="102"/>
        <v>0</v>
      </c>
      <c r="BJ328" s="15">
        <f t="shared" si="103"/>
        <v>0</v>
      </c>
      <c r="BK328" s="16">
        <f t="shared" si="104"/>
        <v>0</v>
      </c>
      <c r="BL328" s="15">
        <f t="shared" si="105"/>
        <v>0</v>
      </c>
      <c r="BM328" s="11">
        <f>VLOOKUP(AU328,Ceny!$A$3:$E$9,2,FALSE)</f>
        <v>204.77</v>
      </c>
      <c r="BN328" s="15">
        <f t="shared" si="119"/>
        <v>0</v>
      </c>
      <c r="BO328" s="11">
        <f>VLOOKUP(AU328,Ceny!$A$3:$E$9,4,FALSE)</f>
        <v>204.77</v>
      </c>
      <c r="BP328" s="15">
        <f t="shared" si="120"/>
        <v>2457.2399999999998</v>
      </c>
      <c r="BQ328" s="11">
        <f>VLOOKUP(AU328,Ceny!$A$3:$E$9,3,FALSE)</f>
        <v>4.4069999999999998E-2</v>
      </c>
      <c r="BR328" s="15">
        <f t="shared" si="106"/>
        <v>0</v>
      </c>
      <c r="BS328" s="11">
        <f>VLOOKUP(AU328,Ceny!$A$3:$E$9,5,FALSE)</f>
        <v>4.4069999999999998E-2</v>
      </c>
      <c r="BT328" s="15">
        <f t="shared" si="107"/>
        <v>3999</v>
      </c>
      <c r="BU328" s="15">
        <v>0</v>
      </c>
      <c r="BV328" s="58">
        <f t="shared" si="108"/>
        <v>0</v>
      </c>
      <c r="BW328" s="59">
        <f t="shared" si="109"/>
        <v>6456.24</v>
      </c>
      <c r="BX328" s="59">
        <f t="shared" si="110"/>
        <v>1484.94</v>
      </c>
      <c r="BY328" s="59">
        <f t="shared" si="111"/>
        <v>7941.18</v>
      </c>
      <c r="CA328" s="60"/>
    </row>
    <row r="329" spans="1:79">
      <c r="A329" s="56">
        <f t="shared" si="113"/>
        <v>315</v>
      </c>
      <c r="B329" s="8" t="s">
        <v>632</v>
      </c>
      <c r="C329" s="8" t="s">
        <v>633</v>
      </c>
      <c r="D329" s="8" t="s">
        <v>65</v>
      </c>
      <c r="E329" s="8" t="s">
        <v>65</v>
      </c>
      <c r="F329" s="8" t="s">
        <v>634</v>
      </c>
      <c r="G329" s="8" t="s">
        <v>635</v>
      </c>
      <c r="H329" s="8"/>
      <c r="I329" s="8" t="s">
        <v>636</v>
      </c>
      <c r="J329" s="8" t="s">
        <v>632</v>
      </c>
      <c r="K329" s="8" t="s">
        <v>633</v>
      </c>
      <c r="L329" s="8" t="s">
        <v>65</v>
      </c>
      <c r="M329" s="8" t="s">
        <v>65</v>
      </c>
      <c r="N329" s="8" t="s">
        <v>634</v>
      </c>
      <c r="O329" s="8" t="s">
        <v>635</v>
      </c>
      <c r="P329" s="8"/>
      <c r="Q329" s="8" t="s">
        <v>733</v>
      </c>
      <c r="R329" s="8" t="s">
        <v>734</v>
      </c>
      <c r="S329" s="8">
        <v>0</v>
      </c>
      <c r="T329" s="13" t="s">
        <v>49</v>
      </c>
      <c r="U329" s="13" t="s">
        <v>35</v>
      </c>
      <c r="V329" s="8" t="s">
        <v>739</v>
      </c>
      <c r="W329" s="9">
        <v>45657</v>
      </c>
      <c r="X329" s="8" t="s">
        <v>740</v>
      </c>
      <c r="Y329" s="8" t="s">
        <v>632</v>
      </c>
      <c r="Z329" s="8" t="s">
        <v>1018</v>
      </c>
      <c r="AA329" s="8" t="s">
        <v>65</v>
      </c>
      <c r="AB329" s="8" t="s">
        <v>65</v>
      </c>
      <c r="AC329" s="8" t="s">
        <v>1019</v>
      </c>
      <c r="AD329" s="8" t="s">
        <v>211</v>
      </c>
      <c r="AE329" s="8"/>
      <c r="AF329" s="10" t="s">
        <v>1768</v>
      </c>
      <c r="AG329" s="8" t="s">
        <v>1769</v>
      </c>
      <c r="AH329" s="11">
        <v>128089</v>
      </c>
      <c r="AI329" s="11">
        <v>124815</v>
      </c>
      <c r="AJ329" s="11">
        <v>116687</v>
      </c>
      <c r="AK329" s="11">
        <v>93024</v>
      </c>
      <c r="AL329" s="11">
        <v>0</v>
      </c>
      <c r="AM329" s="11">
        <v>37022</v>
      </c>
      <c r="AN329" s="11">
        <v>37591</v>
      </c>
      <c r="AO329" s="11">
        <v>37036</v>
      </c>
      <c r="AP329" s="11">
        <v>38038</v>
      </c>
      <c r="AQ329" s="11">
        <v>0</v>
      </c>
      <c r="AR329" s="11">
        <v>117029</v>
      </c>
      <c r="AS329" s="12">
        <v>146706</v>
      </c>
      <c r="AT329" s="18">
        <f t="shared" ref="AT329:AT336" si="121">AH329+AI329+AJ329+AK329+AL329+AM329+AN329+AO329+AP329+AQ329+AR329+AS329</f>
        <v>876037</v>
      </c>
      <c r="AU329" s="8" t="str">
        <f t="shared" ref="AU329:AU336" si="122">AU$19</f>
        <v>W-5.1</v>
      </c>
      <c r="AV329" s="8" t="s">
        <v>1138</v>
      </c>
      <c r="AW329" s="8" t="s">
        <v>1770</v>
      </c>
      <c r="AX329" s="13">
        <v>8760</v>
      </c>
      <c r="AY329" s="13">
        <v>12</v>
      </c>
      <c r="AZ329" s="14">
        <v>0</v>
      </c>
      <c r="BA329" s="14">
        <v>100</v>
      </c>
      <c r="BB329" s="13">
        <f t="shared" si="96"/>
        <v>0</v>
      </c>
      <c r="BC329" s="13">
        <f t="shared" si="97"/>
        <v>876037</v>
      </c>
      <c r="BD329" s="57">
        <f t="shared" si="98"/>
        <v>0</v>
      </c>
      <c r="BE329" s="57">
        <f>IF((OR(AU329=Ceny!$A$3,AU329=Ceny!$A$4,AU329=Ceny!$A$5,AU329=Ceny!$A$6,AU329=Ceny!$A$7)),$C$5/1000,$C$6/1000)</f>
        <v>0</v>
      </c>
      <c r="BF329" s="15">
        <f t="shared" si="99"/>
        <v>0</v>
      </c>
      <c r="BG329" s="15">
        <f t="shared" si="100"/>
        <v>0</v>
      </c>
      <c r="BH329" s="15">
        <f t="shared" si="101"/>
        <v>0</v>
      </c>
      <c r="BI329" s="16">
        <f t="shared" si="102"/>
        <v>0</v>
      </c>
      <c r="BJ329" s="15">
        <f t="shared" si="103"/>
        <v>0</v>
      </c>
      <c r="BK329" s="16">
        <f t="shared" si="104"/>
        <v>0</v>
      </c>
      <c r="BL329" s="15">
        <f t="shared" si="105"/>
        <v>0</v>
      </c>
      <c r="BM329" s="11">
        <f>VLOOKUP(AU329,Ceny!$A$3:$E$9,2,FALSE)</f>
        <v>6.4200000000000004E-3</v>
      </c>
      <c r="BN329" s="15">
        <f t="shared" ref="BN329:BN336" si="123">ROUND(BM329*AX329*AW329*AZ329/100,2)</f>
        <v>0</v>
      </c>
      <c r="BO329" s="11">
        <f>VLOOKUP(AU329,Ceny!$A$3:$E$9,4,FALSE)</f>
        <v>6.4200000000000004E-3</v>
      </c>
      <c r="BP329" s="15">
        <f t="shared" ref="BP329:BP336" si="124">ROUND(BO329*AW329*AX329*BA329/100,2)</f>
        <v>27782.16</v>
      </c>
      <c r="BQ329" s="11">
        <f>VLOOKUP(AU329,Ceny!$A$3:$E$9,3,FALSE)</f>
        <v>2.3060000000000001E-2</v>
      </c>
      <c r="BR329" s="15">
        <f t="shared" si="106"/>
        <v>0</v>
      </c>
      <c r="BS329" s="11">
        <f>VLOOKUP(AU329,Ceny!$A$3:$E$9,5,FALSE)</f>
        <v>2.3060000000000001E-2</v>
      </c>
      <c r="BT329" s="15">
        <f t="shared" si="107"/>
        <v>20201.41</v>
      </c>
      <c r="BU329" s="15">
        <v>0</v>
      </c>
      <c r="BV329" s="58">
        <f t="shared" si="108"/>
        <v>0</v>
      </c>
      <c r="BW329" s="59">
        <f t="shared" si="109"/>
        <v>47983.57</v>
      </c>
      <c r="BX329" s="59">
        <f t="shared" si="110"/>
        <v>11036.22</v>
      </c>
      <c r="BY329" s="59">
        <f t="shared" si="111"/>
        <v>59019.79</v>
      </c>
      <c r="CA329" s="60"/>
    </row>
    <row r="330" spans="1:79">
      <c r="A330" s="56">
        <f t="shared" si="113"/>
        <v>316</v>
      </c>
      <c r="B330" s="8" t="s">
        <v>632</v>
      </c>
      <c r="C330" s="8" t="s">
        <v>633</v>
      </c>
      <c r="D330" s="8" t="s">
        <v>65</v>
      </c>
      <c r="E330" s="8" t="s">
        <v>65</v>
      </c>
      <c r="F330" s="8" t="s">
        <v>634</v>
      </c>
      <c r="G330" s="8" t="s">
        <v>635</v>
      </c>
      <c r="H330" s="8"/>
      <c r="I330" s="8" t="s">
        <v>636</v>
      </c>
      <c r="J330" s="8" t="s">
        <v>632</v>
      </c>
      <c r="K330" s="8" t="s">
        <v>633</v>
      </c>
      <c r="L330" s="8" t="s">
        <v>65</v>
      </c>
      <c r="M330" s="8" t="s">
        <v>65</v>
      </c>
      <c r="N330" s="8" t="s">
        <v>634</v>
      </c>
      <c r="O330" s="8" t="s">
        <v>635</v>
      </c>
      <c r="P330" s="8"/>
      <c r="Q330" s="8" t="s">
        <v>733</v>
      </c>
      <c r="R330" s="8" t="s">
        <v>734</v>
      </c>
      <c r="S330" s="8">
        <v>0</v>
      </c>
      <c r="T330" s="13" t="s">
        <v>49</v>
      </c>
      <c r="U330" s="13" t="s">
        <v>35</v>
      </c>
      <c r="V330" s="8" t="s">
        <v>739</v>
      </c>
      <c r="W330" s="9">
        <v>45657</v>
      </c>
      <c r="X330" s="8" t="s">
        <v>740</v>
      </c>
      <c r="Y330" s="8" t="s">
        <v>632</v>
      </c>
      <c r="Z330" s="8" t="s">
        <v>437</v>
      </c>
      <c r="AA330" s="8" t="s">
        <v>65</v>
      </c>
      <c r="AB330" s="8" t="s">
        <v>65</v>
      </c>
      <c r="AC330" s="8" t="s">
        <v>438</v>
      </c>
      <c r="AD330" s="8" t="s">
        <v>1020</v>
      </c>
      <c r="AE330" s="8"/>
      <c r="AF330" s="10" t="s">
        <v>1771</v>
      </c>
      <c r="AG330" s="8" t="s">
        <v>1769</v>
      </c>
      <c r="AH330" s="11">
        <v>72162</v>
      </c>
      <c r="AI330" s="11">
        <v>68918</v>
      </c>
      <c r="AJ330" s="11">
        <v>63143</v>
      </c>
      <c r="AK330" s="11">
        <v>50382</v>
      </c>
      <c r="AL330" s="11">
        <v>31206</v>
      </c>
      <c r="AM330" s="11">
        <v>18967</v>
      </c>
      <c r="AN330" s="11">
        <v>18119</v>
      </c>
      <c r="AO330" s="11">
        <v>16441</v>
      </c>
      <c r="AP330" s="11">
        <v>18322</v>
      </c>
      <c r="AQ330" s="11">
        <v>33694</v>
      </c>
      <c r="AR330" s="11">
        <v>67019</v>
      </c>
      <c r="AS330" s="12">
        <v>77928</v>
      </c>
      <c r="AT330" s="18">
        <f t="shared" si="121"/>
        <v>536301</v>
      </c>
      <c r="AU330" s="8" t="str">
        <f t="shared" si="122"/>
        <v>W-5.1</v>
      </c>
      <c r="AV330" s="8" t="s">
        <v>1138</v>
      </c>
      <c r="AW330" s="8" t="s">
        <v>1772</v>
      </c>
      <c r="AX330" s="13">
        <v>8760</v>
      </c>
      <c r="AY330" s="13">
        <v>12</v>
      </c>
      <c r="AZ330" s="14">
        <v>0</v>
      </c>
      <c r="BA330" s="14">
        <v>100</v>
      </c>
      <c r="BB330" s="13">
        <f t="shared" si="96"/>
        <v>0</v>
      </c>
      <c r="BC330" s="13">
        <f t="shared" si="97"/>
        <v>536301</v>
      </c>
      <c r="BD330" s="57">
        <f t="shared" si="98"/>
        <v>0</v>
      </c>
      <c r="BE330" s="57">
        <f>IF((OR(AU330=Ceny!$A$3,AU330=Ceny!$A$4,AU330=Ceny!$A$5,AU330=Ceny!$A$6,AU330=Ceny!$A$7)),$C$5/1000,$C$6/1000)</f>
        <v>0</v>
      </c>
      <c r="BF330" s="15">
        <f t="shared" si="99"/>
        <v>0</v>
      </c>
      <c r="BG330" s="15">
        <f t="shared" si="100"/>
        <v>0</v>
      </c>
      <c r="BH330" s="15">
        <f t="shared" si="101"/>
        <v>0</v>
      </c>
      <c r="BI330" s="16">
        <f t="shared" si="102"/>
        <v>0</v>
      </c>
      <c r="BJ330" s="15">
        <f t="shared" si="103"/>
        <v>0</v>
      </c>
      <c r="BK330" s="16">
        <f t="shared" si="104"/>
        <v>0</v>
      </c>
      <c r="BL330" s="15">
        <f t="shared" si="105"/>
        <v>0</v>
      </c>
      <c r="BM330" s="11">
        <f>VLOOKUP(AU330,Ceny!$A$3:$E$9,2,FALSE)</f>
        <v>6.4200000000000004E-3</v>
      </c>
      <c r="BN330" s="15">
        <f t="shared" si="123"/>
        <v>0</v>
      </c>
      <c r="BO330" s="11">
        <f>VLOOKUP(AU330,Ceny!$A$3:$E$9,4,FALSE)</f>
        <v>6.4200000000000004E-3</v>
      </c>
      <c r="BP330" s="15">
        <f t="shared" si="124"/>
        <v>14172.28</v>
      </c>
      <c r="BQ330" s="11">
        <f>VLOOKUP(AU330,Ceny!$A$3:$E$9,3,FALSE)</f>
        <v>2.3060000000000001E-2</v>
      </c>
      <c r="BR330" s="15">
        <f t="shared" si="106"/>
        <v>0</v>
      </c>
      <c r="BS330" s="11">
        <f>VLOOKUP(AU330,Ceny!$A$3:$E$9,5,FALSE)</f>
        <v>2.3060000000000001E-2</v>
      </c>
      <c r="BT330" s="15">
        <f t="shared" si="107"/>
        <v>12367.1</v>
      </c>
      <c r="BU330" s="15">
        <v>0</v>
      </c>
      <c r="BV330" s="58">
        <f t="shared" si="108"/>
        <v>0</v>
      </c>
      <c r="BW330" s="59">
        <f t="shared" si="109"/>
        <v>26539.38</v>
      </c>
      <c r="BX330" s="59">
        <f t="shared" si="110"/>
        <v>6104.06</v>
      </c>
      <c r="BY330" s="59">
        <f t="shared" si="111"/>
        <v>32643.440000000002</v>
      </c>
      <c r="CA330" s="60"/>
    </row>
    <row r="331" spans="1:79">
      <c r="A331" s="56">
        <f t="shared" si="113"/>
        <v>317</v>
      </c>
      <c r="B331" s="8" t="s">
        <v>632</v>
      </c>
      <c r="C331" s="8" t="s">
        <v>633</v>
      </c>
      <c r="D331" s="8" t="s">
        <v>65</v>
      </c>
      <c r="E331" s="8" t="s">
        <v>65</v>
      </c>
      <c r="F331" s="8" t="s">
        <v>634</v>
      </c>
      <c r="G331" s="8" t="s">
        <v>635</v>
      </c>
      <c r="H331" s="8"/>
      <c r="I331" s="8" t="s">
        <v>636</v>
      </c>
      <c r="J331" s="8" t="s">
        <v>632</v>
      </c>
      <c r="K331" s="8" t="s">
        <v>633</v>
      </c>
      <c r="L331" s="8" t="s">
        <v>65</v>
      </c>
      <c r="M331" s="8" t="s">
        <v>65</v>
      </c>
      <c r="N331" s="8" t="s">
        <v>634</v>
      </c>
      <c r="O331" s="8" t="s">
        <v>635</v>
      </c>
      <c r="P331" s="8"/>
      <c r="Q331" s="8" t="s">
        <v>733</v>
      </c>
      <c r="R331" s="8" t="s">
        <v>734</v>
      </c>
      <c r="S331" s="8">
        <v>0</v>
      </c>
      <c r="T331" s="13" t="s">
        <v>49</v>
      </c>
      <c r="U331" s="13" t="s">
        <v>35</v>
      </c>
      <c r="V331" s="8" t="s">
        <v>739</v>
      </c>
      <c r="W331" s="9">
        <v>45657</v>
      </c>
      <c r="X331" s="8" t="s">
        <v>740</v>
      </c>
      <c r="Y331" s="8" t="s">
        <v>632</v>
      </c>
      <c r="Z331" s="8" t="s">
        <v>437</v>
      </c>
      <c r="AA331" s="8" t="s">
        <v>65</v>
      </c>
      <c r="AB331" s="8" t="s">
        <v>65</v>
      </c>
      <c r="AC331" s="8" t="s">
        <v>438</v>
      </c>
      <c r="AD331" s="8" t="s">
        <v>1021</v>
      </c>
      <c r="AE331" s="8"/>
      <c r="AF331" s="10" t="s">
        <v>1773</v>
      </c>
      <c r="AG331" s="8" t="s">
        <v>1769</v>
      </c>
      <c r="AH331" s="11">
        <v>48204</v>
      </c>
      <c r="AI331" s="11">
        <v>44549</v>
      </c>
      <c r="AJ331" s="11">
        <v>41601</v>
      </c>
      <c r="AK331" s="11">
        <v>32971</v>
      </c>
      <c r="AL331" s="11">
        <v>20908</v>
      </c>
      <c r="AM331" s="11">
        <v>12414</v>
      </c>
      <c r="AN331" s="11">
        <v>11794</v>
      </c>
      <c r="AO331" s="11">
        <v>11385</v>
      </c>
      <c r="AP331" s="11">
        <v>12261</v>
      </c>
      <c r="AQ331" s="11">
        <v>22474</v>
      </c>
      <c r="AR331" s="11">
        <v>40029</v>
      </c>
      <c r="AS331" s="12">
        <v>49348</v>
      </c>
      <c r="AT331" s="18">
        <f t="shared" si="121"/>
        <v>347938</v>
      </c>
      <c r="AU331" s="8" t="str">
        <f t="shared" si="122"/>
        <v>W-5.1</v>
      </c>
      <c r="AV331" s="8" t="s">
        <v>1138</v>
      </c>
      <c r="AW331" s="8" t="s">
        <v>1306</v>
      </c>
      <c r="AX331" s="13">
        <v>8760</v>
      </c>
      <c r="AY331" s="13">
        <v>12</v>
      </c>
      <c r="AZ331" s="14">
        <v>0</v>
      </c>
      <c r="BA331" s="14">
        <v>100</v>
      </c>
      <c r="BB331" s="13">
        <f t="shared" si="96"/>
        <v>0</v>
      </c>
      <c r="BC331" s="13">
        <f t="shared" si="97"/>
        <v>347938</v>
      </c>
      <c r="BD331" s="57">
        <f t="shared" si="98"/>
        <v>0</v>
      </c>
      <c r="BE331" s="57">
        <f>IF((OR(AU331=Ceny!$A$3,AU331=Ceny!$A$4,AU331=Ceny!$A$5,AU331=Ceny!$A$6,AU331=Ceny!$A$7)),$C$5/1000,$C$6/1000)</f>
        <v>0</v>
      </c>
      <c r="BF331" s="15">
        <f t="shared" si="99"/>
        <v>0</v>
      </c>
      <c r="BG331" s="15">
        <f t="shared" si="100"/>
        <v>0</v>
      </c>
      <c r="BH331" s="15">
        <f t="shared" si="101"/>
        <v>0</v>
      </c>
      <c r="BI331" s="16">
        <f t="shared" si="102"/>
        <v>0</v>
      </c>
      <c r="BJ331" s="15">
        <f t="shared" si="103"/>
        <v>0</v>
      </c>
      <c r="BK331" s="16">
        <f t="shared" si="104"/>
        <v>0</v>
      </c>
      <c r="BL331" s="15">
        <f t="shared" si="105"/>
        <v>0</v>
      </c>
      <c r="BM331" s="11">
        <f>VLOOKUP(AU331,Ceny!$A$3:$E$9,2,FALSE)</f>
        <v>6.4200000000000004E-3</v>
      </c>
      <c r="BN331" s="15">
        <f t="shared" si="123"/>
        <v>0</v>
      </c>
      <c r="BO331" s="11">
        <f>VLOOKUP(AU331,Ceny!$A$3:$E$9,4,FALSE)</f>
        <v>6.4200000000000004E-3</v>
      </c>
      <c r="BP331" s="15">
        <f t="shared" si="124"/>
        <v>11079.12</v>
      </c>
      <c r="BQ331" s="11">
        <f>VLOOKUP(AU331,Ceny!$A$3:$E$9,3,FALSE)</f>
        <v>2.3060000000000001E-2</v>
      </c>
      <c r="BR331" s="15">
        <f t="shared" si="106"/>
        <v>0</v>
      </c>
      <c r="BS331" s="11">
        <f>VLOOKUP(AU331,Ceny!$A$3:$E$9,5,FALSE)</f>
        <v>2.3060000000000001E-2</v>
      </c>
      <c r="BT331" s="15">
        <f t="shared" si="107"/>
        <v>8023.45</v>
      </c>
      <c r="BU331" s="15">
        <v>0</v>
      </c>
      <c r="BV331" s="58">
        <f t="shared" si="108"/>
        <v>0</v>
      </c>
      <c r="BW331" s="59">
        <f t="shared" si="109"/>
        <v>19102.57</v>
      </c>
      <c r="BX331" s="59">
        <f t="shared" si="110"/>
        <v>4393.59</v>
      </c>
      <c r="BY331" s="59">
        <f t="shared" si="111"/>
        <v>23496.16</v>
      </c>
      <c r="CA331" s="60"/>
    </row>
    <row r="332" spans="1:79">
      <c r="A332" s="56">
        <f t="shared" si="113"/>
        <v>318</v>
      </c>
      <c r="B332" s="8" t="s">
        <v>632</v>
      </c>
      <c r="C332" s="8" t="s">
        <v>633</v>
      </c>
      <c r="D332" s="8" t="s">
        <v>65</v>
      </c>
      <c r="E332" s="8" t="s">
        <v>65</v>
      </c>
      <c r="F332" s="8" t="s">
        <v>634</v>
      </c>
      <c r="G332" s="8" t="s">
        <v>635</v>
      </c>
      <c r="H332" s="8"/>
      <c r="I332" s="8" t="s">
        <v>636</v>
      </c>
      <c r="J332" s="8" t="s">
        <v>632</v>
      </c>
      <c r="K332" s="8" t="s">
        <v>633</v>
      </c>
      <c r="L332" s="8" t="s">
        <v>65</v>
      </c>
      <c r="M332" s="8" t="s">
        <v>65</v>
      </c>
      <c r="N332" s="8" t="s">
        <v>634</v>
      </c>
      <c r="O332" s="8" t="s">
        <v>635</v>
      </c>
      <c r="P332" s="8"/>
      <c r="Q332" s="8" t="s">
        <v>733</v>
      </c>
      <c r="R332" s="8" t="s">
        <v>734</v>
      </c>
      <c r="S332" s="8">
        <v>0</v>
      </c>
      <c r="T332" s="13" t="s">
        <v>49</v>
      </c>
      <c r="U332" s="13" t="s">
        <v>35</v>
      </c>
      <c r="V332" s="8" t="s">
        <v>739</v>
      </c>
      <c r="W332" s="9">
        <v>45657</v>
      </c>
      <c r="X332" s="8" t="s">
        <v>740</v>
      </c>
      <c r="Y332" s="8" t="s">
        <v>632</v>
      </c>
      <c r="Z332" s="8" t="s">
        <v>1022</v>
      </c>
      <c r="AA332" s="8" t="s">
        <v>65</v>
      </c>
      <c r="AB332" s="8" t="s">
        <v>65</v>
      </c>
      <c r="AC332" s="8" t="s">
        <v>1023</v>
      </c>
      <c r="AD332" s="8" t="s">
        <v>200</v>
      </c>
      <c r="AE332" s="8"/>
      <c r="AF332" s="10" t="s">
        <v>1774</v>
      </c>
      <c r="AG332" s="8" t="s">
        <v>1769</v>
      </c>
      <c r="AH332" s="11">
        <v>37995</v>
      </c>
      <c r="AI332" s="11">
        <v>33167</v>
      </c>
      <c r="AJ332" s="11">
        <v>30100</v>
      </c>
      <c r="AK332" s="11">
        <v>23495</v>
      </c>
      <c r="AL332" s="11">
        <v>14708</v>
      </c>
      <c r="AM332" s="11">
        <v>9703</v>
      </c>
      <c r="AN332" s="11">
        <v>9239</v>
      </c>
      <c r="AO332" s="11">
        <v>8805</v>
      </c>
      <c r="AP332" s="11">
        <v>9684</v>
      </c>
      <c r="AQ332" s="11">
        <v>18042</v>
      </c>
      <c r="AR332" s="11">
        <v>30036</v>
      </c>
      <c r="AS332" s="12">
        <v>37706</v>
      </c>
      <c r="AT332" s="18">
        <f t="shared" si="121"/>
        <v>262680</v>
      </c>
      <c r="AU332" s="8" t="str">
        <f t="shared" si="122"/>
        <v>W-5.1</v>
      </c>
      <c r="AV332" s="8" t="s">
        <v>1138</v>
      </c>
      <c r="AW332" s="8" t="s">
        <v>1181</v>
      </c>
      <c r="AX332" s="13">
        <v>8760</v>
      </c>
      <c r="AY332" s="13">
        <v>12</v>
      </c>
      <c r="AZ332" s="14">
        <v>0</v>
      </c>
      <c r="BA332" s="14">
        <v>100</v>
      </c>
      <c r="BB332" s="13">
        <f t="shared" ref="BB332:BB394" si="125">AT332*AZ332/100</f>
        <v>0</v>
      </c>
      <c r="BC332" s="13">
        <f t="shared" ref="BC332:BC394" si="126">AT332*BA332/100</f>
        <v>262680</v>
      </c>
      <c r="BD332" s="57">
        <f t="shared" ref="BD332:BD394" si="127">C$4/1000</f>
        <v>0</v>
      </c>
      <c r="BE332" s="57">
        <f>IF((OR(AU332=Ceny!$A$3,AU332=Ceny!$A$4,AU332=Ceny!$A$5,AU332=Ceny!$A$6,AU332=Ceny!$A$7)),$C$5/1000,$C$6/1000)</f>
        <v>0</v>
      </c>
      <c r="BF332" s="15">
        <f t="shared" ref="BF332:BF394" si="128">ROUND(BB332*BD332,2)</f>
        <v>0</v>
      </c>
      <c r="BG332" s="15">
        <f t="shared" ref="BG332:BG394" si="129">ROUND(BC332*BE332,2)</f>
        <v>0</v>
      </c>
      <c r="BH332" s="15">
        <f t="shared" ref="BH332:BH394" si="130">SUM(BF332:BG332)</f>
        <v>0</v>
      </c>
      <c r="BI332" s="16">
        <f t="shared" ref="BI332:BI394" si="131">HLOOKUP(AU332,$E$3:$K$5,2,FALSE)</f>
        <v>0</v>
      </c>
      <c r="BJ332" s="15">
        <f t="shared" ref="BJ332:BJ394" si="132">ROUND(BI332*AY332*AZ332/100,2)</f>
        <v>0</v>
      </c>
      <c r="BK332" s="16">
        <f t="shared" ref="BK332:BK394" si="133">HLOOKUP(AU332,$E$3:$K$5,3,FALSE)</f>
        <v>0</v>
      </c>
      <c r="BL332" s="15">
        <f t="shared" ref="BL332:BL394" si="134">ROUND(BK332*AY332*BA332/100,2)</f>
        <v>0</v>
      </c>
      <c r="BM332" s="11">
        <f>VLOOKUP(AU332,Ceny!$A$3:$E$9,2,FALSE)</f>
        <v>6.4200000000000004E-3</v>
      </c>
      <c r="BN332" s="15">
        <f t="shared" si="123"/>
        <v>0</v>
      </c>
      <c r="BO332" s="11">
        <f>VLOOKUP(AU332,Ceny!$A$3:$E$9,4,FALSE)</f>
        <v>6.4200000000000004E-3</v>
      </c>
      <c r="BP332" s="15">
        <f t="shared" si="124"/>
        <v>6804.94</v>
      </c>
      <c r="BQ332" s="11">
        <f>VLOOKUP(AU332,Ceny!$A$3:$E$9,3,FALSE)</f>
        <v>2.3060000000000001E-2</v>
      </c>
      <c r="BR332" s="15">
        <f t="shared" ref="BR332:BR394" si="135">ROUND(BQ332*AT332*AZ332/100,2)</f>
        <v>0</v>
      </c>
      <c r="BS332" s="11">
        <f>VLOOKUP(AU332,Ceny!$A$3:$E$9,5,FALSE)</f>
        <v>2.3060000000000001E-2</v>
      </c>
      <c r="BT332" s="15">
        <f t="shared" ref="BT332:BT394" si="136">ROUND(BS332*AT332*BA332/100,2)</f>
        <v>6057.4</v>
      </c>
      <c r="BU332" s="15">
        <v>0</v>
      </c>
      <c r="BV332" s="58">
        <f t="shared" ref="BV332:BV394" si="137">ROUND(BU332*AT332,2)</f>
        <v>0</v>
      </c>
      <c r="BW332" s="59">
        <f t="shared" ref="BW332:BW394" si="138">BH332+BJ332+BL332+BN332+BR332+BT332+BP332+BV332</f>
        <v>12862.34</v>
      </c>
      <c r="BX332" s="59">
        <f t="shared" ref="BX332:BX394" si="139">ROUND(BW332*0.23,2)</f>
        <v>2958.34</v>
      </c>
      <c r="BY332" s="59">
        <f t="shared" ref="BY332:BY394" si="140">BX332+BW332</f>
        <v>15820.68</v>
      </c>
      <c r="CA332" s="60"/>
    </row>
    <row r="333" spans="1:79">
      <c r="A333" s="56">
        <f t="shared" si="113"/>
        <v>319</v>
      </c>
      <c r="B333" s="8" t="s">
        <v>632</v>
      </c>
      <c r="C333" s="8" t="s">
        <v>633</v>
      </c>
      <c r="D333" s="8" t="s">
        <v>65</v>
      </c>
      <c r="E333" s="8" t="s">
        <v>65</v>
      </c>
      <c r="F333" s="8" t="s">
        <v>634</v>
      </c>
      <c r="G333" s="8" t="s">
        <v>635</v>
      </c>
      <c r="H333" s="8"/>
      <c r="I333" s="8" t="s">
        <v>636</v>
      </c>
      <c r="J333" s="8" t="s">
        <v>632</v>
      </c>
      <c r="K333" s="8" t="s">
        <v>633</v>
      </c>
      <c r="L333" s="8" t="s">
        <v>65</v>
      </c>
      <c r="M333" s="8" t="s">
        <v>65</v>
      </c>
      <c r="N333" s="8" t="s">
        <v>634</v>
      </c>
      <c r="O333" s="8" t="s">
        <v>635</v>
      </c>
      <c r="P333" s="8"/>
      <c r="Q333" s="8" t="s">
        <v>733</v>
      </c>
      <c r="R333" s="8" t="s">
        <v>734</v>
      </c>
      <c r="S333" s="8">
        <v>0</v>
      </c>
      <c r="T333" s="13" t="s">
        <v>49</v>
      </c>
      <c r="U333" s="13" t="s">
        <v>35</v>
      </c>
      <c r="V333" s="8" t="s">
        <v>739</v>
      </c>
      <c r="W333" s="9">
        <v>45657</v>
      </c>
      <c r="X333" s="8" t="s">
        <v>740</v>
      </c>
      <c r="Y333" s="8" t="s">
        <v>632</v>
      </c>
      <c r="Z333" s="8" t="s">
        <v>437</v>
      </c>
      <c r="AA333" s="8" t="s">
        <v>65</v>
      </c>
      <c r="AB333" s="8" t="s">
        <v>65</v>
      </c>
      <c r="AC333" s="8" t="s">
        <v>1024</v>
      </c>
      <c r="AD333" s="8" t="s">
        <v>759</v>
      </c>
      <c r="AE333" s="8"/>
      <c r="AF333" s="10" t="s">
        <v>1775</v>
      </c>
      <c r="AG333" s="8" t="s">
        <v>1769</v>
      </c>
      <c r="AH333" s="11">
        <v>99536</v>
      </c>
      <c r="AI333" s="11">
        <v>91910</v>
      </c>
      <c r="AJ333" s="11">
        <v>85941</v>
      </c>
      <c r="AK333" s="11">
        <v>64630</v>
      </c>
      <c r="AL333" s="11">
        <v>38930</v>
      </c>
      <c r="AM333" s="11">
        <v>23282</v>
      </c>
      <c r="AN333" s="11">
        <v>22663</v>
      </c>
      <c r="AO333" s="11">
        <v>21717</v>
      </c>
      <c r="AP333" s="11">
        <v>22700</v>
      </c>
      <c r="AQ333" s="11">
        <v>45064</v>
      </c>
      <c r="AR333" s="11">
        <v>79296</v>
      </c>
      <c r="AS333" s="12">
        <v>96250</v>
      </c>
      <c r="AT333" s="18">
        <f t="shared" si="121"/>
        <v>691919</v>
      </c>
      <c r="AU333" s="8" t="str">
        <f t="shared" si="122"/>
        <v>W-5.1</v>
      </c>
      <c r="AV333" s="8" t="s">
        <v>1138</v>
      </c>
      <c r="AW333" s="8" t="s">
        <v>1776</v>
      </c>
      <c r="AX333" s="13">
        <v>8760</v>
      </c>
      <c r="AY333" s="13">
        <v>12</v>
      </c>
      <c r="AZ333" s="14">
        <v>0</v>
      </c>
      <c r="BA333" s="14">
        <v>100</v>
      </c>
      <c r="BB333" s="13">
        <f t="shared" si="125"/>
        <v>0</v>
      </c>
      <c r="BC333" s="13">
        <f t="shared" si="126"/>
        <v>691919</v>
      </c>
      <c r="BD333" s="57">
        <f t="shared" si="127"/>
        <v>0</v>
      </c>
      <c r="BE333" s="57">
        <f>IF((OR(AU333=Ceny!$A$3,AU333=Ceny!$A$4,AU333=Ceny!$A$5,AU333=Ceny!$A$6,AU333=Ceny!$A$7)),$C$5/1000,$C$6/1000)</f>
        <v>0</v>
      </c>
      <c r="BF333" s="15">
        <f t="shared" si="128"/>
        <v>0</v>
      </c>
      <c r="BG333" s="15">
        <f t="shared" si="129"/>
        <v>0</v>
      </c>
      <c r="BH333" s="15">
        <f t="shared" si="130"/>
        <v>0</v>
      </c>
      <c r="BI333" s="16">
        <f t="shared" si="131"/>
        <v>0</v>
      </c>
      <c r="BJ333" s="15">
        <f t="shared" si="132"/>
        <v>0</v>
      </c>
      <c r="BK333" s="16">
        <f t="shared" si="133"/>
        <v>0</v>
      </c>
      <c r="BL333" s="15">
        <f t="shared" si="134"/>
        <v>0</v>
      </c>
      <c r="BM333" s="11">
        <f>VLOOKUP(AU333,Ceny!$A$3:$E$9,2,FALSE)</f>
        <v>6.4200000000000004E-3</v>
      </c>
      <c r="BN333" s="15">
        <f t="shared" si="123"/>
        <v>0</v>
      </c>
      <c r="BO333" s="11">
        <f>VLOOKUP(AU333,Ceny!$A$3:$E$9,4,FALSE)</f>
        <v>6.4200000000000004E-3</v>
      </c>
      <c r="BP333" s="15">
        <f t="shared" si="124"/>
        <v>16646.8</v>
      </c>
      <c r="BQ333" s="11">
        <f>VLOOKUP(AU333,Ceny!$A$3:$E$9,3,FALSE)</f>
        <v>2.3060000000000001E-2</v>
      </c>
      <c r="BR333" s="15">
        <f t="shared" si="135"/>
        <v>0</v>
      </c>
      <c r="BS333" s="11">
        <f>VLOOKUP(AU333,Ceny!$A$3:$E$9,5,FALSE)</f>
        <v>2.3060000000000001E-2</v>
      </c>
      <c r="BT333" s="15">
        <f t="shared" si="136"/>
        <v>15955.65</v>
      </c>
      <c r="BU333" s="15">
        <v>0</v>
      </c>
      <c r="BV333" s="58">
        <f t="shared" si="137"/>
        <v>0</v>
      </c>
      <c r="BW333" s="59">
        <f t="shared" si="138"/>
        <v>32602.449999999997</v>
      </c>
      <c r="BX333" s="59">
        <f t="shared" si="139"/>
        <v>7498.56</v>
      </c>
      <c r="BY333" s="59">
        <f t="shared" si="140"/>
        <v>40101.009999999995</v>
      </c>
      <c r="CA333" s="60"/>
    </row>
    <row r="334" spans="1:79">
      <c r="A334" s="56">
        <f t="shared" si="113"/>
        <v>320</v>
      </c>
      <c r="B334" s="8" t="s">
        <v>632</v>
      </c>
      <c r="C334" s="8" t="s">
        <v>633</v>
      </c>
      <c r="D334" s="8" t="s">
        <v>65</v>
      </c>
      <c r="E334" s="8" t="s">
        <v>65</v>
      </c>
      <c r="F334" s="8" t="s">
        <v>634</v>
      </c>
      <c r="G334" s="8" t="s">
        <v>635</v>
      </c>
      <c r="H334" s="8"/>
      <c r="I334" s="8" t="s">
        <v>636</v>
      </c>
      <c r="J334" s="8" t="s">
        <v>632</v>
      </c>
      <c r="K334" s="8" t="s">
        <v>633</v>
      </c>
      <c r="L334" s="8" t="s">
        <v>65</v>
      </c>
      <c r="M334" s="8" t="s">
        <v>65</v>
      </c>
      <c r="N334" s="8" t="s">
        <v>634</v>
      </c>
      <c r="O334" s="8" t="s">
        <v>635</v>
      </c>
      <c r="P334" s="8"/>
      <c r="Q334" s="8" t="s">
        <v>733</v>
      </c>
      <c r="R334" s="8" t="s">
        <v>734</v>
      </c>
      <c r="S334" s="8">
        <v>0</v>
      </c>
      <c r="T334" s="13" t="s">
        <v>49</v>
      </c>
      <c r="U334" s="13" t="s">
        <v>35</v>
      </c>
      <c r="V334" s="8" t="s">
        <v>739</v>
      </c>
      <c r="W334" s="9">
        <v>45657</v>
      </c>
      <c r="X334" s="8" t="s">
        <v>740</v>
      </c>
      <c r="Y334" s="8" t="s">
        <v>632</v>
      </c>
      <c r="Z334" s="8" t="s">
        <v>437</v>
      </c>
      <c r="AA334" s="8" t="s">
        <v>65</v>
      </c>
      <c r="AB334" s="8" t="s">
        <v>65</v>
      </c>
      <c r="AC334" s="8" t="s">
        <v>1024</v>
      </c>
      <c r="AD334" s="8" t="s">
        <v>558</v>
      </c>
      <c r="AE334" s="8"/>
      <c r="AF334" s="10" t="s">
        <v>1777</v>
      </c>
      <c r="AG334" s="8" t="s">
        <v>1769</v>
      </c>
      <c r="AH334" s="11">
        <v>71017</v>
      </c>
      <c r="AI334" s="11">
        <v>67552</v>
      </c>
      <c r="AJ334" s="11">
        <v>63505</v>
      </c>
      <c r="AK334" s="11">
        <v>53211</v>
      </c>
      <c r="AL334" s="11">
        <v>32799</v>
      </c>
      <c r="AM334" s="11">
        <v>18032</v>
      </c>
      <c r="AN334" s="11">
        <v>16801</v>
      </c>
      <c r="AO334" s="11">
        <v>16765</v>
      </c>
      <c r="AP334" s="11">
        <v>19158</v>
      </c>
      <c r="AQ334" s="11">
        <v>41947</v>
      </c>
      <c r="AR334" s="11">
        <v>64699</v>
      </c>
      <c r="AS334" s="12">
        <v>77582</v>
      </c>
      <c r="AT334" s="18">
        <f t="shared" si="121"/>
        <v>543068</v>
      </c>
      <c r="AU334" s="8" t="str">
        <f t="shared" si="122"/>
        <v>W-5.1</v>
      </c>
      <c r="AV334" s="8" t="s">
        <v>1138</v>
      </c>
      <c r="AW334" s="8" t="s">
        <v>854</v>
      </c>
      <c r="AX334" s="13">
        <v>8760</v>
      </c>
      <c r="AY334" s="13">
        <v>12</v>
      </c>
      <c r="AZ334" s="14">
        <v>0</v>
      </c>
      <c r="BA334" s="14">
        <v>100</v>
      </c>
      <c r="BB334" s="13">
        <f t="shared" si="125"/>
        <v>0</v>
      </c>
      <c r="BC334" s="13">
        <f t="shared" si="126"/>
        <v>543068</v>
      </c>
      <c r="BD334" s="57">
        <f t="shared" si="127"/>
        <v>0</v>
      </c>
      <c r="BE334" s="57">
        <f>IF((OR(AU334=Ceny!$A$3,AU334=Ceny!$A$4,AU334=Ceny!$A$5,AU334=Ceny!$A$6,AU334=Ceny!$A$7)),$C$5/1000,$C$6/1000)</f>
        <v>0</v>
      </c>
      <c r="BF334" s="15">
        <f t="shared" si="128"/>
        <v>0</v>
      </c>
      <c r="BG334" s="15">
        <f t="shared" si="129"/>
        <v>0</v>
      </c>
      <c r="BH334" s="15">
        <f t="shared" si="130"/>
        <v>0</v>
      </c>
      <c r="BI334" s="16">
        <f t="shared" si="131"/>
        <v>0</v>
      </c>
      <c r="BJ334" s="15">
        <f t="shared" si="132"/>
        <v>0</v>
      </c>
      <c r="BK334" s="16">
        <f t="shared" si="133"/>
        <v>0</v>
      </c>
      <c r="BL334" s="15">
        <f t="shared" si="134"/>
        <v>0</v>
      </c>
      <c r="BM334" s="11">
        <f>VLOOKUP(AU334,Ceny!$A$3:$E$9,2,FALSE)</f>
        <v>6.4200000000000004E-3</v>
      </c>
      <c r="BN334" s="15">
        <f t="shared" si="123"/>
        <v>0</v>
      </c>
      <c r="BO334" s="11">
        <f>VLOOKUP(AU334,Ceny!$A$3:$E$9,4,FALSE)</f>
        <v>6.4200000000000004E-3</v>
      </c>
      <c r="BP334" s="15">
        <f t="shared" si="124"/>
        <v>15409.54</v>
      </c>
      <c r="BQ334" s="11">
        <f>VLOOKUP(AU334,Ceny!$A$3:$E$9,3,FALSE)</f>
        <v>2.3060000000000001E-2</v>
      </c>
      <c r="BR334" s="15">
        <f t="shared" si="135"/>
        <v>0</v>
      </c>
      <c r="BS334" s="11">
        <f>VLOOKUP(AU334,Ceny!$A$3:$E$9,5,FALSE)</f>
        <v>2.3060000000000001E-2</v>
      </c>
      <c r="BT334" s="15">
        <f t="shared" si="136"/>
        <v>12523.15</v>
      </c>
      <c r="BU334" s="15">
        <v>0</v>
      </c>
      <c r="BV334" s="58">
        <f t="shared" si="137"/>
        <v>0</v>
      </c>
      <c r="BW334" s="59">
        <f t="shared" si="138"/>
        <v>27932.690000000002</v>
      </c>
      <c r="BX334" s="59">
        <f t="shared" si="139"/>
        <v>6424.52</v>
      </c>
      <c r="BY334" s="59">
        <f t="shared" si="140"/>
        <v>34357.210000000006</v>
      </c>
      <c r="CA334" s="60"/>
    </row>
    <row r="335" spans="1:79">
      <c r="A335" s="56">
        <f t="shared" si="113"/>
        <v>321</v>
      </c>
      <c r="B335" s="8" t="s">
        <v>632</v>
      </c>
      <c r="C335" s="8" t="s">
        <v>633</v>
      </c>
      <c r="D335" s="8" t="s">
        <v>65</v>
      </c>
      <c r="E335" s="8" t="s">
        <v>65</v>
      </c>
      <c r="F335" s="8" t="s">
        <v>634</v>
      </c>
      <c r="G335" s="8" t="s">
        <v>635</v>
      </c>
      <c r="H335" s="8"/>
      <c r="I335" s="8" t="s">
        <v>636</v>
      </c>
      <c r="J335" s="8" t="s">
        <v>632</v>
      </c>
      <c r="K335" s="8" t="s">
        <v>633</v>
      </c>
      <c r="L335" s="8" t="s">
        <v>65</v>
      </c>
      <c r="M335" s="8" t="s">
        <v>65</v>
      </c>
      <c r="N335" s="8" t="s">
        <v>634</v>
      </c>
      <c r="O335" s="8" t="s">
        <v>635</v>
      </c>
      <c r="P335" s="8"/>
      <c r="Q335" s="8" t="s">
        <v>733</v>
      </c>
      <c r="R335" s="8" t="s">
        <v>734</v>
      </c>
      <c r="S335" s="8">
        <v>0</v>
      </c>
      <c r="T335" s="13" t="s">
        <v>49</v>
      </c>
      <c r="U335" s="13" t="s">
        <v>35</v>
      </c>
      <c r="V335" s="8" t="s">
        <v>739</v>
      </c>
      <c r="W335" s="9">
        <v>45657</v>
      </c>
      <c r="X335" s="8" t="s">
        <v>740</v>
      </c>
      <c r="Y335" s="8" t="s">
        <v>632</v>
      </c>
      <c r="Z335" s="8" t="s">
        <v>1018</v>
      </c>
      <c r="AA335" s="8" t="s">
        <v>65</v>
      </c>
      <c r="AB335" s="8" t="s">
        <v>65</v>
      </c>
      <c r="AC335" s="8" t="s">
        <v>1019</v>
      </c>
      <c r="AD335" s="8" t="s">
        <v>1025</v>
      </c>
      <c r="AE335" s="8"/>
      <c r="AF335" s="10" t="s">
        <v>1778</v>
      </c>
      <c r="AG335" s="8" t="s">
        <v>1769</v>
      </c>
      <c r="AH335" s="11">
        <v>41340</v>
      </c>
      <c r="AI335" s="11">
        <v>42056</v>
      </c>
      <c r="AJ335" s="11">
        <v>33983</v>
      </c>
      <c r="AK335" s="11">
        <v>24633</v>
      </c>
      <c r="AL335" s="11">
        <v>12965</v>
      </c>
      <c r="AM335" s="11">
        <v>8549</v>
      </c>
      <c r="AN335" s="11">
        <v>8268</v>
      </c>
      <c r="AO335" s="11">
        <v>9013</v>
      </c>
      <c r="AP335" s="11">
        <v>8174</v>
      </c>
      <c r="AQ335" s="11">
        <v>20073</v>
      </c>
      <c r="AR335" s="11">
        <v>35448</v>
      </c>
      <c r="AS335" s="12">
        <v>43637</v>
      </c>
      <c r="AT335" s="18">
        <f t="shared" si="121"/>
        <v>288139</v>
      </c>
      <c r="AU335" s="8" t="str">
        <f t="shared" si="122"/>
        <v>W-5.1</v>
      </c>
      <c r="AV335" s="8" t="s">
        <v>1138</v>
      </c>
      <c r="AW335" s="8" t="s">
        <v>1779</v>
      </c>
      <c r="AX335" s="13">
        <v>8760</v>
      </c>
      <c r="AY335" s="13">
        <v>12</v>
      </c>
      <c r="AZ335" s="14">
        <v>0</v>
      </c>
      <c r="BA335" s="14">
        <v>100</v>
      </c>
      <c r="BB335" s="13">
        <f t="shared" si="125"/>
        <v>0</v>
      </c>
      <c r="BC335" s="13">
        <f t="shared" si="126"/>
        <v>288139</v>
      </c>
      <c r="BD335" s="57">
        <f t="shared" si="127"/>
        <v>0</v>
      </c>
      <c r="BE335" s="57">
        <f>IF((OR(AU335=Ceny!$A$3,AU335=Ceny!$A$4,AU335=Ceny!$A$5,AU335=Ceny!$A$6,AU335=Ceny!$A$7)),$C$5/1000,$C$6/1000)</f>
        <v>0</v>
      </c>
      <c r="BF335" s="15">
        <f t="shared" si="128"/>
        <v>0</v>
      </c>
      <c r="BG335" s="15">
        <f t="shared" si="129"/>
        <v>0</v>
      </c>
      <c r="BH335" s="15">
        <f t="shared" si="130"/>
        <v>0</v>
      </c>
      <c r="BI335" s="16">
        <f t="shared" si="131"/>
        <v>0</v>
      </c>
      <c r="BJ335" s="15">
        <f t="shared" si="132"/>
        <v>0</v>
      </c>
      <c r="BK335" s="16">
        <f t="shared" si="133"/>
        <v>0</v>
      </c>
      <c r="BL335" s="15">
        <f t="shared" si="134"/>
        <v>0</v>
      </c>
      <c r="BM335" s="11">
        <f>VLOOKUP(AU335,Ceny!$A$3:$E$9,2,FALSE)</f>
        <v>6.4200000000000004E-3</v>
      </c>
      <c r="BN335" s="15">
        <f t="shared" si="123"/>
        <v>0</v>
      </c>
      <c r="BO335" s="11">
        <f>VLOOKUP(AU335,Ceny!$A$3:$E$9,4,FALSE)</f>
        <v>6.4200000000000004E-3</v>
      </c>
      <c r="BP335" s="15">
        <f t="shared" si="124"/>
        <v>8042.21</v>
      </c>
      <c r="BQ335" s="11">
        <f>VLOOKUP(AU335,Ceny!$A$3:$E$9,3,FALSE)</f>
        <v>2.3060000000000001E-2</v>
      </c>
      <c r="BR335" s="15">
        <f t="shared" si="135"/>
        <v>0</v>
      </c>
      <c r="BS335" s="11">
        <f>VLOOKUP(AU335,Ceny!$A$3:$E$9,5,FALSE)</f>
        <v>2.3060000000000001E-2</v>
      </c>
      <c r="BT335" s="15">
        <f t="shared" si="136"/>
        <v>6644.49</v>
      </c>
      <c r="BU335" s="15">
        <v>0</v>
      </c>
      <c r="BV335" s="58">
        <f t="shared" si="137"/>
        <v>0</v>
      </c>
      <c r="BW335" s="59">
        <f t="shared" si="138"/>
        <v>14686.7</v>
      </c>
      <c r="BX335" s="59">
        <f t="shared" si="139"/>
        <v>3377.94</v>
      </c>
      <c r="BY335" s="59">
        <f t="shared" si="140"/>
        <v>18064.64</v>
      </c>
      <c r="CA335" s="60"/>
    </row>
    <row r="336" spans="1:79">
      <c r="A336" s="56">
        <f t="shared" ref="A336:A399" si="141">A335+1</f>
        <v>322</v>
      </c>
      <c r="B336" s="8" t="s">
        <v>632</v>
      </c>
      <c r="C336" s="8" t="s">
        <v>633</v>
      </c>
      <c r="D336" s="8" t="s">
        <v>65</v>
      </c>
      <c r="E336" s="8" t="s">
        <v>65</v>
      </c>
      <c r="F336" s="8" t="s">
        <v>634</v>
      </c>
      <c r="G336" s="8" t="s">
        <v>635</v>
      </c>
      <c r="H336" s="8"/>
      <c r="I336" s="8" t="s">
        <v>636</v>
      </c>
      <c r="J336" s="8" t="s">
        <v>632</v>
      </c>
      <c r="K336" s="8" t="s">
        <v>633</v>
      </c>
      <c r="L336" s="8" t="s">
        <v>65</v>
      </c>
      <c r="M336" s="8" t="s">
        <v>65</v>
      </c>
      <c r="N336" s="8" t="s">
        <v>634</v>
      </c>
      <c r="O336" s="8" t="s">
        <v>635</v>
      </c>
      <c r="P336" s="8"/>
      <c r="Q336" s="8" t="s">
        <v>733</v>
      </c>
      <c r="R336" s="8" t="s">
        <v>734</v>
      </c>
      <c r="S336" s="8">
        <v>0</v>
      </c>
      <c r="T336" s="13" t="s">
        <v>49</v>
      </c>
      <c r="U336" s="13" t="s">
        <v>35</v>
      </c>
      <c r="V336" s="8" t="s">
        <v>739</v>
      </c>
      <c r="W336" s="9">
        <v>45657</v>
      </c>
      <c r="X336" s="8" t="s">
        <v>740</v>
      </c>
      <c r="Y336" s="8" t="s">
        <v>632</v>
      </c>
      <c r="Z336" s="8" t="s">
        <v>1027</v>
      </c>
      <c r="AA336" s="8" t="s">
        <v>65</v>
      </c>
      <c r="AB336" s="8" t="s">
        <v>65</v>
      </c>
      <c r="AC336" s="8" t="s">
        <v>1028</v>
      </c>
      <c r="AD336" s="8" t="s">
        <v>112</v>
      </c>
      <c r="AE336" s="8"/>
      <c r="AF336" s="10" t="s">
        <v>1780</v>
      </c>
      <c r="AG336" s="8" t="s">
        <v>1769</v>
      </c>
      <c r="AH336" s="11">
        <v>84812</v>
      </c>
      <c r="AI336" s="11">
        <v>79014</v>
      </c>
      <c r="AJ336" s="11">
        <v>70127</v>
      </c>
      <c r="AK336" s="11">
        <v>54924</v>
      </c>
      <c r="AL336" s="11">
        <v>29786</v>
      </c>
      <c r="AM336" s="11">
        <v>15056</v>
      </c>
      <c r="AN336" s="11">
        <v>14639</v>
      </c>
      <c r="AO336" s="11">
        <v>14520</v>
      </c>
      <c r="AP336" s="11">
        <v>16615</v>
      </c>
      <c r="AQ336" s="11">
        <v>44394</v>
      </c>
      <c r="AR336" s="11">
        <v>72673</v>
      </c>
      <c r="AS336" s="12">
        <v>88416</v>
      </c>
      <c r="AT336" s="18">
        <f t="shared" si="121"/>
        <v>584976</v>
      </c>
      <c r="AU336" s="8" t="str">
        <f t="shared" si="122"/>
        <v>W-5.1</v>
      </c>
      <c r="AV336" s="8" t="s">
        <v>1138</v>
      </c>
      <c r="AW336" s="8" t="s">
        <v>1060</v>
      </c>
      <c r="AX336" s="13">
        <v>8760</v>
      </c>
      <c r="AY336" s="13">
        <v>12</v>
      </c>
      <c r="AZ336" s="14">
        <v>0</v>
      </c>
      <c r="BA336" s="14">
        <v>100</v>
      </c>
      <c r="BB336" s="13">
        <f t="shared" si="125"/>
        <v>0</v>
      </c>
      <c r="BC336" s="13">
        <f t="shared" si="126"/>
        <v>584976</v>
      </c>
      <c r="BD336" s="57">
        <f t="shared" si="127"/>
        <v>0</v>
      </c>
      <c r="BE336" s="57">
        <f>IF((OR(AU336=Ceny!$A$3,AU336=Ceny!$A$4,AU336=Ceny!$A$5,AU336=Ceny!$A$6,AU336=Ceny!$A$7)),$C$5/1000,$C$6/1000)</f>
        <v>0</v>
      </c>
      <c r="BF336" s="15">
        <f t="shared" si="128"/>
        <v>0</v>
      </c>
      <c r="BG336" s="15">
        <f t="shared" si="129"/>
        <v>0</v>
      </c>
      <c r="BH336" s="15">
        <f t="shared" si="130"/>
        <v>0</v>
      </c>
      <c r="BI336" s="16">
        <f t="shared" si="131"/>
        <v>0</v>
      </c>
      <c r="BJ336" s="15">
        <f t="shared" si="132"/>
        <v>0</v>
      </c>
      <c r="BK336" s="16">
        <f t="shared" si="133"/>
        <v>0</v>
      </c>
      <c r="BL336" s="15">
        <f t="shared" si="134"/>
        <v>0</v>
      </c>
      <c r="BM336" s="11">
        <f>VLOOKUP(AU336,Ceny!$A$3:$E$9,2,FALSE)</f>
        <v>6.4200000000000004E-3</v>
      </c>
      <c r="BN336" s="15">
        <f t="shared" si="123"/>
        <v>0</v>
      </c>
      <c r="BO336" s="11">
        <f>VLOOKUP(AU336,Ceny!$A$3:$E$9,4,FALSE)</f>
        <v>6.4200000000000004E-3</v>
      </c>
      <c r="BP336" s="15">
        <f t="shared" si="124"/>
        <v>17265.43</v>
      </c>
      <c r="BQ336" s="11">
        <f>VLOOKUP(AU336,Ceny!$A$3:$E$9,3,FALSE)</f>
        <v>2.3060000000000001E-2</v>
      </c>
      <c r="BR336" s="15">
        <f t="shared" si="135"/>
        <v>0</v>
      </c>
      <c r="BS336" s="11">
        <f>VLOOKUP(AU336,Ceny!$A$3:$E$9,5,FALSE)</f>
        <v>2.3060000000000001E-2</v>
      </c>
      <c r="BT336" s="15">
        <f t="shared" si="136"/>
        <v>13489.55</v>
      </c>
      <c r="BU336" s="15">
        <v>0</v>
      </c>
      <c r="BV336" s="58">
        <f t="shared" si="137"/>
        <v>0</v>
      </c>
      <c r="BW336" s="59">
        <f t="shared" si="138"/>
        <v>30754.98</v>
      </c>
      <c r="BX336" s="59">
        <f t="shared" si="139"/>
        <v>7073.65</v>
      </c>
      <c r="BY336" s="59">
        <f t="shared" si="140"/>
        <v>37828.629999999997</v>
      </c>
      <c r="CA336" s="60"/>
    </row>
    <row r="337" spans="1:79">
      <c r="A337" s="56">
        <f t="shared" si="141"/>
        <v>323</v>
      </c>
      <c r="B337" s="8" t="s">
        <v>632</v>
      </c>
      <c r="C337" s="8" t="s">
        <v>633</v>
      </c>
      <c r="D337" s="8" t="s">
        <v>65</v>
      </c>
      <c r="E337" s="8" t="s">
        <v>65</v>
      </c>
      <c r="F337" s="8" t="s">
        <v>634</v>
      </c>
      <c r="G337" s="8" t="s">
        <v>635</v>
      </c>
      <c r="H337" s="8"/>
      <c r="I337" s="8" t="s">
        <v>636</v>
      </c>
      <c r="J337" s="8" t="s">
        <v>632</v>
      </c>
      <c r="K337" s="8" t="s">
        <v>633</v>
      </c>
      <c r="L337" s="8" t="s">
        <v>65</v>
      </c>
      <c r="M337" s="8" t="s">
        <v>65</v>
      </c>
      <c r="N337" s="8" t="s">
        <v>634</v>
      </c>
      <c r="O337" s="8" t="s">
        <v>635</v>
      </c>
      <c r="P337" s="8"/>
      <c r="Q337" s="8" t="s">
        <v>733</v>
      </c>
      <c r="R337" s="8" t="s">
        <v>734</v>
      </c>
      <c r="S337" s="8">
        <v>0</v>
      </c>
      <c r="T337" s="13" t="s">
        <v>49</v>
      </c>
      <c r="U337" s="13" t="s">
        <v>35</v>
      </c>
      <c r="V337" s="8" t="s">
        <v>739</v>
      </c>
      <c r="W337" s="9">
        <v>45657</v>
      </c>
      <c r="X337" s="8" t="s">
        <v>740</v>
      </c>
      <c r="Y337" s="8" t="s">
        <v>632</v>
      </c>
      <c r="Z337" s="8" t="s">
        <v>1022</v>
      </c>
      <c r="AA337" s="8" t="s">
        <v>65</v>
      </c>
      <c r="AB337" s="8" t="s">
        <v>65</v>
      </c>
      <c r="AC337" s="8" t="s">
        <v>1029</v>
      </c>
      <c r="AD337" s="8" t="s">
        <v>532</v>
      </c>
      <c r="AE337" s="8"/>
      <c r="AF337" s="10" t="s">
        <v>1781</v>
      </c>
      <c r="AG337" s="8" t="s">
        <v>1782</v>
      </c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2"/>
      <c r="AT337" s="18">
        <v>131030</v>
      </c>
      <c r="AU337" s="8" t="str">
        <f t="shared" ref="AU337:AU342" si="142">AU$17</f>
        <v>W-4</v>
      </c>
      <c r="AV337" s="8" t="s">
        <v>1138</v>
      </c>
      <c r="AW337" s="8"/>
      <c r="AX337" s="13">
        <v>8760</v>
      </c>
      <c r="AY337" s="13">
        <v>12</v>
      </c>
      <c r="AZ337" s="14">
        <v>0</v>
      </c>
      <c r="BA337" s="14">
        <v>100</v>
      </c>
      <c r="BB337" s="13">
        <f t="shared" si="125"/>
        <v>0</v>
      </c>
      <c r="BC337" s="13">
        <f t="shared" si="126"/>
        <v>131030</v>
      </c>
      <c r="BD337" s="57">
        <f t="shared" si="127"/>
        <v>0</v>
      </c>
      <c r="BE337" s="57">
        <f>IF((OR(AU337=Ceny!$A$3,AU337=Ceny!$A$4,AU337=Ceny!$A$5,AU337=Ceny!$A$6,AU337=Ceny!$A$7)),$C$5/1000,$C$6/1000)</f>
        <v>0</v>
      </c>
      <c r="BF337" s="15">
        <f t="shared" si="128"/>
        <v>0</v>
      </c>
      <c r="BG337" s="15">
        <f t="shared" si="129"/>
        <v>0</v>
      </c>
      <c r="BH337" s="15">
        <f t="shared" si="130"/>
        <v>0</v>
      </c>
      <c r="BI337" s="16">
        <f t="shared" si="131"/>
        <v>0</v>
      </c>
      <c r="BJ337" s="15">
        <f t="shared" si="132"/>
        <v>0</v>
      </c>
      <c r="BK337" s="16">
        <f t="shared" si="133"/>
        <v>0</v>
      </c>
      <c r="BL337" s="15">
        <f t="shared" si="134"/>
        <v>0</v>
      </c>
      <c r="BM337" s="11">
        <f>VLOOKUP(AU337,Ceny!$A$3:$E$9,2,FALSE)</f>
        <v>204.77</v>
      </c>
      <c r="BN337" s="15">
        <f t="shared" ref="BN337:BN342" si="143">ROUND(BM337*AY337*AZ337/100,2)</f>
        <v>0</v>
      </c>
      <c r="BO337" s="11">
        <f>VLOOKUP(AU337,Ceny!$A$3:$E$9,4,FALSE)</f>
        <v>204.77</v>
      </c>
      <c r="BP337" s="15">
        <f t="shared" ref="BP337:BP342" si="144">ROUND(BO337*AY337*BA337/100,2)</f>
        <v>2457.2399999999998</v>
      </c>
      <c r="BQ337" s="11">
        <f>VLOOKUP(AU337,Ceny!$A$3:$E$9,3,FALSE)</f>
        <v>4.4069999999999998E-2</v>
      </c>
      <c r="BR337" s="15">
        <f t="shared" si="135"/>
        <v>0</v>
      </c>
      <c r="BS337" s="11">
        <f>VLOOKUP(AU337,Ceny!$A$3:$E$9,5,FALSE)</f>
        <v>4.4069999999999998E-2</v>
      </c>
      <c r="BT337" s="15">
        <f t="shared" si="136"/>
        <v>5774.49</v>
      </c>
      <c r="BU337" s="15">
        <v>0</v>
      </c>
      <c r="BV337" s="58">
        <f t="shared" si="137"/>
        <v>0</v>
      </c>
      <c r="BW337" s="59">
        <f t="shared" si="138"/>
        <v>8231.73</v>
      </c>
      <c r="BX337" s="59">
        <f t="shared" si="139"/>
        <v>1893.3</v>
      </c>
      <c r="BY337" s="59">
        <f t="shared" si="140"/>
        <v>10125.029999999999</v>
      </c>
      <c r="CA337" s="60"/>
    </row>
    <row r="338" spans="1:79">
      <c r="A338" s="56">
        <f t="shared" si="141"/>
        <v>324</v>
      </c>
      <c r="B338" s="8" t="s">
        <v>632</v>
      </c>
      <c r="C338" s="8" t="s">
        <v>633</v>
      </c>
      <c r="D338" s="8" t="s">
        <v>65</v>
      </c>
      <c r="E338" s="8" t="s">
        <v>65</v>
      </c>
      <c r="F338" s="8" t="s">
        <v>634</v>
      </c>
      <c r="G338" s="8" t="s">
        <v>635</v>
      </c>
      <c r="H338" s="8"/>
      <c r="I338" s="8" t="s">
        <v>636</v>
      </c>
      <c r="J338" s="8" t="s">
        <v>632</v>
      </c>
      <c r="K338" s="8" t="s">
        <v>633</v>
      </c>
      <c r="L338" s="8" t="s">
        <v>65</v>
      </c>
      <c r="M338" s="8" t="s">
        <v>65</v>
      </c>
      <c r="N338" s="8" t="s">
        <v>634</v>
      </c>
      <c r="O338" s="8" t="s">
        <v>635</v>
      </c>
      <c r="P338" s="8"/>
      <c r="Q338" s="8" t="s">
        <v>733</v>
      </c>
      <c r="R338" s="8" t="s">
        <v>734</v>
      </c>
      <c r="S338" s="8">
        <v>0</v>
      </c>
      <c r="T338" s="13" t="s">
        <v>49</v>
      </c>
      <c r="U338" s="13" t="s">
        <v>35</v>
      </c>
      <c r="V338" s="8" t="s">
        <v>739</v>
      </c>
      <c r="W338" s="9">
        <v>45657</v>
      </c>
      <c r="X338" s="8" t="s">
        <v>740</v>
      </c>
      <c r="Y338" s="8" t="s">
        <v>632</v>
      </c>
      <c r="Z338" s="8" t="s">
        <v>1022</v>
      </c>
      <c r="AA338" s="8" t="s">
        <v>65</v>
      </c>
      <c r="AB338" s="8" t="s">
        <v>65</v>
      </c>
      <c r="AC338" s="8" t="s">
        <v>1030</v>
      </c>
      <c r="AD338" s="8" t="s">
        <v>1031</v>
      </c>
      <c r="AE338" s="8"/>
      <c r="AF338" s="10" t="s">
        <v>1783</v>
      </c>
      <c r="AG338" s="8" t="s">
        <v>1784</v>
      </c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2"/>
      <c r="AT338" s="18">
        <v>135855</v>
      </c>
      <c r="AU338" s="8" t="str">
        <f t="shared" si="142"/>
        <v>W-4</v>
      </c>
      <c r="AV338" s="8" t="s">
        <v>1138</v>
      </c>
      <c r="AW338" s="8"/>
      <c r="AX338" s="13">
        <v>8760</v>
      </c>
      <c r="AY338" s="13">
        <v>12</v>
      </c>
      <c r="AZ338" s="14">
        <v>0</v>
      </c>
      <c r="BA338" s="14">
        <v>100</v>
      </c>
      <c r="BB338" s="13">
        <f t="shared" si="125"/>
        <v>0</v>
      </c>
      <c r="BC338" s="13">
        <f t="shared" si="126"/>
        <v>135855</v>
      </c>
      <c r="BD338" s="57">
        <f t="shared" si="127"/>
        <v>0</v>
      </c>
      <c r="BE338" s="57">
        <f>IF((OR(AU338=Ceny!$A$3,AU338=Ceny!$A$4,AU338=Ceny!$A$5,AU338=Ceny!$A$6,AU338=Ceny!$A$7)),$C$5/1000,$C$6/1000)</f>
        <v>0</v>
      </c>
      <c r="BF338" s="15">
        <f t="shared" si="128"/>
        <v>0</v>
      </c>
      <c r="BG338" s="15">
        <f t="shared" si="129"/>
        <v>0</v>
      </c>
      <c r="BH338" s="15">
        <f t="shared" si="130"/>
        <v>0</v>
      </c>
      <c r="BI338" s="16">
        <f t="shared" si="131"/>
        <v>0</v>
      </c>
      <c r="BJ338" s="15">
        <f t="shared" si="132"/>
        <v>0</v>
      </c>
      <c r="BK338" s="16">
        <f t="shared" si="133"/>
        <v>0</v>
      </c>
      <c r="BL338" s="15">
        <f t="shared" si="134"/>
        <v>0</v>
      </c>
      <c r="BM338" s="11">
        <f>VLOOKUP(AU338,Ceny!$A$3:$E$9,2,FALSE)</f>
        <v>204.77</v>
      </c>
      <c r="BN338" s="15">
        <f t="shared" si="143"/>
        <v>0</v>
      </c>
      <c r="BO338" s="11">
        <f>VLOOKUP(AU338,Ceny!$A$3:$E$9,4,FALSE)</f>
        <v>204.77</v>
      </c>
      <c r="BP338" s="15">
        <f t="shared" si="144"/>
        <v>2457.2399999999998</v>
      </c>
      <c r="BQ338" s="11">
        <f>VLOOKUP(AU338,Ceny!$A$3:$E$9,3,FALSE)</f>
        <v>4.4069999999999998E-2</v>
      </c>
      <c r="BR338" s="15">
        <f t="shared" si="135"/>
        <v>0</v>
      </c>
      <c r="BS338" s="11">
        <f>VLOOKUP(AU338,Ceny!$A$3:$E$9,5,FALSE)</f>
        <v>4.4069999999999998E-2</v>
      </c>
      <c r="BT338" s="15">
        <f t="shared" si="136"/>
        <v>5987.13</v>
      </c>
      <c r="BU338" s="15">
        <v>0</v>
      </c>
      <c r="BV338" s="58">
        <f t="shared" si="137"/>
        <v>0</v>
      </c>
      <c r="BW338" s="59">
        <f t="shared" si="138"/>
        <v>8444.369999999999</v>
      </c>
      <c r="BX338" s="59">
        <f t="shared" si="139"/>
        <v>1942.21</v>
      </c>
      <c r="BY338" s="59">
        <f t="shared" si="140"/>
        <v>10386.579999999998</v>
      </c>
      <c r="CA338" s="60"/>
    </row>
    <row r="339" spans="1:79">
      <c r="A339" s="56">
        <f t="shared" si="141"/>
        <v>325</v>
      </c>
      <c r="B339" s="8" t="s">
        <v>632</v>
      </c>
      <c r="C339" s="8" t="s">
        <v>633</v>
      </c>
      <c r="D339" s="8" t="s">
        <v>65</v>
      </c>
      <c r="E339" s="8" t="s">
        <v>65</v>
      </c>
      <c r="F339" s="8" t="s">
        <v>634</v>
      </c>
      <c r="G339" s="8" t="s">
        <v>635</v>
      </c>
      <c r="H339" s="8"/>
      <c r="I339" s="8" t="s">
        <v>636</v>
      </c>
      <c r="J339" s="8" t="s">
        <v>632</v>
      </c>
      <c r="K339" s="8" t="s">
        <v>633</v>
      </c>
      <c r="L339" s="8" t="s">
        <v>65</v>
      </c>
      <c r="M339" s="8" t="s">
        <v>65</v>
      </c>
      <c r="N339" s="8" t="s">
        <v>634</v>
      </c>
      <c r="O339" s="8" t="s">
        <v>635</v>
      </c>
      <c r="P339" s="8"/>
      <c r="Q339" s="8" t="s">
        <v>733</v>
      </c>
      <c r="R339" s="8" t="s">
        <v>734</v>
      </c>
      <c r="S339" s="8">
        <v>0</v>
      </c>
      <c r="T339" s="13" t="s">
        <v>49</v>
      </c>
      <c r="U339" s="13" t="s">
        <v>35</v>
      </c>
      <c r="V339" s="8" t="s">
        <v>739</v>
      </c>
      <c r="W339" s="9">
        <v>45657</v>
      </c>
      <c r="X339" s="8" t="s">
        <v>740</v>
      </c>
      <c r="Y339" s="8" t="s">
        <v>632</v>
      </c>
      <c r="Z339" s="8" t="s">
        <v>1022</v>
      </c>
      <c r="AA339" s="8" t="s">
        <v>65</v>
      </c>
      <c r="AB339" s="8" t="s">
        <v>65</v>
      </c>
      <c r="AC339" s="8" t="s">
        <v>1029</v>
      </c>
      <c r="AD339" s="8" t="s">
        <v>1032</v>
      </c>
      <c r="AE339" s="8"/>
      <c r="AF339" s="10" t="s">
        <v>1785</v>
      </c>
      <c r="AG339" s="8" t="s">
        <v>1786</v>
      </c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2"/>
      <c r="AT339" s="18">
        <v>130090</v>
      </c>
      <c r="AU339" s="8" t="str">
        <f t="shared" si="142"/>
        <v>W-4</v>
      </c>
      <c r="AV339" s="8" t="s">
        <v>1138</v>
      </c>
      <c r="AW339" s="8"/>
      <c r="AX339" s="13">
        <v>8760</v>
      </c>
      <c r="AY339" s="13">
        <v>12</v>
      </c>
      <c r="AZ339" s="14">
        <v>0</v>
      </c>
      <c r="BA339" s="14">
        <v>100</v>
      </c>
      <c r="BB339" s="13">
        <f t="shared" si="125"/>
        <v>0</v>
      </c>
      <c r="BC339" s="13">
        <f t="shared" si="126"/>
        <v>130090</v>
      </c>
      <c r="BD339" s="57">
        <f t="shared" si="127"/>
        <v>0</v>
      </c>
      <c r="BE339" s="57">
        <f>IF((OR(AU339=Ceny!$A$3,AU339=Ceny!$A$4,AU339=Ceny!$A$5,AU339=Ceny!$A$6,AU339=Ceny!$A$7)),$C$5/1000,$C$6/1000)</f>
        <v>0</v>
      </c>
      <c r="BF339" s="15">
        <f t="shared" si="128"/>
        <v>0</v>
      </c>
      <c r="BG339" s="15">
        <f t="shared" si="129"/>
        <v>0</v>
      </c>
      <c r="BH339" s="15">
        <f t="shared" si="130"/>
        <v>0</v>
      </c>
      <c r="BI339" s="16">
        <f t="shared" si="131"/>
        <v>0</v>
      </c>
      <c r="BJ339" s="15">
        <f t="shared" si="132"/>
        <v>0</v>
      </c>
      <c r="BK339" s="16">
        <f t="shared" si="133"/>
        <v>0</v>
      </c>
      <c r="BL339" s="15">
        <f t="shared" si="134"/>
        <v>0</v>
      </c>
      <c r="BM339" s="11">
        <f>VLOOKUP(AU339,Ceny!$A$3:$E$9,2,FALSE)</f>
        <v>204.77</v>
      </c>
      <c r="BN339" s="15">
        <f t="shared" si="143"/>
        <v>0</v>
      </c>
      <c r="BO339" s="11">
        <f>VLOOKUP(AU339,Ceny!$A$3:$E$9,4,FALSE)</f>
        <v>204.77</v>
      </c>
      <c r="BP339" s="15">
        <f t="shared" si="144"/>
        <v>2457.2399999999998</v>
      </c>
      <c r="BQ339" s="11">
        <f>VLOOKUP(AU339,Ceny!$A$3:$E$9,3,FALSE)</f>
        <v>4.4069999999999998E-2</v>
      </c>
      <c r="BR339" s="15">
        <f t="shared" si="135"/>
        <v>0</v>
      </c>
      <c r="BS339" s="11">
        <f>VLOOKUP(AU339,Ceny!$A$3:$E$9,5,FALSE)</f>
        <v>4.4069999999999998E-2</v>
      </c>
      <c r="BT339" s="15">
        <f t="shared" si="136"/>
        <v>5733.07</v>
      </c>
      <c r="BU339" s="15">
        <v>0</v>
      </c>
      <c r="BV339" s="58">
        <f t="shared" si="137"/>
        <v>0</v>
      </c>
      <c r="BW339" s="59">
        <f t="shared" si="138"/>
        <v>8190.3099999999995</v>
      </c>
      <c r="BX339" s="59">
        <f t="shared" si="139"/>
        <v>1883.77</v>
      </c>
      <c r="BY339" s="59">
        <f t="shared" si="140"/>
        <v>10074.08</v>
      </c>
      <c r="CA339" s="60"/>
    </row>
    <row r="340" spans="1:79">
      <c r="A340" s="56">
        <f t="shared" si="141"/>
        <v>326</v>
      </c>
      <c r="B340" s="8" t="s">
        <v>632</v>
      </c>
      <c r="C340" s="8" t="s">
        <v>633</v>
      </c>
      <c r="D340" s="8" t="s">
        <v>65</v>
      </c>
      <c r="E340" s="8" t="s">
        <v>65</v>
      </c>
      <c r="F340" s="8" t="s">
        <v>634</v>
      </c>
      <c r="G340" s="8" t="s">
        <v>635</v>
      </c>
      <c r="H340" s="8"/>
      <c r="I340" s="8" t="s">
        <v>636</v>
      </c>
      <c r="J340" s="8" t="s">
        <v>632</v>
      </c>
      <c r="K340" s="8" t="s">
        <v>633</v>
      </c>
      <c r="L340" s="8" t="s">
        <v>65</v>
      </c>
      <c r="M340" s="8" t="s">
        <v>65</v>
      </c>
      <c r="N340" s="8" t="s">
        <v>634</v>
      </c>
      <c r="O340" s="8" t="s">
        <v>635</v>
      </c>
      <c r="P340" s="8"/>
      <c r="Q340" s="8" t="s">
        <v>733</v>
      </c>
      <c r="R340" s="8" t="s">
        <v>734</v>
      </c>
      <c r="S340" s="8">
        <v>0</v>
      </c>
      <c r="T340" s="13" t="s">
        <v>49</v>
      </c>
      <c r="U340" s="13" t="s">
        <v>35</v>
      </c>
      <c r="V340" s="8" t="s">
        <v>739</v>
      </c>
      <c r="W340" s="9">
        <v>45657</v>
      </c>
      <c r="X340" s="8" t="s">
        <v>740</v>
      </c>
      <c r="Y340" s="8" t="s">
        <v>632</v>
      </c>
      <c r="Z340" s="8" t="s">
        <v>1022</v>
      </c>
      <c r="AA340" s="8" t="s">
        <v>65</v>
      </c>
      <c r="AB340" s="8" t="s">
        <v>65</v>
      </c>
      <c r="AC340" s="8" t="s">
        <v>1030</v>
      </c>
      <c r="AD340" s="8" t="s">
        <v>1033</v>
      </c>
      <c r="AE340" s="8"/>
      <c r="AF340" s="10" t="s">
        <v>1787</v>
      </c>
      <c r="AG340" s="8" t="s">
        <v>1788</v>
      </c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2"/>
      <c r="AT340" s="18">
        <v>220813</v>
      </c>
      <c r="AU340" s="8" t="str">
        <f t="shared" si="142"/>
        <v>W-4</v>
      </c>
      <c r="AV340" s="8" t="s">
        <v>1138</v>
      </c>
      <c r="AW340" s="8"/>
      <c r="AX340" s="13">
        <v>8760</v>
      </c>
      <c r="AY340" s="13">
        <v>12</v>
      </c>
      <c r="AZ340" s="14">
        <v>0</v>
      </c>
      <c r="BA340" s="14">
        <v>100</v>
      </c>
      <c r="BB340" s="13">
        <f t="shared" si="125"/>
        <v>0</v>
      </c>
      <c r="BC340" s="13">
        <f t="shared" si="126"/>
        <v>220813</v>
      </c>
      <c r="BD340" s="57">
        <f t="shared" si="127"/>
        <v>0</v>
      </c>
      <c r="BE340" s="57">
        <f>IF((OR(AU340=Ceny!$A$3,AU340=Ceny!$A$4,AU340=Ceny!$A$5,AU340=Ceny!$A$6,AU340=Ceny!$A$7)),$C$5/1000,$C$6/1000)</f>
        <v>0</v>
      </c>
      <c r="BF340" s="15">
        <f t="shared" si="128"/>
        <v>0</v>
      </c>
      <c r="BG340" s="15">
        <f t="shared" si="129"/>
        <v>0</v>
      </c>
      <c r="BH340" s="15">
        <f t="shared" si="130"/>
        <v>0</v>
      </c>
      <c r="BI340" s="16">
        <f t="shared" si="131"/>
        <v>0</v>
      </c>
      <c r="BJ340" s="15">
        <f t="shared" si="132"/>
        <v>0</v>
      </c>
      <c r="BK340" s="16">
        <f t="shared" si="133"/>
        <v>0</v>
      </c>
      <c r="BL340" s="15">
        <f t="shared" si="134"/>
        <v>0</v>
      </c>
      <c r="BM340" s="11">
        <f>VLOOKUP(AU340,Ceny!$A$3:$E$9,2,FALSE)</f>
        <v>204.77</v>
      </c>
      <c r="BN340" s="15">
        <f t="shared" si="143"/>
        <v>0</v>
      </c>
      <c r="BO340" s="11">
        <f>VLOOKUP(AU340,Ceny!$A$3:$E$9,4,FALSE)</f>
        <v>204.77</v>
      </c>
      <c r="BP340" s="15">
        <f t="shared" si="144"/>
        <v>2457.2399999999998</v>
      </c>
      <c r="BQ340" s="11">
        <f>VLOOKUP(AU340,Ceny!$A$3:$E$9,3,FALSE)</f>
        <v>4.4069999999999998E-2</v>
      </c>
      <c r="BR340" s="15">
        <f t="shared" si="135"/>
        <v>0</v>
      </c>
      <c r="BS340" s="11">
        <f>VLOOKUP(AU340,Ceny!$A$3:$E$9,5,FALSE)</f>
        <v>4.4069999999999998E-2</v>
      </c>
      <c r="BT340" s="15">
        <f t="shared" si="136"/>
        <v>9731.23</v>
      </c>
      <c r="BU340" s="15">
        <v>0</v>
      </c>
      <c r="BV340" s="58">
        <f t="shared" si="137"/>
        <v>0</v>
      </c>
      <c r="BW340" s="59">
        <f t="shared" si="138"/>
        <v>12188.47</v>
      </c>
      <c r="BX340" s="59">
        <f t="shared" si="139"/>
        <v>2803.35</v>
      </c>
      <c r="BY340" s="59">
        <f t="shared" si="140"/>
        <v>14991.82</v>
      </c>
      <c r="CA340" s="60"/>
    </row>
    <row r="341" spans="1:79">
      <c r="A341" s="56">
        <f t="shared" si="141"/>
        <v>327</v>
      </c>
      <c r="B341" s="8" t="s">
        <v>632</v>
      </c>
      <c r="C341" s="8" t="s">
        <v>633</v>
      </c>
      <c r="D341" s="8" t="s">
        <v>65</v>
      </c>
      <c r="E341" s="8" t="s">
        <v>65</v>
      </c>
      <c r="F341" s="8" t="s">
        <v>634</v>
      </c>
      <c r="G341" s="8" t="s">
        <v>635</v>
      </c>
      <c r="H341" s="8"/>
      <c r="I341" s="8" t="s">
        <v>636</v>
      </c>
      <c r="J341" s="8" t="s">
        <v>632</v>
      </c>
      <c r="K341" s="8" t="s">
        <v>633</v>
      </c>
      <c r="L341" s="8" t="s">
        <v>65</v>
      </c>
      <c r="M341" s="8" t="s">
        <v>65</v>
      </c>
      <c r="N341" s="8" t="s">
        <v>634</v>
      </c>
      <c r="O341" s="8" t="s">
        <v>635</v>
      </c>
      <c r="P341" s="8"/>
      <c r="Q341" s="8" t="s">
        <v>733</v>
      </c>
      <c r="R341" s="8" t="s">
        <v>734</v>
      </c>
      <c r="S341" s="8">
        <v>0</v>
      </c>
      <c r="T341" s="13" t="s">
        <v>49</v>
      </c>
      <c r="U341" s="13" t="s">
        <v>35</v>
      </c>
      <c r="V341" s="8" t="s">
        <v>739</v>
      </c>
      <c r="W341" s="9">
        <v>45657</v>
      </c>
      <c r="X341" s="8" t="s">
        <v>740</v>
      </c>
      <c r="Y341" s="8" t="s">
        <v>632</v>
      </c>
      <c r="Z341" s="8" t="s">
        <v>1022</v>
      </c>
      <c r="AA341" s="8" t="s">
        <v>65</v>
      </c>
      <c r="AB341" s="8" t="s">
        <v>65</v>
      </c>
      <c r="AC341" s="8" t="s">
        <v>1029</v>
      </c>
      <c r="AD341" s="8" t="s">
        <v>1034</v>
      </c>
      <c r="AE341" s="8"/>
      <c r="AF341" s="10" t="s">
        <v>1789</v>
      </c>
      <c r="AG341" s="8" t="s">
        <v>1790</v>
      </c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2"/>
      <c r="AT341" s="18">
        <v>209629</v>
      </c>
      <c r="AU341" s="8" t="str">
        <f t="shared" si="142"/>
        <v>W-4</v>
      </c>
      <c r="AV341" s="8" t="s">
        <v>1138</v>
      </c>
      <c r="AW341" s="8"/>
      <c r="AX341" s="13">
        <v>8760</v>
      </c>
      <c r="AY341" s="13">
        <v>12</v>
      </c>
      <c r="AZ341" s="14">
        <v>0</v>
      </c>
      <c r="BA341" s="14">
        <v>100</v>
      </c>
      <c r="BB341" s="13">
        <f t="shared" si="125"/>
        <v>0</v>
      </c>
      <c r="BC341" s="13">
        <f t="shared" si="126"/>
        <v>209629</v>
      </c>
      <c r="BD341" s="57">
        <f t="shared" si="127"/>
        <v>0</v>
      </c>
      <c r="BE341" s="57">
        <f>IF((OR(AU341=Ceny!$A$3,AU341=Ceny!$A$4,AU341=Ceny!$A$5,AU341=Ceny!$A$6,AU341=Ceny!$A$7)),$C$5/1000,$C$6/1000)</f>
        <v>0</v>
      </c>
      <c r="BF341" s="15">
        <f t="shared" si="128"/>
        <v>0</v>
      </c>
      <c r="BG341" s="15">
        <f t="shared" si="129"/>
        <v>0</v>
      </c>
      <c r="BH341" s="15">
        <f t="shared" si="130"/>
        <v>0</v>
      </c>
      <c r="BI341" s="16">
        <f t="shared" si="131"/>
        <v>0</v>
      </c>
      <c r="BJ341" s="15">
        <f t="shared" si="132"/>
        <v>0</v>
      </c>
      <c r="BK341" s="16">
        <f t="shared" si="133"/>
        <v>0</v>
      </c>
      <c r="BL341" s="15">
        <f t="shared" si="134"/>
        <v>0</v>
      </c>
      <c r="BM341" s="11">
        <f>VLOOKUP(AU341,Ceny!$A$3:$E$9,2,FALSE)</f>
        <v>204.77</v>
      </c>
      <c r="BN341" s="15">
        <f t="shared" si="143"/>
        <v>0</v>
      </c>
      <c r="BO341" s="11">
        <f>VLOOKUP(AU341,Ceny!$A$3:$E$9,4,FALSE)</f>
        <v>204.77</v>
      </c>
      <c r="BP341" s="15">
        <f t="shared" si="144"/>
        <v>2457.2399999999998</v>
      </c>
      <c r="BQ341" s="11">
        <f>VLOOKUP(AU341,Ceny!$A$3:$E$9,3,FALSE)</f>
        <v>4.4069999999999998E-2</v>
      </c>
      <c r="BR341" s="15">
        <f t="shared" si="135"/>
        <v>0</v>
      </c>
      <c r="BS341" s="11">
        <f>VLOOKUP(AU341,Ceny!$A$3:$E$9,5,FALSE)</f>
        <v>4.4069999999999998E-2</v>
      </c>
      <c r="BT341" s="15">
        <f t="shared" si="136"/>
        <v>9238.35</v>
      </c>
      <c r="BU341" s="15">
        <v>0</v>
      </c>
      <c r="BV341" s="58">
        <f t="shared" si="137"/>
        <v>0</v>
      </c>
      <c r="BW341" s="59">
        <f t="shared" si="138"/>
        <v>11695.59</v>
      </c>
      <c r="BX341" s="59">
        <f t="shared" si="139"/>
        <v>2689.99</v>
      </c>
      <c r="BY341" s="59">
        <f t="shared" si="140"/>
        <v>14385.58</v>
      </c>
      <c r="CA341" s="60"/>
    </row>
    <row r="342" spans="1:79">
      <c r="A342" s="56">
        <f t="shared" si="141"/>
        <v>328</v>
      </c>
      <c r="B342" s="8" t="s">
        <v>632</v>
      </c>
      <c r="C342" s="8" t="s">
        <v>633</v>
      </c>
      <c r="D342" s="8" t="s">
        <v>65</v>
      </c>
      <c r="E342" s="8" t="s">
        <v>65</v>
      </c>
      <c r="F342" s="8" t="s">
        <v>634</v>
      </c>
      <c r="G342" s="8" t="s">
        <v>635</v>
      </c>
      <c r="H342" s="8"/>
      <c r="I342" s="8" t="s">
        <v>636</v>
      </c>
      <c r="J342" s="8" t="s">
        <v>632</v>
      </c>
      <c r="K342" s="8" t="s">
        <v>633</v>
      </c>
      <c r="L342" s="8" t="s">
        <v>65</v>
      </c>
      <c r="M342" s="8" t="s">
        <v>65</v>
      </c>
      <c r="N342" s="8" t="s">
        <v>634</v>
      </c>
      <c r="O342" s="8" t="s">
        <v>635</v>
      </c>
      <c r="P342" s="8"/>
      <c r="Q342" s="8" t="s">
        <v>733</v>
      </c>
      <c r="R342" s="8" t="s">
        <v>734</v>
      </c>
      <c r="S342" s="8">
        <v>0</v>
      </c>
      <c r="T342" s="13" t="s">
        <v>49</v>
      </c>
      <c r="U342" s="13" t="s">
        <v>35</v>
      </c>
      <c r="V342" s="8" t="s">
        <v>739</v>
      </c>
      <c r="W342" s="9">
        <v>45657</v>
      </c>
      <c r="X342" s="8" t="s">
        <v>740</v>
      </c>
      <c r="Y342" s="8" t="s">
        <v>632</v>
      </c>
      <c r="Z342" s="8" t="s">
        <v>1022</v>
      </c>
      <c r="AA342" s="8" t="s">
        <v>65</v>
      </c>
      <c r="AB342" s="8" t="s">
        <v>65</v>
      </c>
      <c r="AC342" s="8" t="s">
        <v>1030</v>
      </c>
      <c r="AD342" s="8" t="s">
        <v>1035</v>
      </c>
      <c r="AE342" s="8"/>
      <c r="AF342" s="10" t="s">
        <v>1791</v>
      </c>
      <c r="AG342" s="8" t="s">
        <v>1792</v>
      </c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2"/>
      <c r="AT342" s="18">
        <v>202121</v>
      </c>
      <c r="AU342" s="8" t="str">
        <f t="shared" si="142"/>
        <v>W-4</v>
      </c>
      <c r="AV342" s="8" t="s">
        <v>1138</v>
      </c>
      <c r="AW342" s="8"/>
      <c r="AX342" s="13">
        <v>8760</v>
      </c>
      <c r="AY342" s="13">
        <v>12</v>
      </c>
      <c r="AZ342" s="14">
        <v>0</v>
      </c>
      <c r="BA342" s="14">
        <v>100</v>
      </c>
      <c r="BB342" s="13">
        <f t="shared" si="125"/>
        <v>0</v>
      </c>
      <c r="BC342" s="13">
        <f t="shared" si="126"/>
        <v>202121</v>
      </c>
      <c r="BD342" s="57">
        <f t="shared" si="127"/>
        <v>0</v>
      </c>
      <c r="BE342" s="57">
        <f>IF((OR(AU342=Ceny!$A$3,AU342=Ceny!$A$4,AU342=Ceny!$A$5,AU342=Ceny!$A$6,AU342=Ceny!$A$7)),$C$5/1000,$C$6/1000)</f>
        <v>0</v>
      </c>
      <c r="BF342" s="15">
        <f t="shared" si="128"/>
        <v>0</v>
      </c>
      <c r="BG342" s="15">
        <f t="shared" si="129"/>
        <v>0</v>
      </c>
      <c r="BH342" s="15">
        <f t="shared" si="130"/>
        <v>0</v>
      </c>
      <c r="BI342" s="16">
        <f t="shared" si="131"/>
        <v>0</v>
      </c>
      <c r="BJ342" s="15">
        <f t="shared" si="132"/>
        <v>0</v>
      </c>
      <c r="BK342" s="16">
        <f t="shared" si="133"/>
        <v>0</v>
      </c>
      <c r="BL342" s="15">
        <f t="shared" si="134"/>
        <v>0</v>
      </c>
      <c r="BM342" s="11">
        <f>VLOOKUP(AU342,Ceny!$A$3:$E$9,2,FALSE)</f>
        <v>204.77</v>
      </c>
      <c r="BN342" s="15">
        <f t="shared" si="143"/>
        <v>0</v>
      </c>
      <c r="BO342" s="11">
        <f>VLOOKUP(AU342,Ceny!$A$3:$E$9,4,FALSE)</f>
        <v>204.77</v>
      </c>
      <c r="BP342" s="15">
        <f t="shared" si="144"/>
        <v>2457.2399999999998</v>
      </c>
      <c r="BQ342" s="11">
        <f>VLOOKUP(AU342,Ceny!$A$3:$E$9,3,FALSE)</f>
        <v>4.4069999999999998E-2</v>
      </c>
      <c r="BR342" s="15">
        <f t="shared" si="135"/>
        <v>0</v>
      </c>
      <c r="BS342" s="11">
        <f>VLOOKUP(AU342,Ceny!$A$3:$E$9,5,FALSE)</f>
        <v>4.4069999999999998E-2</v>
      </c>
      <c r="BT342" s="15">
        <f t="shared" si="136"/>
        <v>8907.4699999999993</v>
      </c>
      <c r="BU342" s="15">
        <v>0</v>
      </c>
      <c r="BV342" s="58">
        <f t="shared" si="137"/>
        <v>0</v>
      </c>
      <c r="BW342" s="59">
        <f t="shared" si="138"/>
        <v>11364.71</v>
      </c>
      <c r="BX342" s="59">
        <f t="shared" si="139"/>
        <v>2613.88</v>
      </c>
      <c r="BY342" s="59">
        <f t="shared" si="140"/>
        <v>13978.59</v>
      </c>
      <c r="CA342" s="60"/>
    </row>
    <row r="343" spans="1:79">
      <c r="A343" s="56">
        <f t="shared" si="141"/>
        <v>329</v>
      </c>
      <c r="B343" s="8" t="s">
        <v>632</v>
      </c>
      <c r="C343" s="8" t="s">
        <v>633</v>
      </c>
      <c r="D343" s="8" t="s">
        <v>65</v>
      </c>
      <c r="E343" s="8" t="s">
        <v>65</v>
      </c>
      <c r="F343" s="8" t="s">
        <v>634</v>
      </c>
      <c r="G343" s="8" t="s">
        <v>635</v>
      </c>
      <c r="H343" s="8"/>
      <c r="I343" s="8" t="s">
        <v>636</v>
      </c>
      <c r="J343" s="8" t="s">
        <v>632</v>
      </c>
      <c r="K343" s="8" t="s">
        <v>633</v>
      </c>
      <c r="L343" s="8" t="s">
        <v>65</v>
      </c>
      <c r="M343" s="8" t="s">
        <v>65</v>
      </c>
      <c r="N343" s="8" t="s">
        <v>634</v>
      </c>
      <c r="O343" s="8" t="s">
        <v>635</v>
      </c>
      <c r="P343" s="8"/>
      <c r="Q343" s="8" t="s">
        <v>733</v>
      </c>
      <c r="R343" s="8" t="s">
        <v>734</v>
      </c>
      <c r="S343" s="8">
        <v>0</v>
      </c>
      <c r="T343" s="13" t="s">
        <v>49</v>
      </c>
      <c r="U343" s="13" t="s">
        <v>35</v>
      </c>
      <c r="V343" s="8" t="s">
        <v>739</v>
      </c>
      <c r="W343" s="9">
        <v>45657</v>
      </c>
      <c r="X343" s="8" t="s">
        <v>740</v>
      </c>
      <c r="Y343" s="8" t="s">
        <v>632</v>
      </c>
      <c r="Z343" s="8" t="s">
        <v>1036</v>
      </c>
      <c r="AA343" s="8" t="s">
        <v>65</v>
      </c>
      <c r="AB343" s="8" t="s">
        <v>65</v>
      </c>
      <c r="AC343" s="8" t="s">
        <v>1037</v>
      </c>
      <c r="AD343" s="8" t="s">
        <v>1038</v>
      </c>
      <c r="AE343" s="8"/>
      <c r="AF343" s="10" t="s">
        <v>1793</v>
      </c>
      <c r="AG343" s="8" t="s">
        <v>1769</v>
      </c>
      <c r="AH343" s="11">
        <v>51045</v>
      </c>
      <c r="AI343" s="11">
        <v>48920</v>
      </c>
      <c r="AJ343" s="11">
        <v>45212</v>
      </c>
      <c r="AK343" s="11">
        <v>34868</v>
      </c>
      <c r="AL343" s="11">
        <v>26115</v>
      </c>
      <c r="AM343" s="11">
        <v>21055</v>
      </c>
      <c r="AN343" s="11">
        <v>20120</v>
      </c>
      <c r="AO343" s="11">
        <v>19843</v>
      </c>
      <c r="AP343" s="11">
        <v>20250</v>
      </c>
      <c r="AQ343" s="11">
        <v>30647</v>
      </c>
      <c r="AR343" s="11">
        <v>45175</v>
      </c>
      <c r="AS343" s="12">
        <v>53213</v>
      </c>
      <c r="AT343" s="18">
        <f>AH343+AI343+AJ343+AK343+AL343+AM343+AN343+AO343+AP343+AQ343+AR343+AS343</f>
        <v>416463</v>
      </c>
      <c r="AU343" s="8" t="str">
        <f>AU$19</f>
        <v>W-5.1</v>
      </c>
      <c r="AV343" s="8" t="s">
        <v>1138</v>
      </c>
      <c r="AW343" s="8" t="s">
        <v>1306</v>
      </c>
      <c r="AX343" s="13">
        <v>8760</v>
      </c>
      <c r="AY343" s="13">
        <v>12</v>
      </c>
      <c r="AZ343" s="14">
        <v>0</v>
      </c>
      <c r="BA343" s="14">
        <v>100</v>
      </c>
      <c r="BB343" s="13">
        <f t="shared" si="125"/>
        <v>0</v>
      </c>
      <c r="BC343" s="13">
        <f t="shared" si="126"/>
        <v>416463</v>
      </c>
      <c r="BD343" s="57">
        <f t="shared" si="127"/>
        <v>0</v>
      </c>
      <c r="BE343" s="57">
        <f>IF((OR(AU343=Ceny!$A$3,AU343=Ceny!$A$4,AU343=Ceny!$A$5,AU343=Ceny!$A$6,AU343=Ceny!$A$7)),$C$5/1000,$C$6/1000)</f>
        <v>0</v>
      </c>
      <c r="BF343" s="15">
        <f t="shared" si="128"/>
        <v>0</v>
      </c>
      <c r="BG343" s="15">
        <f t="shared" si="129"/>
        <v>0</v>
      </c>
      <c r="BH343" s="15">
        <f t="shared" si="130"/>
        <v>0</v>
      </c>
      <c r="BI343" s="16">
        <f t="shared" si="131"/>
        <v>0</v>
      </c>
      <c r="BJ343" s="15">
        <f t="shared" si="132"/>
        <v>0</v>
      </c>
      <c r="BK343" s="16">
        <f t="shared" si="133"/>
        <v>0</v>
      </c>
      <c r="BL343" s="15">
        <f t="shared" si="134"/>
        <v>0</v>
      </c>
      <c r="BM343" s="11">
        <f>VLOOKUP(AU343,Ceny!$A$3:$E$9,2,FALSE)</f>
        <v>6.4200000000000004E-3</v>
      </c>
      <c r="BN343" s="15">
        <f>ROUND(BM343*AX343*AW343*AZ343/100,2)</f>
        <v>0</v>
      </c>
      <c r="BO343" s="11">
        <f>VLOOKUP(AU343,Ceny!$A$3:$E$9,4,FALSE)</f>
        <v>6.4200000000000004E-3</v>
      </c>
      <c r="BP343" s="15">
        <f>ROUND(BO343*AW343*AX343*BA343/100,2)</f>
        <v>11079.12</v>
      </c>
      <c r="BQ343" s="11">
        <f>VLOOKUP(AU343,Ceny!$A$3:$E$9,3,FALSE)</f>
        <v>2.3060000000000001E-2</v>
      </c>
      <c r="BR343" s="15">
        <f t="shared" si="135"/>
        <v>0</v>
      </c>
      <c r="BS343" s="11">
        <f>VLOOKUP(AU343,Ceny!$A$3:$E$9,5,FALSE)</f>
        <v>2.3060000000000001E-2</v>
      </c>
      <c r="BT343" s="15">
        <f t="shared" si="136"/>
        <v>9603.64</v>
      </c>
      <c r="BU343" s="15">
        <v>0</v>
      </c>
      <c r="BV343" s="58">
        <f t="shared" si="137"/>
        <v>0</v>
      </c>
      <c r="BW343" s="59">
        <f t="shared" si="138"/>
        <v>20682.760000000002</v>
      </c>
      <c r="BX343" s="59">
        <f t="shared" si="139"/>
        <v>4757.03</v>
      </c>
      <c r="BY343" s="59">
        <f t="shared" si="140"/>
        <v>25439.79</v>
      </c>
      <c r="CA343" s="60"/>
    </row>
    <row r="344" spans="1:79">
      <c r="A344" s="56">
        <f t="shared" si="141"/>
        <v>330</v>
      </c>
      <c r="B344" s="8" t="s">
        <v>632</v>
      </c>
      <c r="C344" s="8" t="s">
        <v>633</v>
      </c>
      <c r="D344" s="8" t="s">
        <v>65</v>
      </c>
      <c r="E344" s="8" t="s">
        <v>65</v>
      </c>
      <c r="F344" s="8" t="s">
        <v>634</v>
      </c>
      <c r="G344" s="8" t="s">
        <v>635</v>
      </c>
      <c r="H344" s="8"/>
      <c r="I344" s="8" t="s">
        <v>636</v>
      </c>
      <c r="J344" s="8" t="s">
        <v>632</v>
      </c>
      <c r="K344" s="8" t="s">
        <v>633</v>
      </c>
      <c r="L344" s="8" t="s">
        <v>65</v>
      </c>
      <c r="M344" s="8" t="s">
        <v>65</v>
      </c>
      <c r="N344" s="8" t="s">
        <v>634</v>
      </c>
      <c r="O344" s="8" t="s">
        <v>635</v>
      </c>
      <c r="P344" s="8"/>
      <c r="Q344" s="8" t="s">
        <v>733</v>
      </c>
      <c r="R344" s="8" t="s">
        <v>734</v>
      </c>
      <c r="S344" s="8">
        <v>0</v>
      </c>
      <c r="T344" s="13" t="s">
        <v>49</v>
      </c>
      <c r="U344" s="13" t="s">
        <v>35</v>
      </c>
      <c r="V344" s="8" t="s">
        <v>739</v>
      </c>
      <c r="W344" s="9">
        <v>45657</v>
      </c>
      <c r="X344" s="8" t="s">
        <v>740</v>
      </c>
      <c r="Y344" s="8" t="s">
        <v>632</v>
      </c>
      <c r="Z344" s="8" t="s">
        <v>1039</v>
      </c>
      <c r="AA344" s="8" t="s">
        <v>65</v>
      </c>
      <c r="AB344" s="8" t="s">
        <v>65</v>
      </c>
      <c r="AC344" s="8" t="s">
        <v>1040</v>
      </c>
      <c r="AD344" s="8" t="s">
        <v>1041</v>
      </c>
      <c r="AE344" s="8"/>
      <c r="AF344" s="10" t="s">
        <v>1794</v>
      </c>
      <c r="AG344" s="8" t="s">
        <v>1769</v>
      </c>
      <c r="AH344" s="11">
        <v>901676</v>
      </c>
      <c r="AI344" s="11">
        <v>854492</v>
      </c>
      <c r="AJ344" s="11">
        <v>762606</v>
      </c>
      <c r="AK344" s="11">
        <v>615779</v>
      </c>
      <c r="AL344" s="11">
        <v>392103</v>
      </c>
      <c r="AM344" s="11">
        <v>236889</v>
      </c>
      <c r="AN344" s="11">
        <v>226323</v>
      </c>
      <c r="AO344" s="11">
        <v>231319</v>
      </c>
      <c r="AP344" s="11">
        <v>253155</v>
      </c>
      <c r="AQ344" s="11">
        <v>481239</v>
      </c>
      <c r="AR344" s="11">
        <v>740919</v>
      </c>
      <c r="AS344" s="12">
        <v>928313</v>
      </c>
      <c r="AT344" s="18">
        <f>AH344+AI344+AJ344+AK344+AL344+AM344+AN344+AO344+AP344+AQ344+AR344+AS344</f>
        <v>6624813</v>
      </c>
      <c r="AU344" s="8" t="str">
        <f>AU$43</f>
        <v>W-6A.1</v>
      </c>
      <c r="AV344" s="8" t="s">
        <v>1138</v>
      </c>
      <c r="AW344" s="8" t="s">
        <v>1795</v>
      </c>
      <c r="AX344" s="13">
        <v>8760</v>
      </c>
      <c r="AY344" s="13">
        <v>12</v>
      </c>
      <c r="AZ344" s="14">
        <v>0</v>
      </c>
      <c r="BA344" s="14">
        <v>100</v>
      </c>
      <c r="BB344" s="13">
        <f t="shared" si="125"/>
        <v>0</v>
      </c>
      <c r="BC344" s="13">
        <f t="shared" si="126"/>
        <v>6624813</v>
      </c>
      <c r="BD344" s="57">
        <f t="shared" si="127"/>
        <v>0</v>
      </c>
      <c r="BE344" s="57">
        <f>IF((OR(AU344=Ceny!$A$3,AU344=Ceny!$A$4,AU344=Ceny!$A$5,AU344=Ceny!$A$6,AU344=Ceny!$A$7)),$C$5/1000,$C$6/1000)</f>
        <v>0</v>
      </c>
      <c r="BF344" s="15">
        <f t="shared" si="128"/>
        <v>0</v>
      </c>
      <c r="BG344" s="15">
        <f t="shared" si="129"/>
        <v>0</v>
      </c>
      <c r="BH344" s="15">
        <f t="shared" si="130"/>
        <v>0</v>
      </c>
      <c r="BI344" s="16">
        <f t="shared" si="131"/>
        <v>0</v>
      </c>
      <c r="BJ344" s="15">
        <f t="shared" si="132"/>
        <v>0</v>
      </c>
      <c r="BK344" s="16">
        <f t="shared" si="133"/>
        <v>0</v>
      </c>
      <c r="BL344" s="15">
        <f t="shared" si="134"/>
        <v>0</v>
      </c>
      <c r="BM344" s="11">
        <f>VLOOKUP(AU344,Ceny!$A$3:$E$9,2,FALSE)</f>
        <v>6.8399999999999997E-3</v>
      </c>
      <c r="BN344" s="15">
        <f>ROUND(BM344*AX344*AW344*AZ344/100,2)</f>
        <v>0</v>
      </c>
      <c r="BO344" s="11">
        <f>VLOOKUP(AU344,Ceny!$A$3:$E$9,4,FALSE)</f>
        <v>6.8399999999999997E-3</v>
      </c>
      <c r="BP344" s="15">
        <f>ROUND(BO344*AW344*AX344*BA344/100,2)</f>
        <v>273467.58</v>
      </c>
      <c r="BQ344" s="11">
        <f>VLOOKUP(AU344,Ceny!$A$3:$E$9,3,FALSE)</f>
        <v>2.3029999999999998E-2</v>
      </c>
      <c r="BR344" s="15">
        <f t="shared" si="135"/>
        <v>0</v>
      </c>
      <c r="BS344" s="11">
        <f>VLOOKUP(AU344,Ceny!$A$3:$E$9,5,FALSE)</f>
        <v>2.3029999999999998E-2</v>
      </c>
      <c r="BT344" s="15">
        <f t="shared" si="136"/>
        <v>152569.44</v>
      </c>
      <c r="BU344" s="15">
        <v>0</v>
      </c>
      <c r="BV344" s="58">
        <f t="shared" si="137"/>
        <v>0</v>
      </c>
      <c r="BW344" s="59">
        <f t="shared" si="138"/>
        <v>426037.02</v>
      </c>
      <c r="BX344" s="59">
        <f t="shared" si="139"/>
        <v>97988.51</v>
      </c>
      <c r="BY344" s="59">
        <f t="shared" si="140"/>
        <v>524025.53</v>
      </c>
      <c r="CA344" s="60"/>
    </row>
    <row r="345" spans="1:79">
      <c r="A345" s="56">
        <f t="shared" si="141"/>
        <v>331</v>
      </c>
      <c r="B345" s="8" t="s">
        <v>632</v>
      </c>
      <c r="C345" s="8" t="s">
        <v>633</v>
      </c>
      <c r="D345" s="8" t="s">
        <v>65</v>
      </c>
      <c r="E345" s="8" t="s">
        <v>65</v>
      </c>
      <c r="F345" s="8" t="s">
        <v>634</v>
      </c>
      <c r="G345" s="8" t="s">
        <v>635</v>
      </c>
      <c r="H345" s="8"/>
      <c r="I345" s="8" t="s">
        <v>636</v>
      </c>
      <c r="J345" s="8" t="s">
        <v>632</v>
      </c>
      <c r="K345" s="8" t="s">
        <v>633</v>
      </c>
      <c r="L345" s="8" t="s">
        <v>65</v>
      </c>
      <c r="M345" s="8" t="s">
        <v>65</v>
      </c>
      <c r="N345" s="8" t="s">
        <v>634</v>
      </c>
      <c r="O345" s="8" t="s">
        <v>635</v>
      </c>
      <c r="P345" s="8"/>
      <c r="Q345" s="8" t="s">
        <v>733</v>
      </c>
      <c r="R345" s="8" t="s">
        <v>734</v>
      </c>
      <c r="S345" s="8">
        <v>0</v>
      </c>
      <c r="T345" s="13" t="s">
        <v>49</v>
      </c>
      <c r="U345" s="13" t="s">
        <v>35</v>
      </c>
      <c r="V345" s="8" t="s">
        <v>739</v>
      </c>
      <c r="W345" s="9">
        <v>45657</v>
      </c>
      <c r="X345" s="8" t="s">
        <v>740</v>
      </c>
      <c r="Y345" s="8" t="s">
        <v>632</v>
      </c>
      <c r="Z345" s="8" t="s">
        <v>1022</v>
      </c>
      <c r="AA345" s="8" t="s">
        <v>65</v>
      </c>
      <c r="AB345" s="8" t="s">
        <v>65</v>
      </c>
      <c r="AC345" s="8" t="s">
        <v>1023</v>
      </c>
      <c r="AD345" s="8" t="s">
        <v>225</v>
      </c>
      <c r="AE345" s="8"/>
      <c r="AF345" s="10" t="s">
        <v>1796</v>
      </c>
      <c r="AG345" s="8" t="s">
        <v>1797</v>
      </c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2"/>
      <c r="AT345" s="18">
        <v>157985</v>
      </c>
      <c r="AU345" s="8" t="str">
        <f t="shared" ref="AU345:AU350" si="145">AU$17</f>
        <v>W-4</v>
      </c>
      <c r="AV345" s="8" t="s">
        <v>1138</v>
      </c>
      <c r="AW345" s="8"/>
      <c r="AX345" s="13">
        <v>8760</v>
      </c>
      <c r="AY345" s="13">
        <v>12</v>
      </c>
      <c r="AZ345" s="14">
        <v>0</v>
      </c>
      <c r="BA345" s="14">
        <v>100</v>
      </c>
      <c r="BB345" s="13">
        <f t="shared" si="125"/>
        <v>0</v>
      </c>
      <c r="BC345" s="13">
        <f t="shared" si="126"/>
        <v>157985</v>
      </c>
      <c r="BD345" s="57">
        <f t="shared" si="127"/>
        <v>0</v>
      </c>
      <c r="BE345" s="57">
        <f>IF((OR(AU345=Ceny!$A$3,AU345=Ceny!$A$4,AU345=Ceny!$A$5,AU345=Ceny!$A$6,AU345=Ceny!$A$7)),$C$5/1000,$C$6/1000)</f>
        <v>0</v>
      </c>
      <c r="BF345" s="15">
        <f t="shared" si="128"/>
        <v>0</v>
      </c>
      <c r="BG345" s="15">
        <f t="shared" si="129"/>
        <v>0</v>
      </c>
      <c r="BH345" s="15">
        <f t="shared" si="130"/>
        <v>0</v>
      </c>
      <c r="BI345" s="16">
        <f t="shared" si="131"/>
        <v>0</v>
      </c>
      <c r="BJ345" s="15">
        <f t="shared" si="132"/>
        <v>0</v>
      </c>
      <c r="BK345" s="16">
        <f t="shared" si="133"/>
        <v>0</v>
      </c>
      <c r="BL345" s="15">
        <f t="shared" si="134"/>
        <v>0</v>
      </c>
      <c r="BM345" s="11">
        <f>VLOOKUP(AU345,Ceny!$A$3:$E$9,2,FALSE)</f>
        <v>204.77</v>
      </c>
      <c r="BN345" s="15">
        <f t="shared" ref="BN345:BN367" si="146">ROUND(BM345*AY345*AZ345/100,2)</f>
        <v>0</v>
      </c>
      <c r="BO345" s="11">
        <f>VLOOKUP(AU345,Ceny!$A$3:$E$9,4,FALSE)</f>
        <v>204.77</v>
      </c>
      <c r="BP345" s="15">
        <f t="shared" ref="BP345:BP367" si="147">ROUND(BO345*AY345*BA345/100,2)</f>
        <v>2457.2399999999998</v>
      </c>
      <c r="BQ345" s="11">
        <f>VLOOKUP(AU345,Ceny!$A$3:$E$9,3,FALSE)</f>
        <v>4.4069999999999998E-2</v>
      </c>
      <c r="BR345" s="15">
        <f t="shared" si="135"/>
        <v>0</v>
      </c>
      <c r="BS345" s="11">
        <f>VLOOKUP(AU345,Ceny!$A$3:$E$9,5,FALSE)</f>
        <v>4.4069999999999998E-2</v>
      </c>
      <c r="BT345" s="15">
        <f t="shared" si="136"/>
        <v>6962.4</v>
      </c>
      <c r="BU345" s="15">
        <v>0</v>
      </c>
      <c r="BV345" s="58">
        <f t="shared" si="137"/>
        <v>0</v>
      </c>
      <c r="BW345" s="59">
        <f t="shared" si="138"/>
        <v>9419.64</v>
      </c>
      <c r="BX345" s="59">
        <f t="shared" si="139"/>
        <v>2166.52</v>
      </c>
      <c r="BY345" s="59">
        <f t="shared" si="140"/>
        <v>11586.16</v>
      </c>
      <c r="CA345" s="60"/>
    </row>
    <row r="346" spans="1:79">
      <c r="A346" s="56">
        <f t="shared" si="141"/>
        <v>332</v>
      </c>
      <c r="B346" s="8" t="s">
        <v>632</v>
      </c>
      <c r="C346" s="8" t="s">
        <v>633</v>
      </c>
      <c r="D346" s="8" t="s">
        <v>65</v>
      </c>
      <c r="E346" s="8" t="s">
        <v>65</v>
      </c>
      <c r="F346" s="8" t="s">
        <v>634</v>
      </c>
      <c r="G346" s="8" t="s">
        <v>635</v>
      </c>
      <c r="H346" s="8"/>
      <c r="I346" s="8" t="s">
        <v>636</v>
      </c>
      <c r="J346" s="8" t="s">
        <v>632</v>
      </c>
      <c r="K346" s="8" t="s">
        <v>633</v>
      </c>
      <c r="L346" s="8" t="s">
        <v>65</v>
      </c>
      <c r="M346" s="8" t="s">
        <v>65</v>
      </c>
      <c r="N346" s="8" t="s">
        <v>634</v>
      </c>
      <c r="O346" s="8" t="s">
        <v>635</v>
      </c>
      <c r="P346" s="8"/>
      <c r="Q346" s="8" t="s">
        <v>733</v>
      </c>
      <c r="R346" s="8" t="s">
        <v>734</v>
      </c>
      <c r="S346" s="8">
        <v>0</v>
      </c>
      <c r="T346" s="13" t="s">
        <v>49</v>
      </c>
      <c r="U346" s="13" t="s">
        <v>35</v>
      </c>
      <c r="V346" s="8" t="s">
        <v>739</v>
      </c>
      <c r="W346" s="9">
        <v>45657</v>
      </c>
      <c r="X346" s="8" t="s">
        <v>740</v>
      </c>
      <c r="Y346" s="8" t="s">
        <v>632</v>
      </c>
      <c r="Z346" s="8" t="s">
        <v>1022</v>
      </c>
      <c r="AA346" s="8" t="s">
        <v>65</v>
      </c>
      <c r="AB346" s="8" t="s">
        <v>65</v>
      </c>
      <c r="AC346" s="8" t="s">
        <v>1023</v>
      </c>
      <c r="AD346" s="8" t="s">
        <v>364</v>
      </c>
      <c r="AE346" s="8"/>
      <c r="AF346" s="10" t="s">
        <v>1798</v>
      </c>
      <c r="AG346" s="8" t="s">
        <v>1799</v>
      </c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2"/>
      <c r="AT346" s="18">
        <v>143047</v>
      </c>
      <c r="AU346" s="8" t="str">
        <f t="shared" si="145"/>
        <v>W-4</v>
      </c>
      <c r="AV346" s="8" t="s">
        <v>1138</v>
      </c>
      <c r="AW346" s="8"/>
      <c r="AX346" s="13">
        <v>8760</v>
      </c>
      <c r="AY346" s="13">
        <v>12</v>
      </c>
      <c r="AZ346" s="14">
        <v>0</v>
      </c>
      <c r="BA346" s="14">
        <v>100</v>
      </c>
      <c r="BB346" s="13">
        <f t="shared" si="125"/>
        <v>0</v>
      </c>
      <c r="BC346" s="13">
        <f t="shared" si="126"/>
        <v>143047</v>
      </c>
      <c r="BD346" s="57">
        <f t="shared" si="127"/>
        <v>0</v>
      </c>
      <c r="BE346" s="57">
        <f>IF((OR(AU346=Ceny!$A$3,AU346=Ceny!$A$4,AU346=Ceny!$A$5,AU346=Ceny!$A$6,AU346=Ceny!$A$7)),$C$5/1000,$C$6/1000)</f>
        <v>0</v>
      </c>
      <c r="BF346" s="15">
        <f t="shared" si="128"/>
        <v>0</v>
      </c>
      <c r="BG346" s="15">
        <f t="shared" si="129"/>
        <v>0</v>
      </c>
      <c r="BH346" s="15">
        <f t="shared" si="130"/>
        <v>0</v>
      </c>
      <c r="BI346" s="16">
        <f t="shared" si="131"/>
        <v>0</v>
      </c>
      <c r="BJ346" s="15">
        <f t="shared" si="132"/>
        <v>0</v>
      </c>
      <c r="BK346" s="16">
        <f t="shared" si="133"/>
        <v>0</v>
      </c>
      <c r="BL346" s="15">
        <f t="shared" si="134"/>
        <v>0</v>
      </c>
      <c r="BM346" s="11">
        <f>VLOOKUP(AU346,Ceny!$A$3:$E$9,2,FALSE)</f>
        <v>204.77</v>
      </c>
      <c r="BN346" s="15">
        <f t="shared" si="146"/>
        <v>0</v>
      </c>
      <c r="BO346" s="11">
        <f>VLOOKUP(AU346,Ceny!$A$3:$E$9,4,FALSE)</f>
        <v>204.77</v>
      </c>
      <c r="BP346" s="15">
        <f t="shared" si="147"/>
        <v>2457.2399999999998</v>
      </c>
      <c r="BQ346" s="11">
        <f>VLOOKUP(AU346,Ceny!$A$3:$E$9,3,FALSE)</f>
        <v>4.4069999999999998E-2</v>
      </c>
      <c r="BR346" s="15">
        <f t="shared" si="135"/>
        <v>0</v>
      </c>
      <c r="BS346" s="11">
        <f>VLOOKUP(AU346,Ceny!$A$3:$E$9,5,FALSE)</f>
        <v>4.4069999999999998E-2</v>
      </c>
      <c r="BT346" s="15">
        <f t="shared" si="136"/>
        <v>6304.08</v>
      </c>
      <c r="BU346" s="15">
        <v>0</v>
      </c>
      <c r="BV346" s="58">
        <f t="shared" si="137"/>
        <v>0</v>
      </c>
      <c r="BW346" s="59">
        <f t="shared" si="138"/>
        <v>8761.32</v>
      </c>
      <c r="BX346" s="59">
        <f t="shared" si="139"/>
        <v>2015.1</v>
      </c>
      <c r="BY346" s="59">
        <f t="shared" si="140"/>
        <v>10776.42</v>
      </c>
      <c r="CA346" s="60"/>
    </row>
    <row r="347" spans="1:79">
      <c r="A347" s="56">
        <f t="shared" si="141"/>
        <v>333</v>
      </c>
      <c r="B347" s="8" t="s">
        <v>632</v>
      </c>
      <c r="C347" s="8" t="s">
        <v>633</v>
      </c>
      <c r="D347" s="8" t="s">
        <v>65</v>
      </c>
      <c r="E347" s="8" t="s">
        <v>65</v>
      </c>
      <c r="F347" s="8" t="s">
        <v>634</v>
      </c>
      <c r="G347" s="8" t="s">
        <v>635</v>
      </c>
      <c r="H347" s="8"/>
      <c r="I347" s="8" t="s">
        <v>636</v>
      </c>
      <c r="J347" s="8" t="s">
        <v>632</v>
      </c>
      <c r="K347" s="8" t="s">
        <v>633</v>
      </c>
      <c r="L347" s="8" t="s">
        <v>65</v>
      </c>
      <c r="M347" s="8" t="s">
        <v>65</v>
      </c>
      <c r="N347" s="8" t="s">
        <v>634</v>
      </c>
      <c r="O347" s="8" t="s">
        <v>635</v>
      </c>
      <c r="P347" s="8"/>
      <c r="Q347" s="8" t="s">
        <v>733</v>
      </c>
      <c r="R347" s="8" t="s">
        <v>734</v>
      </c>
      <c r="S347" s="8">
        <v>0</v>
      </c>
      <c r="T347" s="13" t="s">
        <v>49</v>
      </c>
      <c r="U347" s="13" t="s">
        <v>35</v>
      </c>
      <c r="V347" s="8" t="s">
        <v>739</v>
      </c>
      <c r="W347" s="9">
        <v>45657</v>
      </c>
      <c r="X347" s="8" t="s">
        <v>740</v>
      </c>
      <c r="Y347" s="8" t="s">
        <v>632</v>
      </c>
      <c r="Z347" s="8" t="s">
        <v>1022</v>
      </c>
      <c r="AA347" s="8" t="s">
        <v>65</v>
      </c>
      <c r="AB347" s="8" t="s">
        <v>65</v>
      </c>
      <c r="AC347" s="8" t="s">
        <v>1023</v>
      </c>
      <c r="AD347" s="8" t="s">
        <v>370</v>
      </c>
      <c r="AE347" s="8"/>
      <c r="AF347" s="10" t="s">
        <v>1800</v>
      </c>
      <c r="AG347" s="8" t="s">
        <v>1801</v>
      </c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2"/>
      <c r="AT347" s="18">
        <v>153846</v>
      </c>
      <c r="AU347" s="8" t="str">
        <f t="shared" si="145"/>
        <v>W-4</v>
      </c>
      <c r="AV347" s="8" t="s">
        <v>1138</v>
      </c>
      <c r="AW347" s="8"/>
      <c r="AX347" s="13">
        <v>8760</v>
      </c>
      <c r="AY347" s="13">
        <v>12</v>
      </c>
      <c r="AZ347" s="14">
        <v>0</v>
      </c>
      <c r="BA347" s="14">
        <v>100</v>
      </c>
      <c r="BB347" s="13">
        <f t="shared" si="125"/>
        <v>0</v>
      </c>
      <c r="BC347" s="13">
        <f t="shared" si="126"/>
        <v>153846</v>
      </c>
      <c r="BD347" s="57">
        <f t="shared" si="127"/>
        <v>0</v>
      </c>
      <c r="BE347" s="57">
        <f>IF((OR(AU347=Ceny!$A$3,AU347=Ceny!$A$4,AU347=Ceny!$A$5,AU347=Ceny!$A$6,AU347=Ceny!$A$7)),$C$5/1000,$C$6/1000)</f>
        <v>0</v>
      </c>
      <c r="BF347" s="15">
        <f t="shared" si="128"/>
        <v>0</v>
      </c>
      <c r="BG347" s="15">
        <f t="shared" si="129"/>
        <v>0</v>
      </c>
      <c r="BH347" s="15">
        <f t="shared" si="130"/>
        <v>0</v>
      </c>
      <c r="BI347" s="16">
        <f t="shared" si="131"/>
        <v>0</v>
      </c>
      <c r="BJ347" s="15">
        <f t="shared" si="132"/>
        <v>0</v>
      </c>
      <c r="BK347" s="16">
        <f t="shared" si="133"/>
        <v>0</v>
      </c>
      <c r="BL347" s="15">
        <f t="shared" si="134"/>
        <v>0</v>
      </c>
      <c r="BM347" s="11">
        <f>VLOOKUP(AU347,Ceny!$A$3:$E$9,2,FALSE)</f>
        <v>204.77</v>
      </c>
      <c r="BN347" s="15">
        <f t="shared" si="146"/>
        <v>0</v>
      </c>
      <c r="BO347" s="11">
        <f>VLOOKUP(AU347,Ceny!$A$3:$E$9,4,FALSE)</f>
        <v>204.77</v>
      </c>
      <c r="BP347" s="15">
        <f t="shared" si="147"/>
        <v>2457.2399999999998</v>
      </c>
      <c r="BQ347" s="11">
        <f>VLOOKUP(AU347,Ceny!$A$3:$E$9,3,FALSE)</f>
        <v>4.4069999999999998E-2</v>
      </c>
      <c r="BR347" s="15">
        <f t="shared" si="135"/>
        <v>0</v>
      </c>
      <c r="BS347" s="11">
        <f>VLOOKUP(AU347,Ceny!$A$3:$E$9,5,FALSE)</f>
        <v>4.4069999999999998E-2</v>
      </c>
      <c r="BT347" s="15">
        <f t="shared" si="136"/>
        <v>6779.99</v>
      </c>
      <c r="BU347" s="15">
        <v>0</v>
      </c>
      <c r="BV347" s="58">
        <f t="shared" si="137"/>
        <v>0</v>
      </c>
      <c r="BW347" s="59">
        <f t="shared" si="138"/>
        <v>9237.23</v>
      </c>
      <c r="BX347" s="59">
        <f t="shared" si="139"/>
        <v>2124.56</v>
      </c>
      <c r="BY347" s="59">
        <f t="shared" si="140"/>
        <v>11361.789999999999</v>
      </c>
      <c r="CA347" s="60"/>
    </row>
    <row r="348" spans="1:79">
      <c r="A348" s="56">
        <f t="shared" si="141"/>
        <v>334</v>
      </c>
      <c r="B348" s="8" t="s">
        <v>632</v>
      </c>
      <c r="C348" s="8" t="s">
        <v>633</v>
      </c>
      <c r="D348" s="8" t="s">
        <v>65</v>
      </c>
      <c r="E348" s="8" t="s">
        <v>65</v>
      </c>
      <c r="F348" s="8" t="s">
        <v>634</v>
      </c>
      <c r="G348" s="8" t="s">
        <v>635</v>
      </c>
      <c r="H348" s="8"/>
      <c r="I348" s="8" t="s">
        <v>636</v>
      </c>
      <c r="J348" s="8" t="s">
        <v>632</v>
      </c>
      <c r="K348" s="8" t="s">
        <v>633</v>
      </c>
      <c r="L348" s="8" t="s">
        <v>65</v>
      </c>
      <c r="M348" s="8" t="s">
        <v>65</v>
      </c>
      <c r="N348" s="8" t="s">
        <v>634</v>
      </c>
      <c r="O348" s="8" t="s">
        <v>635</v>
      </c>
      <c r="P348" s="8"/>
      <c r="Q348" s="8" t="s">
        <v>733</v>
      </c>
      <c r="R348" s="8" t="s">
        <v>734</v>
      </c>
      <c r="S348" s="8">
        <v>0</v>
      </c>
      <c r="T348" s="13" t="s">
        <v>49</v>
      </c>
      <c r="U348" s="13" t="s">
        <v>35</v>
      </c>
      <c r="V348" s="8" t="s">
        <v>739</v>
      </c>
      <c r="W348" s="9">
        <v>45657</v>
      </c>
      <c r="X348" s="8" t="s">
        <v>740</v>
      </c>
      <c r="Y348" s="8" t="s">
        <v>632</v>
      </c>
      <c r="Z348" s="8" t="s">
        <v>1022</v>
      </c>
      <c r="AA348" s="8" t="s">
        <v>65</v>
      </c>
      <c r="AB348" s="8" t="s">
        <v>65</v>
      </c>
      <c r="AC348" s="8" t="s">
        <v>1023</v>
      </c>
      <c r="AD348" s="8" t="s">
        <v>1042</v>
      </c>
      <c r="AE348" s="8"/>
      <c r="AF348" s="10" t="s">
        <v>1802</v>
      </c>
      <c r="AG348" s="8" t="s">
        <v>1803</v>
      </c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2"/>
      <c r="AT348" s="18">
        <v>98911</v>
      </c>
      <c r="AU348" s="8" t="str">
        <f t="shared" si="145"/>
        <v>W-4</v>
      </c>
      <c r="AV348" s="8" t="s">
        <v>1138</v>
      </c>
      <c r="AW348" s="8"/>
      <c r="AX348" s="13">
        <v>8760</v>
      </c>
      <c r="AY348" s="13">
        <v>12</v>
      </c>
      <c r="AZ348" s="14">
        <v>0</v>
      </c>
      <c r="BA348" s="14">
        <v>100</v>
      </c>
      <c r="BB348" s="13">
        <f t="shared" si="125"/>
        <v>0</v>
      </c>
      <c r="BC348" s="13">
        <f t="shared" si="126"/>
        <v>98911</v>
      </c>
      <c r="BD348" s="57">
        <f t="shared" si="127"/>
        <v>0</v>
      </c>
      <c r="BE348" s="57">
        <f>IF((OR(AU348=Ceny!$A$3,AU348=Ceny!$A$4,AU348=Ceny!$A$5,AU348=Ceny!$A$6,AU348=Ceny!$A$7)),$C$5/1000,$C$6/1000)</f>
        <v>0</v>
      </c>
      <c r="BF348" s="15">
        <f t="shared" si="128"/>
        <v>0</v>
      </c>
      <c r="BG348" s="15">
        <f t="shared" si="129"/>
        <v>0</v>
      </c>
      <c r="BH348" s="15">
        <f t="shared" si="130"/>
        <v>0</v>
      </c>
      <c r="BI348" s="16">
        <f t="shared" si="131"/>
        <v>0</v>
      </c>
      <c r="BJ348" s="15">
        <f t="shared" si="132"/>
        <v>0</v>
      </c>
      <c r="BK348" s="16">
        <f t="shared" si="133"/>
        <v>0</v>
      </c>
      <c r="BL348" s="15">
        <f t="shared" si="134"/>
        <v>0</v>
      </c>
      <c r="BM348" s="11">
        <f>VLOOKUP(AU348,Ceny!$A$3:$E$9,2,FALSE)</f>
        <v>204.77</v>
      </c>
      <c r="BN348" s="15">
        <f t="shared" si="146"/>
        <v>0</v>
      </c>
      <c r="BO348" s="11">
        <f>VLOOKUP(AU348,Ceny!$A$3:$E$9,4,FALSE)</f>
        <v>204.77</v>
      </c>
      <c r="BP348" s="15">
        <f t="shared" si="147"/>
        <v>2457.2399999999998</v>
      </c>
      <c r="BQ348" s="11">
        <f>VLOOKUP(AU348,Ceny!$A$3:$E$9,3,FALSE)</f>
        <v>4.4069999999999998E-2</v>
      </c>
      <c r="BR348" s="15">
        <f t="shared" si="135"/>
        <v>0</v>
      </c>
      <c r="BS348" s="11">
        <f>VLOOKUP(AU348,Ceny!$A$3:$E$9,5,FALSE)</f>
        <v>4.4069999999999998E-2</v>
      </c>
      <c r="BT348" s="15">
        <f t="shared" si="136"/>
        <v>4359.01</v>
      </c>
      <c r="BU348" s="15">
        <v>0</v>
      </c>
      <c r="BV348" s="58">
        <f t="shared" si="137"/>
        <v>0</v>
      </c>
      <c r="BW348" s="59">
        <f t="shared" si="138"/>
        <v>6816.25</v>
      </c>
      <c r="BX348" s="59">
        <f t="shared" si="139"/>
        <v>1567.74</v>
      </c>
      <c r="BY348" s="59">
        <f t="shared" si="140"/>
        <v>8383.99</v>
      </c>
      <c r="CA348" s="60"/>
    </row>
    <row r="349" spans="1:79">
      <c r="A349" s="56">
        <f t="shared" si="141"/>
        <v>335</v>
      </c>
      <c r="B349" s="8" t="s">
        <v>632</v>
      </c>
      <c r="C349" s="8" t="s">
        <v>633</v>
      </c>
      <c r="D349" s="8" t="s">
        <v>65</v>
      </c>
      <c r="E349" s="8" t="s">
        <v>65</v>
      </c>
      <c r="F349" s="8" t="s">
        <v>634</v>
      </c>
      <c r="G349" s="8" t="s">
        <v>635</v>
      </c>
      <c r="H349" s="8"/>
      <c r="I349" s="8" t="s">
        <v>636</v>
      </c>
      <c r="J349" s="8" t="s">
        <v>632</v>
      </c>
      <c r="K349" s="8" t="s">
        <v>633</v>
      </c>
      <c r="L349" s="8" t="s">
        <v>65</v>
      </c>
      <c r="M349" s="8" t="s">
        <v>65</v>
      </c>
      <c r="N349" s="8" t="s">
        <v>634</v>
      </c>
      <c r="O349" s="8" t="s">
        <v>635</v>
      </c>
      <c r="P349" s="8"/>
      <c r="Q349" s="8" t="s">
        <v>733</v>
      </c>
      <c r="R349" s="8" t="s">
        <v>734</v>
      </c>
      <c r="S349" s="8">
        <v>0</v>
      </c>
      <c r="T349" s="13" t="s">
        <v>49</v>
      </c>
      <c r="U349" s="13" t="s">
        <v>35</v>
      </c>
      <c r="V349" s="8" t="s">
        <v>739</v>
      </c>
      <c r="W349" s="9">
        <v>45657</v>
      </c>
      <c r="X349" s="8" t="s">
        <v>740</v>
      </c>
      <c r="Y349" s="8" t="s">
        <v>632</v>
      </c>
      <c r="Z349" s="8" t="s">
        <v>1022</v>
      </c>
      <c r="AA349" s="8" t="s">
        <v>65</v>
      </c>
      <c r="AB349" s="8" t="s">
        <v>65</v>
      </c>
      <c r="AC349" s="8" t="s">
        <v>1023</v>
      </c>
      <c r="AD349" s="8" t="s">
        <v>116</v>
      </c>
      <c r="AE349" s="8"/>
      <c r="AF349" s="10" t="s">
        <v>1804</v>
      </c>
      <c r="AG349" s="8" t="s">
        <v>1805</v>
      </c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2"/>
      <c r="AT349" s="18">
        <v>152801</v>
      </c>
      <c r="AU349" s="8" t="str">
        <f t="shared" si="145"/>
        <v>W-4</v>
      </c>
      <c r="AV349" s="8" t="s">
        <v>1138</v>
      </c>
      <c r="AW349" s="8"/>
      <c r="AX349" s="13">
        <v>8760</v>
      </c>
      <c r="AY349" s="13">
        <v>12</v>
      </c>
      <c r="AZ349" s="14">
        <v>0</v>
      </c>
      <c r="BA349" s="14">
        <v>100</v>
      </c>
      <c r="BB349" s="13">
        <f t="shared" si="125"/>
        <v>0</v>
      </c>
      <c r="BC349" s="13">
        <f t="shared" si="126"/>
        <v>152801</v>
      </c>
      <c r="BD349" s="57">
        <f t="shared" si="127"/>
        <v>0</v>
      </c>
      <c r="BE349" s="57">
        <f>IF((OR(AU349=Ceny!$A$3,AU349=Ceny!$A$4,AU349=Ceny!$A$5,AU349=Ceny!$A$6,AU349=Ceny!$A$7)),$C$5/1000,$C$6/1000)</f>
        <v>0</v>
      </c>
      <c r="BF349" s="15">
        <f t="shared" si="128"/>
        <v>0</v>
      </c>
      <c r="BG349" s="15">
        <f t="shared" si="129"/>
        <v>0</v>
      </c>
      <c r="BH349" s="15">
        <f t="shared" si="130"/>
        <v>0</v>
      </c>
      <c r="BI349" s="16">
        <f t="shared" si="131"/>
        <v>0</v>
      </c>
      <c r="BJ349" s="15">
        <f t="shared" si="132"/>
        <v>0</v>
      </c>
      <c r="BK349" s="16">
        <f t="shared" si="133"/>
        <v>0</v>
      </c>
      <c r="BL349" s="15">
        <f t="shared" si="134"/>
        <v>0</v>
      </c>
      <c r="BM349" s="11">
        <f>VLOOKUP(AU349,Ceny!$A$3:$E$9,2,FALSE)</f>
        <v>204.77</v>
      </c>
      <c r="BN349" s="15">
        <f t="shared" si="146"/>
        <v>0</v>
      </c>
      <c r="BO349" s="11">
        <f>VLOOKUP(AU349,Ceny!$A$3:$E$9,4,FALSE)</f>
        <v>204.77</v>
      </c>
      <c r="BP349" s="15">
        <f t="shared" si="147"/>
        <v>2457.2399999999998</v>
      </c>
      <c r="BQ349" s="11">
        <f>VLOOKUP(AU349,Ceny!$A$3:$E$9,3,FALSE)</f>
        <v>4.4069999999999998E-2</v>
      </c>
      <c r="BR349" s="15">
        <f t="shared" si="135"/>
        <v>0</v>
      </c>
      <c r="BS349" s="11">
        <f>VLOOKUP(AU349,Ceny!$A$3:$E$9,5,FALSE)</f>
        <v>4.4069999999999998E-2</v>
      </c>
      <c r="BT349" s="15">
        <f t="shared" si="136"/>
        <v>6733.94</v>
      </c>
      <c r="BU349" s="15">
        <v>0</v>
      </c>
      <c r="BV349" s="58">
        <f t="shared" si="137"/>
        <v>0</v>
      </c>
      <c r="BW349" s="59">
        <f t="shared" si="138"/>
        <v>9191.18</v>
      </c>
      <c r="BX349" s="59">
        <f t="shared" si="139"/>
        <v>2113.9699999999998</v>
      </c>
      <c r="BY349" s="59">
        <f t="shared" si="140"/>
        <v>11305.15</v>
      </c>
      <c r="CA349" s="60"/>
    </row>
    <row r="350" spans="1:79">
      <c r="A350" s="56">
        <f t="shared" si="141"/>
        <v>336</v>
      </c>
      <c r="B350" s="8" t="s">
        <v>632</v>
      </c>
      <c r="C350" s="8" t="s">
        <v>633</v>
      </c>
      <c r="D350" s="8" t="s">
        <v>65</v>
      </c>
      <c r="E350" s="8" t="s">
        <v>65</v>
      </c>
      <c r="F350" s="8" t="s">
        <v>634</v>
      </c>
      <c r="G350" s="8" t="s">
        <v>635</v>
      </c>
      <c r="H350" s="8"/>
      <c r="I350" s="8" t="s">
        <v>636</v>
      </c>
      <c r="J350" s="8" t="s">
        <v>632</v>
      </c>
      <c r="K350" s="8" t="s">
        <v>633</v>
      </c>
      <c r="L350" s="8" t="s">
        <v>65</v>
      </c>
      <c r="M350" s="8" t="s">
        <v>65</v>
      </c>
      <c r="N350" s="8" t="s">
        <v>634</v>
      </c>
      <c r="O350" s="8" t="s">
        <v>635</v>
      </c>
      <c r="P350" s="8"/>
      <c r="Q350" s="8" t="s">
        <v>733</v>
      </c>
      <c r="R350" s="8" t="s">
        <v>734</v>
      </c>
      <c r="S350" s="8">
        <v>0</v>
      </c>
      <c r="T350" s="13" t="s">
        <v>49</v>
      </c>
      <c r="U350" s="13" t="s">
        <v>35</v>
      </c>
      <c r="V350" s="8" t="s">
        <v>739</v>
      </c>
      <c r="W350" s="9">
        <v>45657</v>
      </c>
      <c r="X350" s="8" t="s">
        <v>740</v>
      </c>
      <c r="Y350" s="8" t="s">
        <v>632</v>
      </c>
      <c r="Z350" s="8" t="s">
        <v>1022</v>
      </c>
      <c r="AA350" s="8" t="s">
        <v>65</v>
      </c>
      <c r="AB350" s="8" t="s">
        <v>65</v>
      </c>
      <c r="AC350" s="8" t="s">
        <v>1023</v>
      </c>
      <c r="AD350" s="8" t="s">
        <v>1043</v>
      </c>
      <c r="AE350" s="8"/>
      <c r="AF350" s="10" t="s">
        <v>1806</v>
      </c>
      <c r="AG350" s="8" t="s">
        <v>1807</v>
      </c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2"/>
      <c r="AT350" s="18">
        <v>156641</v>
      </c>
      <c r="AU350" s="8" t="str">
        <f t="shared" si="145"/>
        <v>W-4</v>
      </c>
      <c r="AV350" s="8" t="s">
        <v>1138</v>
      </c>
      <c r="AW350" s="8"/>
      <c r="AX350" s="13">
        <v>8760</v>
      </c>
      <c r="AY350" s="13">
        <v>12</v>
      </c>
      <c r="AZ350" s="14">
        <v>0</v>
      </c>
      <c r="BA350" s="14">
        <v>100</v>
      </c>
      <c r="BB350" s="13">
        <f t="shared" si="125"/>
        <v>0</v>
      </c>
      <c r="BC350" s="13">
        <f t="shared" si="126"/>
        <v>156641</v>
      </c>
      <c r="BD350" s="57">
        <f t="shared" si="127"/>
        <v>0</v>
      </c>
      <c r="BE350" s="57">
        <f>IF((OR(AU350=Ceny!$A$3,AU350=Ceny!$A$4,AU350=Ceny!$A$5,AU350=Ceny!$A$6,AU350=Ceny!$A$7)),$C$5/1000,$C$6/1000)</f>
        <v>0</v>
      </c>
      <c r="BF350" s="15">
        <f t="shared" si="128"/>
        <v>0</v>
      </c>
      <c r="BG350" s="15">
        <f t="shared" si="129"/>
        <v>0</v>
      </c>
      <c r="BH350" s="15">
        <f t="shared" si="130"/>
        <v>0</v>
      </c>
      <c r="BI350" s="16">
        <f t="shared" si="131"/>
        <v>0</v>
      </c>
      <c r="BJ350" s="15">
        <f t="shared" si="132"/>
        <v>0</v>
      </c>
      <c r="BK350" s="16">
        <f t="shared" si="133"/>
        <v>0</v>
      </c>
      <c r="BL350" s="15">
        <f t="shared" si="134"/>
        <v>0</v>
      </c>
      <c r="BM350" s="11">
        <f>VLOOKUP(AU350,Ceny!$A$3:$E$9,2,FALSE)</f>
        <v>204.77</v>
      </c>
      <c r="BN350" s="15">
        <f t="shared" si="146"/>
        <v>0</v>
      </c>
      <c r="BO350" s="11">
        <f>VLOOKUP(AU350,Ceny!$A$3:$E$9,4,FALSE)</f>
        <v>204.77</v>
      </c>
      <c r="BP350" s="15">
        <f t="shared" si="147"/>
        <v>2457.2399999999998</v>
      </c>
      <c r="BQ350" s="11">
        <f>VLOOKUP(AU350,Ceny!$A$3:$E$9,3,FALSE)</f>
        <v>4.4069999999999998E-2</v>
      </c>
      <c r="BR350" s="15">
        <f t="shared" si="135"/>
        <v>0</v>
      </c>
      <c r="BS350" s="11">
        <f>VLOOKUP(AU350,Ceny!$A$3:$E$9,5,FALSE)</f>
        <v>4.4069999999999998E-2</v>
      </c>
      <c r="BT350" s="15">
        <f t="shared" si="136"/>
        <v>6903.17</v>
      </c>
      <c r="BU350" s="15">
        <v>0</v>
      </c>
      <c r="BV350" s="58">
        <f t="shared" si="137"/>
        <v>0</v>
      </c>
      <c r="BW350" s="59">
        <f t="shared" si="138"/>
        <v>9360.41</v>
      </c>
      <c r="BX350" s="59">
        <f t="shared" si="139"/>
        <v>2152.89</v>
      </c>
      <c r="BY350" s="59">
        <f t="shared" si="140"/>
        <v>11513.3</v>
      </c>
      <c r="CA350" s="60"/>
    </row>
    <row r="351" spans="1:79">
      <c r="A351" s="56">
        <f t="shared" si="141"/>
        <v>337</v>
      </c>
      <c r="B351" s="8" t="s">
        <v>632</v>
      </c>
      <c r="C351" s="8" t="s">
        <v>633</v>
      </c>
      <c r="D351" s="8" t="s">
        <v>65</v>
      </c>
      <c r="E351" s="8" t="s">
        <v>65</v>
      </c>
      <c r="F351" s="8" t="s">
        <v>634</v>
      </c>
      <c r="G351" s="8" t="s">
        <v>635</v>
      </c>
      <c r="H351" s="8"/>
      <c r="I351" s="8" t="s">
        <v>636</v>
      </c>
      <c r="J351" s="8" t="s">
        <v>632</v>
      </c>
      <c r="K351" s="8" t="s">
        <v>633</v>
      </c>
      <c r="L351" s="8" t="s">
        <v>65</v>
      </c>
      <c r="M351" s="8" t="s">
        <v>65</v>
      </c>
      <c r="N351" s="8" t="s">
        <v>634</v>
      </c>
      <c r="O351" s="8" t="s">
        <v>635</v>
      </c>
      <c r="P351" s="8"/>
      <c r="Q351" s="8" t="s">
        <v>733</v>
      </c>
      <c r="R351" s="8" t="s">
        <v>734</v>
      </c>
      <c r="S351" s="8">
        <v>0</v>
      </c>
      <c r="T351" s="13" t="s">
        <v>49</v>
      </c>
      <c r="U351" s="13" t="s">
        <v>35</v>
      </c>
      <c r="V351" s="8" t="s">
        <v>739</v>
      </c>
      <c r="W351" s="9">
        <v>45657</v>
      </c>
      <c r="X351" s="8" t="s">
        <v>740</v>
      </c>
      <c r="Y351" s="8" t="s">
        <v>632</v>
      </c>
      <c r="Z351" s="8" t="s">
        <v>1022</v>
      </c>
      <c r="AA351" s="8" t="s">
        <v>65</v>
      </c>
      <c r="AB351" s="8" t="s">
        <v>65</v>
      </c>
      <c r="AC351" s="8" t="s">
        <v>1023</v>
      </c>
      <c r="AD351" s="8" t="s">
        <v>562</v>
      </c>
      <c r="AE351" s="8"/>
      <c r="AF351" s="10" t="s">
        <v>1808</v>
      </c>
      <c r="AG351" s="8" t="s">
        <v>1809</v>
      </c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2"/>
      <c r="AT351" s="18">
        <v>168551</v>
      </c>
      <c r="AU351" s="8" t="s">
        <v>59</v>
      </c>
      <c r="AV351" s="8" t="s">
        <v>1138</v>
      </c>
      <c r="AW351" s="8"/>
      <c r="AX351" s="13">
        <v>8760</v>
      </c>
      <c r="AY351" s="13">
        <v>12</v>
      </c>
      <c r="AZ351" s="14">
        <v>0</v>
      </c>
      <c r="BA351" s="14">
        <v>100</v>
      </c>
      <c r="BB351" s="13">
        <f t="shared" si="125"/>
        <v>0</v>
      </c>
      <c r="BC351" s="13">
        <f t="shared" si="126"/>
        <v>168551</v>
      </c>
      <c r="BD351" s="57">
        <f t="shared" si="127"/>
        <v>0</v>
      </c>
      <c r="BE351" s="57">
        <f>IF((OR(AU351=Ceny!$A$3,AU351=Ceny!$A$4,AU351=Ceny!$A$5,AU351=Ceny!$A$6,AU351=Ceny!$A$7)),$C$5/1000,$C$6/1000)</f>
        <v>0</v>
      </c>
      <c r="BF351" s="15">
        <f t="shared" si="128"/>
        <v>0</v>
      </c>
      <c r="BG351" s="15">
        <f t="shared" si="129"/>
        <v>0</v>
      </c>
      <c r="BH351" s="15">
        <f t="shared" si="130"/>
        <v>0</v>
      </c>
      <c r="BI351" s="16">
        <f t="shared" si="131"/>
        <v>0</v>
      </c>
      <c r="BJ351" s="15">
        <f t="shared" si="132"/>
        <v>0</v>
      </c>
      <c r="BK351" s="16">
        <f t="shared" si="133"/>
        <v>0</v>
      </c>
      <c r="BL351" s="15">
        <f t="shared" si="134"/>
        <v>0</v>
      </c>
      <c r="BM351" s="11">
        <f>VLOOKUP(AU351,Ceny!$A$3:$E$9,2,FALSE)</f>
        <v>204.77</v>
      </c>
      <c r="BN351" s="15">
        <f t="shared" si="146"/>
        <v>0</v>
      </c>
      <c r="BO351" s="11">
        <f>VLOOKUP(AU351,Ceny!$A$3:$E$9,4,FALSE)</f>
        <v>204.77</v>
      </c>
      <c r="BP351" s="15">
        <f t="shared" si="147"/>
        <v>2457.2399999999998</v>
      </c>
      <c r="BQ351" s="11">
        <f>VLOOKUP(AU351,Ceny!$A$3:$E$9,3,FALSE)</f>
        <v>4.4069999999999998E-2</v>
      </c>
      <c r="BR351" s="15">
        <f t="shared" si="135"/>
        <v>0</v>
      </c>
      <c r="BS351" s="11">
        <f>VLOOKUP(AU351,Ceny!$A$3:$E$9,5,FALSE)</f>
        <v>4.4069999999999998E-2</v>
      </c>
      <c r="BT351" s="15">
        <f t="shared" si="136"/>
        <v>7428.04</v>
      </c>
      <c r="BU351" s="15">
        <v>0</v>
      </c>
      <c r="BV351" s="58">
        <f t="shared" si="137"/>
        <v>0</v>
      </c>
      <c r="BW351" s="59">
        <f t="shared" si="138"/>
        <v>9885.2799999999988</v>
      </c>
      <c r="BX351" s="59">
        <f t="shared" si="139"/>
        <v>2273.61</v>
      </c>
      <c r="BY351" s="59">
        <f t="shared" si="140"/>
        <v>12158.89</v>
      </c>
      <c r="CA351" s="60"/>
    </row>
    <row r="352" spans="1:79">
      <c r="A352" s="56">
        <f t="shared" si="141"/>
        <v>338</v>
      </c>
      <c r="B352" s="8" t="s">
        <v>632</v>
      </c>
      <c r="C352" s="8" t="s">
        <v>633</v>
      </c>
      <c r="D352" s="8" t="s">
        <v>65</v>
      </c>
      <c r="E352" s="8" t="s">
        <v>65</v>
      </c>
      <c r="F352" s="8" t="s">
        <v>634</v>
      </c>
      <c r="G352" s="8" t="s">
        <v>635</v>
      </c>
      <c r="H352" s="8"/>
      <c r="I352" s="8" t="s">
        <v>636</v>
      </c>
      <c r="J352" s="8" t="s">
        <v>632</v>
      </c>
      <c r="K352" s="8" t="s">
        <v>633</v>
      </c>
      <c r="L352" s="8" t="s">
        <v>65</v>
      </c>
      <c r="M352" s="8" t="s">
        <v>65</v>
      </c>
      <c r="N352" s="8" t="s">
        <v>634</v>
      </c>
      <c r="O352" s="8" t="s">
        <v>635</v>
      </c>
      <c r="P352" s="8"/>
      <c r="Q352" s="8" t="s">
        <v>733</v>
      </c>
      <c r="R352" s="8" t="s">
        <v>734</v>
      </c>
      <c r="S352" s="8">
        <v>0</v>
      </c>
      <c r="T352" s="13" t="s">
        <v>49</v>
      </c>
      <c r="U352" s="13" t="s">
        <v>35</v>
      </c>
      <c r="V352" s="8" t="s">
        <v>739</v>
      </c>
      <c r="W352" s="9">
        <v>45657</v>
      </c>
      <c r="X352" s="8" t="s">
        <v>740</v>
      </c>
      <c r="Y352" s="8" t="s">
        <v>632</v>
      </c>
      <c r="Z352" s="8" t="s">
        <v>1022</v>
      </c>
      <c r="AA352" s="8" t="s">
        <v>65</v>
      </c>
      <c r="AB352" s="8" t="s">
        <v>65</v>
      </c>
      <c r="AC352" s="8" t="s">
        <v>1044</v>
      </c>
      <c r="AD352" s="8" t="s">
        <v>112</v>
      </c>
      <c r="AE352" s="8"/>
      <c r="AF352" s="10" t="s">
        <v>1810</v>
      </c>
      <c r="AG352" s="8" t="s">
        <v>1811</v>
      </c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2"/>
      <c r="AT352" s="18">
        <v>176124</v>
      </c>
      <c r="AU352" s="8" t="str">
        <f>AU$17</f>
        <v>W-4</v>
      </c>
      <c r="AV352" s="8" t="s">
        <v>1138</v>
      </c>
      <c r="AW352" s="8"/>
      <c r="AX352" s="13">
        <v>8760</v>
      </c>
      <c r="AY352" s="13">
        <v>12</v>
      </c>
      <c r="AZ352" s="14">
        <v>0</v>
      </c>
      <c r="BA352" s="14">
        <v>100</v>
      </c>
      <c r="BB352" s="13">
        <f t="shared" si="125"/>
        <v>0</v>
      </c>
      <c r="BC352" s="13">
        <f t="shared" si="126"/>
        <v>176124</v>
      </c>
      <c r="BD352" s="57">
        <f t="shared" si="127"/>
        <v>0</v>
      </c>
      <c r="BE352" s="57">
        <f>IF((OR(AU352=Ceny!$A$3,AU352=Ceny!$A$4,AU352=Ceny!$A$5,AU352=Ceny!$A$6,AU352=Ceny!$A$7)),$C$5/1000,$C$6/1000)</f>
        <v>0</v>
      </c>
      <c r="BF352" s="15">
        <f t="shared" si="128"/>
        <v>0</v>
      </c>
      <c r="BG352" s="15">
        <f t="shared" si="129"/>
        <v>0</v>
      </c>
      <c r="BH352" s="15">
        <f t="shared" si="130"/>
        <v>0</v>
      </c>
      <c r="BI352" s="16">
        <f t="shared" si="131"/>
        <v>0</v>
      </c>
      <c r="BJ352" s="15">
        <f t="shared" si="132"/>
        <v>0</v>
      </c>
      <c r="BK352" s="16">
        <f t="shared" si="133"/>
        <v>0</v>
      </c>
      <c r="BL352" s="15">
        <f t="shared" si="134"/>
        <v>0</v>
      </c>
      <c r="BM352" s="11">
        <f>VLOOKUP(AU352,Ceny!$A$3:$E$9,2,FALSE)</f>
        <v>204.77</v>
      </c>
      <c r="BN352" s="15">
        <f t="shared" si="146"/>
        <v>0</v>
      </c>
      <c r="BO352" s="11">
        <f>VLOOKUP(AU352,Ceny!$A$3:$E$9,4,FALSE)</f>
        <v>204.77</v>
      </c>
      <c r="BP352" s="15">
        <f t="shared" si="147"/>
        <v>2457.2399999999998</v>
      </c>
      <c r="BQ352" s="11">
        <f>VLOOKUP(AU352,Ceny!$A$3:$E$9,3,FALSE)</f>
        <v>4.4069999999999998E-2</v>
      </c>
      <c r="BR352" s="15">
        <f t="shared" si="135"/>
        <v>0</v>
      </c>
      <c r="BS352" s="11">
        <f>VLOOKUP(AU352,Ceny!$A$3:$E$9,5,FALSE)</f>
        <v>4.4069999999999998E-2</v>
      </c>
      <c r="BT352" s="15">
        <f t="shared" si="136"/>
        <v>7761.78</v>
      </c>
      <c r="BU352" s="15">
        <v>0</v>
      </c>
      <c r="BV352" s="58">
        <f t="shared" si="137"/>
        <v>0</v>
      </c>
      <c r="BW352" s="59">
        <f t="shared" si="138"/>
        <v>10219.02</v>
      </c>
      <c r="BX352" s="59">
        <f t="shared" si="139"/>
        <v>2350.37</v>
      </c>
      <c r="BY352" s="59">
        <f t="shared" si="140"/>
        <v>12569.39</v>
      </c>
      <c r="CA352" s="60"/>
    </row>
    <row r="353" spans="1:79">
      <c r="A353" s="56">
        <f t="shared" si="141"/>
        <v>339</v>
      </c>
      <c r="B353" s="8" t="s">
        <v>632</v>
      </c>
      <c r="C353" s="8" t="s">
        <v>633</v>
      </c>
      <c r="D353" s="8" t="s">
        <v>65</v>
      </c>
      <c r="E353" s="8" t="s">
        <v>65</v>
      </c>
      <c r="F353" s="8" t="s">
        <v>634</v>
      </c>
      <c r="G353" s="8" t="s">
        <v>635</v>
      </c>
      <c r="H353" s="8"/>
      <c r="I353" s="8" t="s">
        <v>636</v>
      </c>
      <c r="J353" s="8" t="s">
        <v>632</v>
      </c>
      <c r="K353" s="8" t="s">
        <v>633</v>
      </c>
      <c r="L353" s="8" t="s">
        <v>65</v>
      </c>
      <c r="M353" s="8" t="s">
        <v>65</v>
      </c>
      <c r="N353" s="8" t="s">
        <v>634</v>
      </c>
      <c r="O353" s="8" t="s">
        <v>635</v>
      </c>
      <c r="P353" s="8"/>
      <c r="Q353" s="8" t="s">
        <v>733</v>
      </c>
      <c r="R353" s="8" t="s">
        <v>734</v>
      </c>
      <c r="S353" s="8">
        <v>0</v>
      </c>
      <c r="T353" s="13" t="s">
        <v>49</v>
      </c>
      <c r="U353" s="13" t="s">
        <v>35</v>
      </c>
      <c r="V353" s="8" t="s">
        <v>739</v>
      </c>
      <c r="W353" s="9">
        <v>45657</v>
      </c>
      <c r="X353" s="8" t="s">
        <v>740</v>
      </c>
      <c r="Y353" s="8" t="s">
        <v>632</v>
      </c>
      <c r="Z353" s="8" t="s">
        <v>633</v>
      </c>
      <c r="AA353" s="8" t="s">
        <v>65</v>
      </c>
      <c r="AB353" s="8" t="s">
        <v>65</v>
      </c>
      <c r="AC353" s="8" t="s">
        <v>1044</v>
      </c>
      <c r="AD353" s="8" t="s">
        <v>964</v>
      </c>
      <c r="AE353" s="8"/>
      <c r="AF353" s="10" t="s">
        <v>1812</v>
      </c>
      <c r="AG353" s="8" t="s">
        <v>1813</v>
      </c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2"/>
      <c r="AT353" s="18">
        <v>111630</v>
      </c>
      <c r="AU353" s="8" t="s">
        <v>59</v>
      </c>
      <c r="AV353" s="8" t="s">
        <v>1138</v>
      </c>
      <c r="AW353" s="8"/>
      <c r="AX353" s="13">
        <v>8760</v>
      </c>
      <c r="AY353" s="13">
        <v>12</v>
      </c>
      <c r="AZ353" s="14">
        <v>0</v>
      </c>
      <c r="BA353" s="14">
        <v>100</v>
      </c>
      <c r="BB353" s="13">
        <f t="shared" si="125"/>
        <v>0</v>
      </c>
      <c r="BC353" s="13">
        <f t="shared" si="126"/>
        <v>111630</v>
      </c>
      <c r="BD353" s="57">
        <f t="shared" si="127"/>
        <v>0</v>
      </c>
      <c r="BE353" s="57">
        <f>IF((OR(AU353=Ceny!$A$3,AU353=Ceny!$A$4,AU353=Ceny!$A$5,AU353=Ceny!$A$6,AU353=Ceny!$A$7)),$C$5/1000,$C$6/1000)</f>
        <v>0</v>
      </c>
      <c r="BF353" s="15">
        <f t="shared" si="128"/>
        <v>0</v>
      </c>
      <c r="BG353" s="15">
        <f t="shared" si="129"/>
        <v>0</v>
      </c>
      <c r="BH353" s="15">
        <f t="shared" si="130"/>
        <v>0</v>
      </c>
      <c r="BI353" s="16">
        <f t="shared" si="131"/>
        <v>0</v>
      </c>
      <c r="BJ353" s="15">
        <f t="shared" si="132"/>
        <v>0</v>
      </c>
      <c r="BK353" s="16">
        <f t="shared" si="133"/>
        <v>0</v>
      </c>
      <c r="BL353" s="15">
        <f t="shared" si="134"/>
        <v>0</v>
      </c>
      <c r="BM353" s="11">
        <f>VLOOKUP(AU353,Ceny!$A$3:$E$9,2,FALSE)</f>
        <v>204.77</v>
      </c>
      <c r="BN353" s="15">
        <f t="shared" si="146"/>
        <v>0</v>
      </c>
      <c r="BO353" s="11">
        <f>VLOOKUP(AU353,Ceny!$A$3:$E$9,4,FALSE)</f>
        <v>204.77</v>
      </c>
      <c r="BP353" s="15">
        <f t="shared" si="147"/>
        <v>2457.2399999999998</v>
      </c>
      <c r="BQ353" s="11">
        <f>VLOOKUP(AU353,Ceny!$A$3:$E$9,3,FALSE)</f>
        <v>4.4069999999999998E-2</v>
      </c>
      <c r="BR353" s="15">
        <f t="shared" si="135"/>
        <v>0</v>
      </c>
      <c r="BS353" s="11">
        <f>VLOOKUP(AU353,Ceny!$A$3:$E$9,5,FALSE)</f>
        <v>4.4069999999999998E-2</v>
      </c>
      <c r="BT353" s="15">
        <f t="shared" si="136"/>
        <v>4919.53</v>
      </c>
      <c r="BU353" s="15">
        <v>0</v>
      </c>
      <c r="BV353" s="58">
        <f t="shared" si="137"/>
        <v>0</v>
      </c>
      <c r="BW353" s="59">
        <f t="shared" si="138"/>
        <v>7376.7699999999995</v>
      </c>
      <c r="BX353" s="59">
        <f t="shared" si="139"/>
        <v>1696.66</v>
      </c>
      <c r="BY353" s="59">
        <f t="shared" si="140"/>
        <v>9073.43</v>
      </c>
      <c r="CA353" s="60"/>
    </row>
    <row r="354" spans="1:79">
      <c r="A354" s="56">
        <f t="shared" si="141"/>
        <v>340</v>
      </c>
      <c r="B354" s="8" t="s">
        <v>632</v>
      </c>
      <c r="C354" s="8" t="s">
        <v>633</v>
      </c>
      <c r="D354" s="8" t="s">
        <v>65</v>
      </c>
      <c r="E354" s="8" t="s">
        <v>65</v>
      </c>
      <c r="F354" s="8" t="s">
        <v>634</v>
      </c>
      <c r="G354" s="8" t="s">
        <v>635</v>
      </c>
      <c r="H354" s="8"/>
      <c r="I354" s="8" t="s">
        <v>636</v>
      </c>
      <c r="J354" s="8" t="s">
        <v>632</v>
      </c>
      <c r="K354" s="8" t="s">
        <v>633</v>
      </c>
      <c r="L354" s="8" t="s">
        <v>65</v>
      </c>
      <c r="M354" s="8" t="s">
        <v>65</v>
      </c>
      <c r="N354" s="8" t="s">
        <v>634</v>
      </c>
      <c r="O354" s="8" t="s">
        <v>635</v>
      </c>
      <c r="P354" s="8"/>
      <c r="Q354" s="8" t="s">
        <v>733</v>
      </c>
      <c r="R354" s="8" t="s">
        <v>734</v>
      </c>
      <c r="S354" s="8">
        <v>0</v>
      </c>
      <c r="T354" s="13" t="s">
        <v>49</v>
      </c>
      <c r="U354" s="13" t="s">
        <v>35</v>
      </c>
      <c r="V354" s="8" t="s">
        <v>739</v>
      </c>
      <c r="W354" s="9">
        <v>45657</v>
      </c>
      <c r="X354" s="8" t="s">
        <v>740</v>
      </c>
      <c r="Y354" s="8" t="s">
        <v>632</v>
      </c>
      <c r="Z354" s="8" t="s">
        <v>1022</v>
      </c>
      <c r="AA354" s="8" t="s">
        <v>65</v>
      </c>
      <c r="AB354" s="8" t="s">
        <v>65</v>
      </c>
      <c r="AC354" s="8" t="s">
        <v>1045</v>
      </c>
      <c r="AD354" s="8" t="s">
        <v>364</v>
      </c>
      <c r="AE354" s="8"/>
      <c r="AF354" s="10" t="s">
        <v>1814</v>
      </c>
      <c r="AG354" s="8" t="s">
        <v>1815</v>
      </c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2"/>
      <c r="AT354" s="18">
        <v>149224</v>
      </c>
      <c r="AU354" s="8" t="str">
        <f t="shared" ref="AU354:AU364" si="148">AU$17</f>
        <v>W-4</v>
      </c>
      <c r="AV354" s="8" t="s">
        <v>1138</v>
      </c>
      <c r="AW354" s="8"/>
      <c r="AX354" s="13">
        <v>8760</v>
      </c>
      <c r="AY354" s="13">
        <v>12</v>
      </c>
      <c r="AZ354" s="14">
        <v>0</v>
      </c>
      <c r="BA354" s="14">
        <v>100</v>
      </c>
      <c r="BB354" s="13">
        <f t="shared" si="125"/>
        <v>0</v>
      </c>
      <c r="BC354" s="13">
        <f t="shared" si="126"/>
        <v>149224</v>
      </c>
      <c r="BD354" s="57">
        <f t="shared" si="127"/>
        <v>0</v>
      </c>
      <c r="BE354" s="57">
        <f>IF((OR(AU354=Ceny!$A$3,AU354=Ceny!$A$4,AU354=Ceny!$A$5,AU354=Ceny!$A$6,AU354=Ceny!$A$7)),$C$5/1000,$C$6/1000)</f>
        <v>0</v>
      </c>
      <c r="BF354" s="15">
        <f t="shared" si="128"/>
        <v>0</v>
      </c>
      <c r="BG354" s="15">
        <f t="shared" si="129"/>
        <v>0</v>
      </c>
      <c r="BH354" s="15">
        <f t="shared" si="130"/>
        <v>0</v>
      </c>
      <c r="BI354" s="16">
        <f t="shared" si="131"/>
        <v>0</v>
      </c>
      <c r="BJ354" s="15">
        <f t="shared" si="132"/>
        <v>0</v>
      </c>
      <c r="BK354" s="16">
        <f t="shared" si="133"/>
        <v>0</v>
      </c>
      <c r="BL354" s="15">
        <f t="shared" si="134"/>
        <v>0</v>
      </c>
      <c r="BM354" s="11">
        <f>VLOOKUP(AU354,Ceny!$A$3:$E$9,2,FALSE)</f>
        <v>204.77</v>
      </c>
      <c r="BN354" s="15">
        <f t="shared" si="146"/>
        <v>0</v>
      </c>
      <c r="BO354" s="11">
        <f>VLOOKUP(AU354,Ceny!$A$3:$E$9,4,FALSE)</f>
        <v>204.77</v>
      </c>
      <c r="BP354" s="15">
        <f t="shared" si="147"/>
        <v>2457.2399999999998</v>
      </c>
      <c r="BQ354" s="11">
        <f>VLOOKUP(AU354,Ceny!$A$3:$E$9,3,FALSE)</f>
        <v>4.4069999999999998E-2</v>
      </c>
      <c r="BR354" s="15">
        <f t="shared" si="135"/>
        <v>0</v>
      </c>
      <c r="BS354" s="11">
        <f>VLOOKUP(AU354,Ceny!$A$3:$E$9,5,FALSE)</f>
        <v>4.4069999999999998E-2</v>
      </c>
      <c r="BT354" s="15">
        <f t="shared" si="136"/>
        <v>6576.3</v>
      </c>
      <c r="BU354" s="15">
        <v>0</v>
      </c>
      <c r="BV354" s="58">
        <f t="shared" si="137"/>
        <v>0</v>
      </c>
      <c r="BW354" s="59">
        <f t="shared" si="138"/>
        <v>9033.5400000000009</v>
      </c>
      <c r="BX354" s="59">
        <f t="shared" si="139"/>
        <v>2077.71</v>
      </c>
      <c r="BY354" s="59">
        <f t="shared" si="140"/>
        <v>11111.25</v>
      </c>
      <c r="CA354" s="60"/>
    </row>
    <row r="355" spans="1:79">
      <c r="A355" s="56">
        <f t="shared" si="141"/>
        <v>341</v>
      </c>
      <c r="B355" s="8" t="s">
        <v>632</v>
      </c>
      <c r="C355" s="8" t="s">
        <v>633</v>
      </c>
      <c r="D355" s="8" t="s">
        <v>65</v>
      </c>
      <c r="E355" s="8" t="s">
        <v>65</v>
      </c>
      <c r="F355" s="8" t="s">
        <v>634</v>
      </c>
      <c r="G355" s="8" t="s">
        <v>635</v>
      </c>
      <c r="H355" s="8"/>
      <c r="I355" s="8" t="s">
        <v>636</v>
      </c>
      <c r="J355" s="8" t="s">
        <v>632</v>
      </c>
      <c r="K355" s="8" t="s">
        <v>633</v>
      </c>
      <c r="L355" s="8" t="s">
        <v>65</v>
      </c>
      <c r="M355" s="8" t="s">
        <v>65</v>
      </c>
      <c r="N355" s="8" t="s">
        <v>634</v>
      </c>
      <c r="O355" s="8" t="s">
        <v>635</v>
      </c>
      <c r="P355" s="8"/>
      <c r="Q355" s="8" t="s">
        <v>733</v>
      </c>
      <c r="R355" s="8" t="s">
        <v>734</v>
      </c>
      <c r="S355" s="8">
        <v>0</v>
      </c>
      <c r="T355" s="13" t="s">
        <v>49</v>
      </c>
      <c r="U355" s="13" t="s">
        <v>35</v>
      </c>
      <c r="V355" s="8" t="s">
        <v>739</v>
      </c>
      <c r="W355" s="9">
        <v>45657</v>
      </c>
      <c r="X355" s="8" t="s">
        <v>740</v>
      </c>
      <c r="Y355" s="8" t="s">
        <v>632</v>
      </c>
      <c r="Z355" s="8" t="s">
        <v>1022</v>
      </c>
      <c r="AA355" s="8" t="s">
        <v>65</v>
      </c>
      <c r="AB355" s="8" t="s">
        <v>65</v>
      </c>
      <c r="AC355" s="8" t="s">
        <v>1045</v>
      </c>
      <c r="AD355" s="8" t="s">
        <v>370</v>
      </c>
      <c r="AE355" s="8"/>
      <c r="AF355" s="10" t="s">
        <v>1816</v>
      </c>
      <c r="AG355" s="8" t="s">
        <v>1817</v>
      </c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2"/>
      <c r="AT355" s="18">
        <v>161751</v>
      </c>
      <c r="AU355" s="8" t="str">
        <f t="shared" si="148"/>
        <v>W-4</v>
      </c>
      <c r="AV355" s="8" t="s">
        <v>1138</v>
      </c>
      <c r="AW355" s="8"/>
      <c r="AX355" s="13">
        <v>8760</v>
      </c>
      <c r="AY355" s="13">
        <v>12</v>
      </c>
      <c r="AZ355" s="14">
        <v>0</v>
      </c>
      <c r="BA355" s="14">
        <v>100</v>
      </c>
      <c r="BB355" s="13">
        <f t="shared" si="125"/>
        <v>0</v>
      </c>
      <c r="BC355" s="13">
        <f t="shared" si="126"/>
        <v>161751</v>
      </c>
      <c r="BD355" s="57">
        <f t="shared" si="127"/>
        <v>0</v>
      </c>
      <c r="BE355" s="57">
        <f>IF((OR(AU355=Ceny!$A$3,AU355=Ceny!$A$4,AU355=Ceny!$A$5,AU355=Ceny!$A$6,AU355=Ceny!$A$7)),$C$5/1000,$C$6/1000)</f>
        <v>0</v>
      </c>
      <c r="BF355" s="15">
        <f t="shared" si="128"/>
        <v>0</v>
      </c>
      <c r="BG355" s="15">
        <f t="shared" si="129"/>
        <v>0</v>
      </c>
      <c r="BH355" s="15">
        <f t="shared" si="130"/>
        <v>0</v>
      </c>
      <c r="BI355" s="16">
        <f t="shared" si="131"/>
        <v>0</v>
      </c>
      <c r="BJ355" s="15">
        <f t="shared" si="132"/>
        <v>0</v>
      </c>
      <c r="BK355" s="16">
        <f t="shared" si="133"/>
        <v>0</v>
      </c>
      <c r="BL355" s="15">
        <f t="shared" si="134"/>
        <v>0</v>
      </c>
      <c r="BM355" s="11">
        <f>VLOOKUP(AU355,Ceny!$A$3:$E$9,2,FALSE)</f>
        <v>204.77</v>
      </c>
      <c r="BN355" s="15">
        <f t="shared" si="146"/>
        <v>0</v>
      </c>
      <c r="BO355" s="11">
        <f>VLOOKUP(AU355,Ceny!$A$3:$E$9,4,FALSE)</f>
        <v>204.77</v>
      </c>
      <c r="BP355" s="15">
        <f t="shared" si="147"/>
        <v>2457.2399999999998</v>
      </c>
      <c r="BQ355" s="11">
        <f>VLOOKUP(AU355,Ceny!$A$3:$E$9,3,FALSE)</f>
        <v>4.4069999999999998E-2</v>
      </c>
      <c r="BR355" s="15">
        <f t="shared" si="135"/>
        <v>0</v>
      </c>
      <c r="BS355" s="11">
        <f>VLOOKUP(AU355,Ceny!$A$3:$E$9,5,FALSE)</f>
        <v>4.4069999999999998E-2</v>
      </c>
      <c r="BT355" s="15">
        <f t="shared" si="136"/>
        <v>7128.37</v>
      </c>
      <c r="BU355" s="15">
        <v>0</v>
      </c>
      <c r="BV355" s="58">
        <f t="shared" si="137"/>
        <v>0</v>
      </c>
      <c r="BW355" s="59">
        <f t="shared" si="138"/>
        <v>9585.61</v>
      </c>
      <c r="BX355" s="59">
        <f t="shared" si="139"/>
        <v>2204.69</v>
      </c>
      <c r="BY355" s="59">
        <f t="shared" si="140"/>
        <v>11790.300000000001</v>
      </c>
      <c r="CA355" s="60"/>
    </row>
    <row r="356" spans="1:79">
      <c r="A356" s="56">
        <f t="shared" si="141"/>
        <v>342</v>
      </c>
      <c r="B356" s="8" t="s">
        <v>632</v>
      </c>
      <c r="C356" s="8" t="s">
        <v>633</v>
      </c>
      <c r="D356" s="8" t="s">
        <v>65</v>
      </c>
      <c r="E356" s="8" t="s">
        <v>65</v>
      </c>
      <c r="F356" s="8" t="s">
        <v>634</v>
      </c>
      <c r="G356" s="8" t="s">
        <v>635</v>
      </c>
      <c r="H356" s="8"/>
      <c r="I356" s="8" t="s">
        <v>636</v>
      </c>
      <c r="J356" s="8" t="s">
        <v>632</v>
      </c>
      <c r="K356" s="8" t="s">
        <v>633</v>
      </c>
      <c r="L356" s="8" t="s">
        <v>65</v>
      </c>
      <c r="M356" s="8" t="s">
        <v>65</v>
      </c>
      <c r="N356" s="8" t="s">
        <v>634</v>
      </c>
      <c r="O356" s="8" t="s">
        <v>635</v>
      </c>
      <c r="P356" s="8"/>
      <c r="Q356" s="8" t="s">
        <v>733</v>
      </c>
      <c r="R356" s="8" t="s">
        <v>734</v>
      </c>
      <c r="S356" s="8">
        <v>0</v>
      </c>
      <c r="T356" s="13" t="s">
        <v>49</v>
      </c>
      <c r="U356" s="13" t="s">
        <v>35</v>
      </c>
      <c r="V356" s="8" t="s">
        <v>739</v>
      </c>
      <c r="W356" s="9">
        <v>45657</v>
      </c>
      <c r="X356" s="8" t="s">
        <v>740</v>
      </c>
      <c r="Y356" s="8" t="s">
        <v>632</v>
      </c>
      <c r="Z356" s="8" t="s">
        <v>1022</v>
      </c>
      <c r="AA356" s="8" t="s">
        <v>65</v>
      </c>
      <c r="AB356" s="8" t="s">
        <v>65</v>
      </c>
      <c r="AC356" s="8" t="s">
        <v>1045</v>
      </c>
      <c r="AD356" s="8" t="s">
        <v>104</v>
      </c>
      <c r="AE356" s="8"/>
      <c r="AF356" s="10" t="s">
        <v>1818</v>
      </c>
      <c r="AG356" s="8" t="s">
        <v>1819</v>
      </c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2"/>
      <c r="AT356" s="18">
        <v>147544</v>
      </c>
      <c r="AU356" s="8" t="str">
        <f t="shared" si="148"/>
        <v>W-4</v>
      </c>
      <c r="AV356" s="8" t="s">
        <v>1138</v>
      </c>
      <c r="AW356" s="8"/>
      <c r="AX356" s="13">
        <v>8760</v>
      </c>
      <c r="AY356" s="13">
        <v>12</v>
      </c>
      <c r="AZ356" s="14">
        <v>0</v>
      </c>
      <c r="BA356" s="14">
        <v>100</v>
      </c>
      <c r="BB356" s="13">
        <f t="shared" si="125"/>
        <v>0</v>
      </c>
      <c r="BC356" s="13">
        <f t="shared" si="126"/>
        <v>147544</v>
      </c>
      <c r="BD356" s="57">
        <f t="shared" si="127"/>
        <v>0</v>
      </c>
      <c r="BE356" s="57">
        <f>IF((OR(AU356=Ceny!$A$3,AU356=Ceny!$A$4,AU356=Ceny!$A$5,AU356=Ceny!$A$6,AU356=Ceny!$A$7)),$C$5/1000,$C$6/1000)</f>
        <v>0</v>
      </c>
      <c r="BF356" s="15">
        <f t="shared" si="128"/>
        <v>0</v>
      </c>
      <c r="BG356" s="15">
        <f t="shared" si="129"/>
        <v>0</v>
      </c>
      <c r="BH356" s="15">
        <f t="shared" si="130"/>
        <v>0</v>
      </c>
      <c r="BI356" s="16">
        <f t="shared" si="131"/>
        <v>0</v>
      </c>
      <c r="BJ356" s="15">
        <f t="shared" si="132"/>
        <v>0</v>
      </c>
      <c r="BK356" s="16">
        <f t="shared" si="133"/>
        <v>0</v>
      </c>
      <c r="BL356" s="15">
        <f t="shared" si="134"/>
        <v>0</v>
      </c>
      <c r="BM356" s="11">
        <f>VLOOKUP(AU356,Ceny!$A$3:$E$9,2,FALSE)</f>
        <v>204.77</v>
      </c>
      <c r="BN356" s="15">
        <f t="shared" si="146"/>
        <v>0</v>
      </c>
      <c r="BO356" s="11">
        <f>VLOOKUP(AU356,Ceny!$A$3:$E$9,4,FALSE)</f>
        <v>204.77</v>
      </c>
      <c r="BP356" s="15">
        <f t="shared" si="147"/>
        <v>2457.2399999999998</v>
      </c>
      <c r="BQ356" s="11">
        <f>VLOOKUP(AU356,Ceny!$A$3:$E$9,3,FALSE)</f>
        <v>4.4069999999999998E-2</v>
      </c>
      <c r="BR356" s="15">
        <f t="shared" si="135"/>
        <v>0</v>
      </c>
      <c r="BS356" s="11">
        <f>VLOOKUP(AU356,Ceny!$A$3:$E$9,5,FALSE)</f>
        <v>4.4069999999999998E-2</v>
      </c>
      <c r="BT356" s="15">
        <f t="shared" si="136"/>
        <v>6502.26</v>
      </c>
      <c r="BU356" s="15">
        <v>0</v>
      </c>
      <c r="BV356" s="58">
        <f t="shared" si="137"/>
        <v>0</v>
      </c>
      <c r="BW356" s="59">
        <f t="shared" si="138"/>
        <v>8959.5</v>
      </c>
      <c r="BX356" s="59">
        <f t="shared" si="139"/>
        <v>2060.69</v>
      </c>
      <c r="BY356" s="59">
        <f t="shared" si="140"/>
        <v>11020.19</v>
      </c>
      <c r="CA356" s="60"/>
    </row>
    <row r="357" spans="1:79">
      <c r="A357" s="56">
        <f t="shared" si="141"/>
        <v>343</v>
      </c>
      <c r="B357" s="8" t="s">
        <v>632</v>
      </c>
      <c r="C357" s="8" t="s">
        <v>633</v>
      </c>
      <c r="D357" s="8" t="s">
        <v>65</v>
      </c>
      <c r="E357" s="8" t="s">
        <v>65</v>
      </c>
      <c r="F357" s="8" t="s">
        <v>634</v>
      </c>
      <c r="G357" s="8" t="s">
        <v>635</v>
      </c>
      <c r="H357" s="8"/>
      <c r="I357" s="8" t="s">
        <v>636</v>
      </c>
      <c r="J357" s="8" t="s">
        <v>632</v>
      </c>
      <c r="K357" s="8" t="s">
        <v>633</v>
      </c>
      <c r="L357" s="8" t="s">
        <v>65</v>
      </c>
      <c r="M357" s="8" t="s">
        <v>65</v>
      </c>
      <c r="N357" s="8" t="s">
        <v>634</v>
      </c>
      <c r="O357" s="8" t="s">
        <v>635</v>
      </c>
      <c r="P357" s="8"/>
      <c r="Q357" s="8" t="s">
        <v>733</v>
      </c>
      <c r="R357" s="8" t="s">
        <v>734</v>
      </c>
      <c r="S357" s="8">
        <v>0</v>
      </c>
      <c r="T357" s="13" t="s">
        <v>49</v>
      </c>
      <c r="U357" s="13" t="s">
        <v>35</v>
      </c>
      <c r="V357" s="8" t="s">
        <v>739</v>
      </c>
      <c r="W357" s="9">
        <v>45657</v>
      </c>
      <c r="X357" s="8" t="s">
        <v>740</v>
      </c>
      <c r="Y357" s="8" t="s">
        <v>632</v>
      </c>
      <c r="Z357" s="8" t="s">
        <v>1022</v>
      </c>
      <c r="AA357" s="8" t="s">
        <v>65</v>
      </c>
      <c r="AB357" s="8" t="s">
        <v>65</v>
      </c>
      <c r="AC357" s="8" t="s">
        <v>1045</v>
      </c>
      <c r="AD357" s="8" t="s">
        <v>558</v>
      </c>
      <c r="AE357" s="8"/>
      <c r="AF357" s="10" t="s">
        <v>1820</v>
      </c>
      <c r="AG357" s="8" t="s">
        <v>1821</v>
      </c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2"/>
      <c r="AT357" s="18">
        <v>154780</v>
      </c>
      <c r="AU357" s="8" t="str">
        <f t="shared" si="148"/>
        <v>W-4</v>
      </c>
      <c r="AV357" s="8" t="s">
        <v>1138</v>
      </c>
      <c r="AW357" s="8"/>
      <c r="AX357" s="13">
        <v>8760</v>
      </c>
      <c r="AY357" s="13">
        <v>12</v>
      </c>
      <c r="AZ357" s="14">
        <v>0</v>
      </c>
      <c r="BA357" s="14">
        <v>100</v>
      </c>
      <c r="BB357" s="13">
        <f t="shared" si="125"/>
        <v>0</v>
      </c>
      <c r="BC357" s="13">
        <f t="shared" si="126"/>
        <v>154780</v>
      </c>
      <c r="BD357" s="57">
        <f t="shared" si="127"/>
        <v>0</v>
      </c>
      <c r="BE357" s="57">
        <f>IF((OR(AU357=Ceny!$A$3,AU357=Ceny!$A$4,AU357=Ceny!$A$5,AU357=Ceny!$A$6,AU357=Ceny!$A$7)),$C$5/1000,$C$6/1000)</f>
        <v>0</v>
      </c>
      <c r="BF357" s="15">
        <f t="shared" si="128"/>
        <v>0</v>
      </c>
      <c r="BG357" s="15">
        <f t="shared" si="129"/>
        <v>0</v>
      </c>
      <c r="BH357" s="15">
        <f t="shared" si="130"/>
        <v>0</v>
      </c>
      <c r="BI357" s="16">
        <f t="shared" si="131"/>
        <v>0</v>
      </c>
      <c r="BJ357" s="15">
        <f t="shared" si="132"/>
        <v>0</v>
      </c>
      <c r="BK357" s="16">
        <f t="shared" si="133"/>
        <v>0</v>
      </c>
      <c r="BL357" s="15">
        <f t="shared" si="134"/>
        <v>0</v>
      </c>
      <c r="BM357" s="11">
        <f>VLOOKUP(AU357,Ceny!$A$3:$E$9,2,FALSE)</f>
        <v>204.77</v>
      </c>
      <c r="BN357" s="15">
        <f t="shared" si="146"/>
        <v>0</v>
      </c>
      <c r="BO357" s="11">
        <f>VLOOKUP(AU357,Ceny!$A$3:$E$9,4,FALSE)</f>
        <v>204.77</v>
      </c>
      <c r="BP357" s="15">
        <f t="shared" si="147"/>
        <v>2457.2399999999998</v>
      </c>
      <c r="BQ357" s="11">
        <f>VLOOKUP(AU357,Ceny!$A$3:$E$9,3,FALSE)</f>
        <v>4.4069999999999998E-2</v>
      </c>
      <c r="BR357" s="15">
        <f t="shared" si="135"/>
        <v>0</v>
      </c>
      <c r="BS357" s="11">
        <f>VLOOKUP(AU357,Ceny!$A$3:$E$9,5,FALSE)</f>
        <v>4.4069999999999998E-2</v>
      </c>
      <c r="BT357" s="15">
        <f t="shared" si="136"/>
        <v>6821.15</v>
      </c>
      <c r="BU357" s="15">
        <v>0</v>
      </c>
      <c r="BV357" s="58">
        <f t="shared" si="137"/>
        <v>0</v>
      </c>
      <c r="BW357" s="59">
        <f t="shared" si="138"/>
        <v>9278.39</v>
      </c>
      <c r="BX357" s="59">
        <f t="shared" si="139"/>
        <v>2134.0300000000002</v>
      </c>
      <c r="BY357" s="59">
        <f t="shared" si="140"/>
        <v>11412.42</v>
      </c>
      <c r="CA357" s="60"/>
    </row>
    <row r="358" spans="1:79">
      <c r="A358" s="56">
        <f t="shared" si="141"/>
        <v>344</v>
      </c>
      <c r="B358" s="8" t="s">
        <v>632</v>
      </c>
      <c r="C358" s="8" t="s">
        <v>633</v>
      </c>
      <c r="D358" s="8" t="s">
        <v>65</v>
      </c>
      <c r="E358" s="8" t="s">
        <v>65</v>
      </c>
      <c r="F358" s="8" t="s">
        <v>634</v>
      </c>
      <c r="G358" s="8" t="s">
        <v>635</v>
      </c>
      <c r="H358" s="8"/>
      <c r="I358" s="8" t="s">
        <v>636</v>
      </c>
      <c r="J358" s="8" t="s">
        <v>632</v>
      </c>
      <c r="K358" s="8" t="s">
        <v>633</v>
      </c>
      <c r="L358" s="8" t="s">
        <v>65</v>
      </c>
      <c r="M358" s="8" t="s">
        <v>65</v>
      </c>
      <c r="N358" s="8" t="s">
        <v>634</v>
      </c>
      <c r="O358" s="8" t="s">
        <v>635</v>
      </c>
      <c r="P358" s="8"/>
      <c r="Q358" s="8" t="s">
        <v>733</v>
      </c>
      <c r="R358" s="8" t="s">
        <v>734</v>
      </c>
      <c r="S358" s="8">
        <v>0</v>
      </c>
      <c r="T358" s="13" t="s">
        <v>49</v>
      </c>
      <c r="U358" s="13" t="s">
        <v>35</v>
      </c>
      <c r="V358" s="8" t="s">
        <v>739</v>
      </c>
      <c r="W358" s="9">
        <v>45657</v>
      </c>
      <c r="X358" s="8" t="s">
        <v>740</v>
      </c>
      <c r="Y358" s="8" t="s">
        <v>632</v>
      </c>
      <c r="Z358" s="8" t="s">
        <v>1022</v>
      </c>
      <c r="AA358" s="8" t="s">
        <v>65</v>
      </c>
      <c r="AB358" s="8" t="s">
        <v>65</v>
      </c>
      <c r="AC358" s="8" t="s">
        <v>1045</v>
      </c>
      <c r="AD358" s="8" t="s">
        <v>755</v>
      </c>
      <c r="AE358" s="8"/>
      <c r="AF358" s="10" t="s">
        <v>1822</v>
      </c>
      <c r="AG358" s="8" t="s">
        <v>1823</v>
      </c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2"/>
      <c r="AT358" s="18">
        <v>170024</v>
      </c>
      <c r="AU358" s="8" t="str">
        <f t="shared" si="148"/>
        <v>W-4</v>
      </c>
      <c r="AV358" s="8" t="s">
        <v>1138</v>
      </c>
      <c r="AW358" s="8"/>
      <c r="AX358" s="13">
        <v>8760</v>
      </c>
      <c r="AY358" s="13">
        <v>12</v>
      </c>
      <c r="AZ358" s="14">
        <v>0</v>
      </c>
      <c r="BA358" s="14">
        <v>100</v>
      </c>
      <c r="BB358" s="13">
        <f t="shared" si="125"/>
        <v>0</v>
      </c>
      <c r="BC358" s="13">
        <f t="shared" si="126"/>
        <v>170024</v>
      </c>
      <c r="BD358" s="57">
        <f t="shared" si="127"/>
        <v>0</v>
      </c>
      <c r="BE358" s="57">
        <f>IF((OR(AU358=Ceny!$A$3,AU358=Ceny!$A$4,AU358=Ceny!$A$5,AU358=Ceny!$A$6,AU358=Ceny!$A$7)),$C$5/1000,$C$6/1000)</f>
        <v>0</v>
      </c>
      <c r="BF358" s="15">
        <f t="shared" si="128"/>
        <v>0</v>
      </c>
      <c r="BG358" s="15">
        <f t="shared" si="129"/>
        <v>0</v>
      </c>
      <c r="BH358" s="15">
        <f t="shared" si="130"/>
        <v>0</v>
      </c>
      <c r="BI358" s="16">
        <f t="shared" si="131"/>
        <v>0</v>
      </c>
      <c r="BJ358" s="15">
        <f t="shared" si="132"/>
        <v>0</v>
      </c>
      <c r="BK358" s="16">
        <f t="shared" si="133"/>
        <v>0</v>
      </c>
      <c r="BL358" s="15">
        <f t="shared" si="134"/>
        <v>0</v>
      </c>
      <c r="BM358" s="11">
        <f>VLOOKUP(AU358,Ceny!$A$3:$E$9,2,FALSE)</f>
        <v>204.77</v>
      </c>
      <c r="BN358" s="15">
        <f t="shared" si="146"/>
        <v>0</v>
      </c>
      <c r="BO358" s="11">
        <f>VLOOKUP(AU358,Ceny!$A$3:$E$9,4,FALSE)</f>
        <v>204.77</v>
      </c>
      <c r="BP358" s="15">
        <f t="shared" si="147"/>
        <v>2457.2399999999998</v>
      </c>
      <c r="BQ358" s="11">
        <f>VLOOKUP(AU358,Ceny!$A$3:$E$9,3,FALSE)</f>
        <v>4.4069999999999998E-2</v>
      </c>
      <c r="BR358" s="15">
        <f t="shared" si="135"/>
        <v>0</v>
      </c>
      <c r="BS358" s="11">
        <f>VLOOKUP(AU358,Ceny!$A$3:$E$9,5,FALSE)</f>
        <v>4.4069999999999998E-2</v>
      </c>
      <c r="BT358" s="15">
        <f t="shared" si="136"/>
        <v>7492.96</v>
      </c>
      <c r="BU358" s="15">
        <v>0</v>
      </c>
      <c r="BV358" s="58">
        <f t="shared" si="137"/>
        <v>0</v>
      </c>
      <c r="BW358" s="59">
        <f t="shared" si="138"/>
        <v>9950.2000000000007</v>
      </c>
      <c r="BX358" s="59">
        <f t="shared" si="139"/>
        <v>2288.5500000000002</v>
      </c>
      <c r="BY358" s="59">
        <f t="shared" si="140"/>
        <v>12238.75</v>
      </c>
      <c r="CA358" s="60"/>
    </row>
    <row r="359" spans="1:79">
      <c r="A359" s="56">
        <f t="shared" si="141"/>
        <v>345</v>
      </c>
      <c r="B359" s="8" t="s">
        <v>632</v>
      </c>
      <c r="C359" s="8" t="s">
        <v>633</v>
      </c>
      <c r="D359" s="8" t="s">
        <v>65</v>
      </c>
      <c r="E359" s="8" t="s">
        <v>65</v>
      </c>
      <c r="F359" s="8" t="s">
        <v>634</v>
      </c>
      <c r="G359" s="8" t="s">
        <v>635</v>
      </c>
      <c r="H359" s="8"/>
      <c r="I359" s="8" t="s">
        <v>636</v>
      </c>
      <c r="J359" s="8" t="s">
        <v>632</v>
      </c>
      <c r="K359" s="8" t="s">
        <v>633</v>
      </c>
      <c r="L359" s="8" t="s">
        <v>65</v>
      </c>
      <c r="M359" s="8" t="s">
        <v>65</v>
      </c>
      <c r="N359" s="8" t="s">
        <v>634</v>
      </c>
      <c r="O359" s="8" t="s">
        <v>635</v>
      </c>
      <c r="P359" s="8"/>
      <c r="Q359" s="8" t="s">
        <v>733</v>
      </c>
      <c r="R359" s="8" t="s">
        <v>734</v>
      </c>
      <c r="S359" s="8">
        <v>0</v>
      </c>
      <c r="T359" s="13" t="s">
        <v>49</v>
      </c>
      <c r="U359" s="13" t="s">
        <v>35</v>
      </c>
      <c r="V359" s="8" t="s">
        <v>739</v>
      </c>
      <c r="W359" s="9">
        <v>45657</v>
      </c>
      <c r="X359" s="8" t="s">
        <v>740</v>
      </c>
      <c r="Y359" s="8" t="s">
        <v>632</v>
      </c>
      <c r="Z359" s="8" t="s">
        <v>1022</v>
      </c>
      <c r="AA359" s="8" t="s">
        <v>65</v>
      </c>
      <c r="AB359" s="8" t="s">
        <v>65</v>
      </c>
      <c r="AC359" s="8" t="s">
        <v>1045</v>
      </c>
      <c r="AD359" s="8" t="s">
        <v>278</v>
      </c>
      <c r="AE359" s="8"/>
      <c r="AF359" s="10" t="s">
        <v>1824</v>
      </c>
      <c r="AG359" s="8" t="s">
        <v>1825</v>
      </c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2"/>
      <c r="AT359" s="18">
        <v>178841</v>
      </c>
      <c r="AU359" s="8" t="str">
        <f t="shared" si="148"/>
        <v>W-4</v>
      </c>
      <c r="AV359" s="8" t="s">
        <v>1138</v>
      </c>
      <c r="AW359" s="8"/>
      <c r="AX359" s="13">
        <v>8760</v>
      </c>
      <c r="AY359" s="13">
        <v>12</v>
      </c>
      <c r="AZ359" s="14">
        <v>0</v>
      </c>
      <c r="BA359" s="14">
        <v>100</v>
      </c>
      <c r="BB359" s="13">
        <f t="shared" si="125"/>
        <v>0</v>
      </c>
      <c r="BC359" s="13">
        <f t="shared" si="126"/>
        <v>178841</v>
      </c>
      <c r="BD359" s="57">
        <f t="shared" si="127"/>
        <v>0</v>
      </c>
      <c r="BE359" s="57">
        <f>IF((OR(AU359=Ceny!$A$3,AU359=Ceny!$A$4,AU359=Ceny!$A$5,AU359=Ceny!$A$6,AU359=Ceny!$A$7)),$C$5/1000,$C$6/1000)</f>
        <v>0</v>
      </c>
      <c r="BF359" s="15">
        <f t="shared" si="128"/>
        <v>0</v>
      </c>
      <c r="BG359" s="15">
        <f t="shared" si="129"/>
        <v>0</v>
      </c>
      <c r="BH359" s="15">
        <f t="shared" si="130"/>
        <v>0</v>
      </c>
      <c r="BI359" s="16">
        <f t="shared" si="131"/>
        <v>0</v>
      </c>
      <c r="BJ359" s="15">
        <f t="shared" si="132"/>
        <v>0</v>
      </c>
      <c r="BK359" s="16">
        <f t="shared" si="133"/>
        <v>0</v>
      </c>
      <c r="BL359" s="15">
        <f t="shared" si="134"/>
        <v>0</v>
      </c>
      <c r="BM359" s="11">
        <f>VLOOKUP(AU359,Ceny!$A$3:$E$9,2,FALSE)</f>
        <v>204.77</v>
      </c>
      <c r="BN359" s="15">
        <f t="shared" si="146"/>
        <v>0</v>
      </c>
      <c r="BO359" s="11">
        <f>VLOOKUP(AU359,Ceny!$A$3:$E$9,4,FALSE)</f>
        <v>204.77</v>
      </c>
      <c r="BP359" s="15">
        <f t="shared" si="147"/>
        <v>2457.2399999999998</v>
      </c>
      <c r="BQ359" s="11">
        <f>VLOOKUP(AU359,Ceny!$A$3:$E$9,3,FALSE)</f>
        <v>4.4069999999999998E-2</v>
      </c>
      <c r="BR359" s="15">
        <f t="shared" si="135"/>
        <v>0</v>
      </c>
      <c r="BS359" s="11">
        <f>VLOOKUP(AU359,Ceny!$A$3:$E$9,5,FALSE)</f>
        <v>4.4069999999999998E-2</v>
      </c>
      <c r="BT359" s="15">
        <f t="shared" si="136"/>
        <v>7881.52</v>
      </c>
      <c r="BU359" s="15">
        <v>0</v>
      </c>
      <c r="BV359" s="58">
        <f t="shared" si="137"/>
        <v>0</v>
      </c>
      <c r="BW359" s="59">
        <f t="shared" si="138"/>
        <v>10338.76</v>
      </c>
      <c r="BX359" s="59">
        <f t="shared" si="139"/>
        <v>2377.91</v>
      </c>
      <c r="BY359" s="59">
        <f t="shared" si="140"/>
        <v>12716.67</v>
      </c>
      <c r="CA359" s="60"/>
    </row>
    <row r="360" spans="1:79">
      <c r="A360" s="56">
        <f t="shared" si="141"/>
        <v>346</v>
      </c>
      <c r="B360" s="8" t="s">
        <v>632</v>
      </c>
      <c r="C360" s="8" t="s">
        <v>633</v>
      </c>
      <c r="D360" s="8" t="s">
        <v>65</v>
      </c>
      <c r="E360" s="8" t="s">
        <v>65</v>
      </c>
      <c r="F360" s="8" t="s">
        <v>634</v>
      </c>
      <c r="G360" s="8" t="s">
        <v>635</v>
      </c>
      <c r="H360" s="8"/>
      <c r="I360" s="8" t="s">
        <v>636</v>
      </c>
      <c r="J360" s="8" t="s">
        <v>632</v>
      </c>
      <c r="K360" s="8" t="s">
        <v>633</v>
      </c>
      <c r="L360" s="8" t="s">
        <v>65</v>
      </c>
      <c r="M360" s="8" t="s">
        <v>65</v>
      </c>
      <c r="N360" s="8" t="s">
        <v>634</v>
      </c>
      <c r="O360" s="8" t="s">
        <v>635</v>
      </c>
      <c r="P360" s="8"/>
      <c r="Q360" s="8" t="s">
        <v>733</v>
      </c>
      <c r="R360" s="8" t="s">
        <v>734</v>
      </c>
      <c r="S360" s="8">
        <v>0</v>
      </c>
      <c r="T360" s="13" t="s">
        <v>49</v>
      </c>
      <c r="U360" s="13" t="s">
        <v>35</v>
      </c>
      <c r="V360" s="8" t="s">
        <v>739</v>
      </c>
      <c r="W360" s="9">
        <v>45657</v>
      </c>
      <c r="X360" s="8" t="s">
        <v>740</v>
      </c>
      <c r="Y360" s="8" t="s">
        <v>632</v>
      </c>
      <c r="Z360" s="8" t="s">
        <v>1022</v>
      </c>
      <c r="AA360" s="8" t="s">
        <v>65</v>
      </c>
      <c r="AB360" s="8" t="s">
        <v>65</v>
      </c>
      <c r="AC360" s="8" t="s">
        <v>1023</v>
      </c>
      <c r="AD360" s="8" t="s">
        <v>1046</v>
      </c>
      <c r="AE360" s="8"/>
      <c r="AF360" s="10" t="s">
        <v>1826</v>
      </c>
      <c r="AG360" s="8" t="s">
        <v>1827</v>
      </c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2"/>
      <c r="AT360" s="18">
        <v>134810</v>
      </c>
      <c r="AU360" s="8" t="str">
        <f t="shared" si="148"/>
        <v>W-4</v>
      </c>
      <c r="AV360" s="8" t="s">
        <v>1138</v>
      </c>
      <c r="AW360" s="8"/>
      <c r="AX360" s="13">
        <v>8760</v>
      </c>
      <c r="AY360" s="13">
        <v>12</v>
      </c>
      <c r="AZ360" s="14">
        <v>8</v>
      </c>
      <c r="BA360" s="14">
        <v>92</v>
      </c>
      <c r="BB360" s="13">
        <f t="shared" si="125"/>
        <v>10784.8</v>
      </c>
      <c r="BC360" s="13">
        <f t="shared" si="126"/>
        <v>124025.2</v>
      </c>
      <c r="BD360" s="57">
        <f t="shared" si="127"/>
        <v>0</v>
      </c>
      <c r="BE360" s="57">
        <f>IF((OR(AU360=Ceny!$A$3,AU360=Ceny!$A$4,AU360=Ceny!$A$5,AU360=Ceny!$A$6,AU360=Ceny!$A$7)),$C$5/1000,$C$6/1000)</f>
        <v>0</v>
      </c>
      <c r="BF360" s="15">
        <f t="shared" si="128"/>
        <v>0</v>
      </c>
      <c r="BG360" s="15">
        <f t="shared" si="129"/>
        <v>0</v>
      </c>
      <c r="BH360" s="15">
        <f t="shared" si="130"/>
        <v>0</v>
      </c>
      <c r="BI360" s="16">
        <f t="shared" si="131"/>
        <v>0</v>
      </c>
      <c r="BJ360" s="15">
        <f t="shared" si="132"/>
        <v>0</v>
      </c>
      <c r="BK360" s="16">
        <f t="shared" si="133"/>
        <v>0</v>
      </c>
      <c r="BL360" s="15">
        <f t="shared" si="134"/>
        <v>0</v>
      </c>
      <c r="BM360" s="11">
        <f>VLOOKUP(AU360,Ceny!$A$3:$E$9,2,FALSE)</f>
        <v>204.77</v>
      </c>
      <c r="BN360" s="15">
        <f t="shared" si="146"/>
        <v>196.58</v>
      </c>
      <c r="BO360" s="11">
        <f>VLOOKUP(AU360,Ceny!$A$3:$E$9,4,FALSE)</f>
        <v>204.77</v>
      </c>
      <c r="BP360" s="15">
        <f t="shared" si="147"/>
        <v>2260.66</v>
      </c>
      <c r="BQ360" s="11">
        <f>VLOOKUP(AU360,Ceny!$A$3:$E$9,3,FALSE)</f>
        <v>4.4069999999999998E-2</v>
      </c>
      <c r="BR360" s="15">
        <f t="shared" si="135"/>
        <v>475.29</v>
      </c>
      <c r="BS360" s="11">
        <f>VLOOKUP(AU360,Ceny!$A$3:$E$9,5,FALSE)</f>
        <v>4.4069999999999998E-2</v>
      </c>
      <c r="BT360" s="15">
        <f t="shared" si="136"/>
        <v>5465.79</v>
      </c>
      <c r="BU360" s="15">
        <v>0</v>
      </c>
      <c r="BV360" s="58">
        <f t="shared" si="137"/>
        <v>0</v>
      </c>
      <c r="BW360" s="59">
        <f t="shared" si="138"/>
        <v>8398.32</v>
      </c>
      <c r="BX360" s="59">
        <f t="shared" si="139"/>
        <v>1931.61</v>
      </c>
      <c r="BY360" s="59">
        <f t="shared" si="140"/>
        <v>10329.93</v>
      </c>
      <c r="CA360" s="60"/>
    </row>
    <row r="361" spans="1:79">
      <c r="A361" s="56">
        <f t="shared" si="141"/>
        <v>347</v>
      </c>
      <c r="B361" s="8" t="s">
        <v>632</v>
      </c>
      <c r="C361" s="8" t="s">
        <v>633</v>
      </c>
      <c r="D361" s="8" t="s">
        <v>65</v>
      </c>
      <c r="E361" s="8" t="s">
        <v>65</v>
      </c>
      <c r="F361" s="8" t="s">
        <v>634</v>
      </c>
      <c r="G361" s="8" t="s">
        <v>635</v>
      </c>
      <c r="H361" s="8"/>
      <c r="I361" s="8" t="s">
        <v>636</v>
      </c>
      <c r="J361" s="8" t="s">
        <v>632</v>
      </c>
      <c r="K361" s="8" t="s">
        <v>633</v>
      </c>
      <c r="L361" s="8" t="s">
        <v>65</v>
      </c>
      <c r="M361" s="8" t="s">
        <v>65</v>
      </c>
      <c r="N361" s="8" t="s">
        <v>634</v>
      </c>
      <c r="O361" s="8" t="s">
        <v>635</v>
      </c>
      <c r="P361" s="8"/>
      <c r="Q361" s="8" t="s">
        <v>733</v>
      </c>
      <c r="R361" s="8" t="s">
        <v>734</v>
      </c>
      <c r="S361" s="8">
        <v>0</v>
      </c>
      <c r="T361" s="13" t="s">
        <v>49</v>
      </c>
      <c r="U361" s="13" t="s">
        <v>35</v>
      </c>
      <c r="V361" s="8" t="s">
        <v>739</v>
      </c>
      <c r="W361" s="9">
        <v>45657</v>
      </c>
      <c r="X361" s="8" t="s">
        <v>740</v>
      </c>
      <c r="Y361" s="8" t="s">
        <v>632</v>
      </c>
      <c r="Z361" s="8" t="s">
        <v>1022</v>
      </c>
      <c r="AA361" s="8" t="s">
        <v>65</v>
      </c>
      <c r="AB361" s="8" t="s">
        <v>65</v>
      </c>
      <c r="AC361" s="8" t="s">
        <v>1023</v>
      </c>
      <c r="AD361" s="8" t="s">
        <v>1047</v>
      </c>
      <c r="AE361" s="8"/>
      <c r="AF361" s="10" t="s">
        <v>1828</v>
      </c>
      <c r="AG361" s="8" t="s">
        <v>1829</v>
      </c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2"/>
      <c r="AT361" s="18">
        <v>140680</v>
      </c>
      <c r="AU361" s="8" t="str">
        <f t="shared" si="148"/>
        <v>W-4</v>
      </c>
      <c r="AV361" s="8" t="s">
        <v>1138</v>
      </c>
      <c r="AW361" s="8"/>
      <c r="AX361" s="13">
        <v>8760</v>
      </c>
      <c r="AY361" s="13">
        <v>12</v>
      </c>
      <c r="AZ361" s="14">
        <v>6</v>
      </c>
      <c r="BA361" s="14">
        <v>94</v>
      </c>
      <c r="BB361" s="13">
        <f t="shared" si="125"/>
        <v>8440.7999999999993</v>
      </c>
      <c r="BC361" s="13">
        <f t="shared" si="126"/>
        <v>132239.20000000001</v>
      </c>
      <c r="BD361" s="57">
        <f t="shared" si="127"/>
        <v>0</v>
      </c>
      <c r="BE361" s="57">
        <f>IF((OR(AU361=Ceny!$A$3,AU361=Ceny!$A$4,AU361=Ceny!$A$5,AU361=Ceny!$A$6,AU361=Ceny!$A$7)),$C$5/1000,$C$6/1000)</f>
        <v>0</v>
      </c>
      <c r="BF361" s="15">
        <f t="shared" si="128"/>
        <v>0</v>
      </c>
      <c r="BG361" s="15">
        <f t="shared" si="129"/>
        <v>0</v>
      </c>
      <c r="BH361" s="15">
        <f t="shared" si="130"/>
        <v>0</v>
      </c>
      <c r="BI361" s="16">
        <f t="shared" si="131"/>
        <v>0</v>
      </c>
      <c r="BJ361" s="15">
        <f t="shared" si="132"/>
        <v>0</v>
      </c>
      <c r="BK361" s="16">
        <f t="shared" si="133"/>
        <v>0</v>
      </c>
      <c r="BL361" s="15">
        <f t="shared" si="134"/>
        <v>0</v>
      </c>
      <c r="BM361" s="11">
        <f>VLOOKUP(AU361,Ceny!$A$3:$E$9,2,FALSE)</f>
        <v>204.77</v>
      </c>
      <c r="BN361" s="15">
        <f t="shared" si="146"/>
        <v>147.43</v>
      </c>
      <c r="BO361" s="11">
        <f>VLOOKUP(AU361,Ceny!$A$3:$E$9,4,FALSE)</f>
        <v>204.77</v>
      </c>
      <c r="BP361" s="15">
        <f t="shared" si="147"/>
        <v>2309.81</v>
      </c>
      <c r="BQ361" s="11">
        <f>VLOOKUP(AU361,Ceny!$A$3:$E$9,3,FALSE)</f>
        <v>4.4069999999999998E-2</v>
      </c>
      <c r="BR361" s="15">
        <f t="shared" si="135"/>
        <v>371.99</v>
      </c>
      <c r="BS361" s="11">
        <f>VLOOKUP(AU361,Ceny!$A$3:$E$9,5,FALSE)</f>
        <v>4.4069999999999998E-2</v>
      </c>
      <c r="BT361" s="15">
        <f t="shared" si="136"/>
        <v>5827.78</v>
      </c>
      <c r="BU361" s="15">
        <v>0</v>
      </c>
      <c r="BV361" s="58">
        <f t="shared" si="137"/>
        <v>0</v>
      </c>
      <c r="BW361" s="59">
        <f t="shared" si="138"/>
        <v>8657.01</v>
      </c>
      <c r="BX361" s="59">
        <f t="shared" si="139"/>
        <v>1991.11</v>
      </c>
      <c r="BY361" s="59">
        <f t="shared" si="140"/>
        <v>10648.12</v>
      </c>
      <c r="CA361" s="60"/>
    </row>
    <row r="362" spans="1:79">
      <c r="A362" s="56">
        <f t="shared" si="141"/>
        <v>348</v>
      </c>
      <c r="B362" s="8" t="s">
        <v>632</v>
      </c>
      <c r="C362" s="8" t="s">
        <v>633</v>
      </c>
      <c r="D362" s="8" t="s">
        <v>65</v>
      </c>
      <c r="E362" s="8" t="s">
        <v>65</v>
      </c>
      <c r="F362" s="8" t="s">
        <v>634</v>
      </c>
      <c r="G362" s="8" t="s">
        <v>635</v>
      </c>
      <c r="H362" s="8"/>
      <c r="I362" s="8" t="s">
        <v>636</v>
      </c>
      <c r="J362" s="8" t="s">
        <v>632</v>
      </c>
      <c r="K362" s="8" t="s">
        <v>633</v>
      </c>
      <c r="L362" s="8" t="s">
        <v>65</v>
      </c>
      <c r="M362" s="8" t="s">
        <v>65</v>
      </c>
      <c r="N362" s="8" t="s">
        <v>634</v>
      </c>
      <c r="O362" s="8" t="s">
        <v>635</v>
      </c>
      <c r="P362" s="8"/>
      <c r="Q362" s="8" t="s">
        <v>733</v>
      </c>
      <c r="R362" s="8" t="s">
        <v>734</v>
      </c>
      <c r="S362" s="8">
        <v>0</v>
      </c>
      <c r="T362" s="13" t="s">
        <v>49</v>
      </c>
      <c r="U362" s="13" t="s">
        <v>35</v>
      </c>
      <c r="V362" s="8" t="s">
        <v>739</v>
      </c>
      <c r="W362" s="9">
        <v>45657</v>
      </c>
      <c r="X362" s="8" t="s">
        <v>740</v>
      </c>
      <c r="Y362" s="8" t="s">
        <v>632</v>
      </c>
      <c r="Z362" s="8" t="s">
        <v>1022</v>
      </c>
      <c r="AA362" s="8" t="s">
        <v>65</v>
      </c>
      <c r="AB362" s="8" t="s">
        <v>65</v>
      </c>
      <c r="AC362" s="8" t="s">
        <v>1023</v>
      </c>
      <c r="AD362" s="8" t="s">
        <v>1048</v>
      </c>
      <c r="AE362" s="8"/>
      <c r="AF362" s="10" t="s">
        <v>1830</v>
      </c>
      <c r="AG362" s="8" t="s">
        <v>1831</v>
      </c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2"/>
      <c r="AT362" s="18">
        <v>168227</v>
      </c>
      <c r="AU362" s="8" t="str">
        <f t="shared" si="148"/>
        <v>W-4</v>
      </c>
      <c r="AV362" s="8" t="s">
        <v>1138</v>
      </c>
      <c r="AW362" s="8"/>
      <c r="AX362" s="13">
        <v>8760</v>
      </c>
      <c r="AY362" s="13">
        <v>12</v>
      </c>
      <c r="AZ362" s="14">
        <v>10</v>
      </c>
      <c r="BA362" s="14">
        <v>90</v>
      </c>
      <c r="BB362" s="13">
        <f t="shared" si="125"/>
        <v>16822.7</v>
      </c>
      <c r="BC362" s="13">
        <f t="shared" si="126"/>
        <v>151404.29999999999</v>
      </c>
      <c r="BD362" s="57">
        <f t="shared" si="127"/>
        <v>0</v>
      </c>
      <c r="BE362" s="57">
        <f>IF((OR(AU362=Ceny!$A$3,AU362=Ceny!$A$4,AU362=Ceny!$A$5,AU362=Ceny!$A$6,AU362=Ceny!$A$7)),$C$5/1000,$C$6/1000)</f>
        <v>0</v>
      </c>
      <c r="BF362" s="15">
        <f t="shared" si="128"/>
        <v>0</v>
      </c>
      <c r="BG362" s="15">
        <f t="shared" si="129"/>
        <v>0</v>
      </c>
      <c r="BH362" s="15">
        <f t="shared" si="130"/>
        <v>0</v>
      </c>
      <c r="BI362" s="16">
        <f t="shared" si="131"/>
        <v>0</v>
      </c>
      <c r="BJ362" s="15">
        <f t="shared" si="132"/>
        <v>0</v>
      </c>
      <c r="BK362" s="16">
        <f t="shared" si="133"/>
        <v>0</v>
      </c>
      <c r="BL362" s="15">
        <f t="shared" si="134"/>
        <v>0</v>
      </c>
      <c r="BM362" s="11">
        <f>VLOOKUP(AU362,Ceny!$A$3:$E$9,2,FALSE)</f>
        <v>204.77</v>
      </c>
      <c r="BN362" s="15">
        <f t="shared" si="146"/>
        <v>245.72</v>
      </c>
      <c r="BO362" s="11">
        <f>VLOOKUP(AU362,Ceny!$A$3:$E$9,4,FALSE)</f>
        <v>204.77</v>
      </c>
      <c r="BP362" s="15">
        <f t="shared" si="147"/>
        <v>2211.52</v>
      </c>
      <c r="BQ362" s="11">
        <f>VLOOKUP(AU362,Ceny!$A$3:$E$9,3,FALSE)</f>
        <v>4.4069999999999998E-2</v>
      </c>
      <c r="BR362" s="15">
        <f t="shared" si="135"/>
        <v>741.38</v>
      </c>
      <c r="BS362" s="11">
        <f>VLOOKUP(AU362,Ceny!$A$3:$E$9,5,FALSE)</f>
        <v>4.4069999999999998E-2</v>
      </c>
      <c r="BT362" s="15">
        <f t="shared" si="136"/>
        <v>6672.39</v>
      </c>
      <c r="BU362" s="15">
        <v>0</v>
      </c>
      <c r="BV362" s="58">
        <f t="shared" si="137"/>
        <v>0</v>
      </c>
      <c r="BW362" s="59">
        <f t="shared" si="138"/>
        <v>9871.01</v>
      </c>
      <c r="BX362" s="59">
        <f t="shared" si="139"/>
        <v>2270.33</v>
      </c>
      <c r="BY362" s="59">
        <f t="shared" si="140"/>
        <v>12141.34</v>
      </c>
      <c r="CA362" s="60"/>
    </row>
    <row r="363" spans="1:79">
      <c r="A363" s="56">
        <f t="shared" si="141"/>
        <v>349</v>
      </c>
      <c r="B363" s="8" t="s">
        <v>632</v>
      </c>
      <c r="C363" s="8" t="s">
        <v>633</v>
      </c>
      <c r="D363" s="8" t="s">
        <v>65</v>
      </c>
      <c r="E363" s="8" t="s">
        <v>65</v>
      </c>
      <c r="F363" s="8" t="s">
        <v>634</v>
      </c>
      <c r="G363" s="8" t="s">
        <v>635</v>
      </c>
      <c r="H363" s="8"/>
      <c r="I363" s="8" t="s">
        <v>636</v>
      </c>
      <c r="J363" s="8" t="s">
        <v>632</v>
      </c>
      <c r="K363" s="8" t="s">
        <v>633</v>
      </c>
      <c r="L363" s="8" t="s">
        <v>65</v>
      </c>
      <c r="M363" s="8" t="s">
        <v>65</v>
      </c>
      <c r="N363" s="8" t="s">
        <v>634</v>
      </c>
      <c r="O363" s="8" t="s">
        <v>635</v>
      </c>
      <c r="P363" s="8"/>
      <c r="Q363" s="8" t="s">
        <v>733</v>
      </c>
      <c r="R363" s="8" t="s">
        <v>734</v>
      </c>
      <c r="S363" s="8">
        <v>0</v>
      </c>
      <c r="T363" s="13" t="s">
        <v>49</v>
      </c>
      <c r="U363" s="13" t="s">
        <v>35</v>
      </c>
      <c r="V363" s="8" t="s">
        <v>739</v>
      </c>
      <c r="W363" s="9">
        <v>45657</v>
      </c>
      <c r="X363" s="8" t="s">
        <v>740</v>
      </c>
      <c r="Y363" s="8" t="s">
        <v>632</v>
      </c>
      <c r="Z363" s="8" t="s">
        <v>1022</v>
      </c>
      <c r="AA363" s="8" t="s">
        <v>65</v>
      </c>
      <c r="AB363" s="8" t="s">
        <v>65</v>
      </c>
      <c r="AC363" s="8" t="s">
        <v>1023</v>
      </c>
      <c r="AD363" s="8" t="s">
        <v>1049</v>
      </c>
      <c r="AE363" s="8"/>
      <c r="AF363" s="10" t="s">
        <v>1832</v>
      </c>
      <c r="AG363" s="8" t="s">
        <v>1833</v>
      </c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2"/>
      <c r="AT363" s="18">
        <v>130878</v>
      </c>
      <c r="AU363" s="8" t="str">
        <f t="shared" si="148"/>
        <v>W-4</v>
      </c>
      <c r="AV363" s="8" t="s">
        <v>1138</v>
      </c>
      <c r="AW363" s="8"/>
      <c r="AX363" s="13">
        <v>8760</v>
      </c>
      <c r="AY363" s="13">
        <v>12</v>
      </c>
      <c r="AZ363" s="14">
        <v>0</v>
      </c>
      <c r="BA363" s="14">
        <v>100</v>
      </c>
      <c r="BB363" s="13">
        <f t="shared" si="125"/>
        <v>0</v>
      </c>
      <c r="BC363" s="13">
        <f t="shared" si="126"/>
        <v>130878</v>
      </c>
      <c r="BD363" s="57">
        <f t="shared" si="127"/>
        <v>0</v>
      </c>
      <c r="BE363" s="57">
        <f>IF((OR(AU363=Ceny!$A$3,AU363=Ceny!$A$4,AU363=Ceny!$A$5,AU363=Ceny!$A$6,AU363=Ceny!$A$7)),$C$5/1000,$C$6/1000)</f>
        <v>0</v>
      </c>
      <c r="BF363" s="15">
        <f t="shared" si="128"/>
        <v>0</v>
      </c>
      <c r="BG363" s="15">
        <f t="shared" si="129"/>
        <v>0</v>
      </c>
      <c r="BH363" s="15">
        <f t="shared" si="130"/>
        <v>0</v>
      </c>
      <c r="BI363" s="16">
        <f t="shared" si="131"/>
        <v>0</v>
      </c>
      <c r="BJ363" s="15">
        <f t="shared" si="132"/>
        <v>0</v>
      </c>
      <c r="BK363" s="16">
        <f t="shared" si="133"/>
        <v>0</v>
      </c>
      <c r="BL363" s="15">
        <f t="shared" si="134"/>
        <v>0</v>
      </c>
      <c r="BM363" s="11">
        <f>VLOOKUP(AU363,Ceny!$A$3:$E$9,2,FALSE)</f>
        <v>204.77</v>
      </c>
      <c r="BN363" s="15">
        <f t="shared" si="146"/>
        <v>0</v>
      </c>
      <c r="BO363" s="11">
        <f>VLOOKUP(AU363,Ceny!$A$3:$E$9,4,FALSE)</f>
        <v>204.77</v>
      </c>
      <c r="BP363" s="15">
        <f t="shared" si="147"/>
        <v>2457.2399999999998</v>
      </c>
      <c r="BQ363" s="11">
        <f>VLOOKUP(AU363,Ceny!$A$3:$E$9,3,FALSE)</f>
        <v>4.4069999999999998E-2</v>
      </c>
      <c r="BR363" s="15">
        <f t="shared" si="135"/>
        <v>0</v>
      </c>
      <c r="BS363" s="11">
        <f>VLOOKUP(AU363,Ceny!$A$3:$E$9,5,FALSE)</f>
        <v>4.4069999999999998E-2</v>
      </c>
      <c r="BT363" s="15">
        <f t="shared" si="136"/>
        <v>5767.79</v>
      </c>
      <c r="BU363" s="15">
        <v>0</v>
      </c>
      <c r="BV363" s="58">
        <f t="shared" si="137"/>
        <v>0</v>
      </c>
      <c r="BW363" s="59">
        <f t="shared" si="138"/>
        <v>8225.0299999999988</v>
      </c>
      <c r="BX363" s="59">
        <f t="shared" si="139"/>
        <v>1891.76</v>
      </c>
      <c r="BY363" s="59">
        <f t="shared" si="140"/>
        <v>10116.789999999999</v>
      </c>
      <c r="CA363" s="60"/>
    </row>
    <row r="364" spans="1:79">
      <c r="A364" s="56">
        <f t="shared" si="141"/>
        <v>350</v>
      </c>
      <c r="B364" s="8" t="s">
        <v>632</v>
      </c>
      <c r="C364" s="8" t="s">
        <v>633</v>
      </c>
      <c r="D364" s="8" t="s">
        <v>65</v>
      </c>
      <c r="E364" s="8" t="s">
        <v>65</v>
      </c>
      <c r="F364" s="8" t="s">
        <v>634</v>
      </c>
      <c r="G364" s="8" t="s">
        <v>635</v>
      </c>
      <c r="H364" s="8"/>
      <c r="I364" s="8" t="s">
        <v>636</v>
      </c>
      <c r="J364" s="8" t="s">
        <v>632</v>
      </c>
      <c r="K364" s="8" t="s">
        <v>633</v>
      </c>
      <c r="L364" s="8" t="s">
        <v>65</v>
      </c>
      <c r="M364" s="8" t="s">
        <v>65</v>
      </c>
      <c r="N364" s="8" t="s">
        <v>634</v>
      </c>
      <c r="O364" s="8" t="s">
        <v>635</v>
      </c>
      <c r="P364" s="8"/>
      <c r="Q364" s="8" t="s">
        <v>733</v>
      </c>
      <c r="R364" s="8" t="s">
        <v>734</v>
      </c>
      <c r="S364" s="8">
        <v>100</v>
      </c>
      <c r="T364" s="13" t="s">
        <v>49</v>
      </c>
      <c r="U364" s="13" t="s">
        <v>35</v>
      </c>
      <c r="V364" s="8" t="s">
        <v>739</v>
      </c>
      <c r="W364" s="9">
        <v>45657</v>
      </c>
      <c r="X364" s="8" t="s">
        <v>740</v>
      </c>
      <c r="Y364" s="8" t="s">
        <v>632</v>
      </c>
      <c r="Z364" s="8" t="s">
        <v>633</v>
      </c>
      <c r="AA364" s="8" t="s">
        <v>65</v>
      </c>
      <c r="AB364" s="8" t="s">
        <v>65</v>
      </c>
      <c r="AC364" s="8" t="s">
        <v>634</v>
      </c>
      <c r="AD364" s="8" t="s">
        <v>1050</v>
      </c>
      <c r="AE364" s="8"/>
      <c r="AF364" s="10" t="s">
        <v>1834</v>
      </c>
      <c r="AG364" s="8" t="s">
        <v>1835</v>
      </c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2"/>
      <c r="AT364" s="18">
        <v>79115</v>
      </c>
      <c r="AU364" s="8" t="str">
        <f t="shared" si="148"/>
        <v>W-4</v>
      </c>
      <c r="AV364" s="8" t="s">
        <v>1138</v>
      </c>
      <c r="AW364" s="8"/>
      <c r="AX364" s="13">
        <v>8760</v>
      </c>
      <c r="AY364" s="13">
        <v>12</v>
      </c>
      <c r="AZ364" s="14">
        <v>100</v>
      </c>
      <c r="BA364" s="14">
        <v>0</v>
      </c>
      <c r="BB364" s="13">
        <f t="shared" si="125"/>
        <v>79115</v>
      </c>
      <c r="BC364" s="13">
        <f t="shared" si="126"/>
        <v>0</v>
      </c>
      <c r="BD364" s="57">
        <f t="shared" si="127"/>
        <v>0</v>
      </c>
      <c r="BE364" s="57">
        <f>IF((OR(AU364=Ceny!$A$3,AU364=Ceny!$A$4,AU364=Ceny!$A$5,AU364=Ceny!$A$6,AU364=Ceny!$A$7)),$C$5/1000,$C$6/1000)</f>
        <v>0</v>
      </c>
      <c r="BF364" s="15">
        <f t="shared" si="128"/>
        <v>0</v>
      </c>
      <c r="BG364" s="15">
        <f t="shared" si="129"/>
        <v>0</v>
      </c>
      <c r="BH364" s="15">
        <f t="shared" si="130"/>
        <v>0</v>
      </c>
      <c r="BI364" s="16">
        <f t="shared" si="131"/>
        <v>0</v>
      </c>
      <c r="BJ364" s="15">
        <f t="shared" si="132"/>
        <v>0</v>
      </c>
      <c r="BK364" s="16">
        <f t="shared" si="133"/>
        <v>0</v>
      </c>
      <c r="BL364" s="15">
        <f t="shared" si="134"/>
        <v>0</v>
      </c>
      <c r="BM364" s="11">
        <f>VLOOKUP(AU364,Ceny!$A$3:$E$9,2,FALSE)</f>
        <v>204.77</v>
      </c>
      <c r="BN364" s="15">
        <f t="shared" si="146"/>
        <v>2457.2399999999998</v>
      </c>
      <c r="BO364" s="11">
        <f>VLOOKUP(AU364,Ceny!$A$3:$E$9,4,FALSE)</f>
        <v>204.77</v>
      </c>
      <c r="BP364" s="15">
        <f t="shared" si="147"/>
        <v>0</v>
      </c>
      <c r="BQ364" s="11">
        <f>VLOOKUP(AU364,Ceny!$A$3:$E$9,3,FALSE)</f>
        <v>4.4069999999999998E-2</v>
      </c>
      <c r="BR364" s="15">
        <f t="shared" si="135"/>
        <v>3486.6</v>
      </c>
      <c r="BS364" s="11">
        <f>VLOOKUP(AU364,Ceny!$A$3:$E$9,5,FALSE)</f>
        <v>4.4069999999999998E-2</v>
      </c>
      <c r="BT364" s="15">
        <f t="shared" si="136"/>
        <v>0</v>
      </c>
      <c r="BU364" s="61">
        <v>3.8999999999999998E-3</v>
      </c>
      <c r="BV364" s="58">
        <f t="shared" si="137"/>
        <v>308.55</v>
      </c>
      <c r="BW364" s="59">
        <f t="shared" si="138"/>
        <v>6252.39</v>
      </c>
      <c r="BX364" s="59">
        <f t="shared" si="139"/>
        <v>1438.05</v>
      </c>
      <c r="BY364" s="59">
        <f t="shared" si="140"/>
        <v>7690.4400000000005</v>
      </c>
      <c r="CA364" s="60"/>
    </row>
    <row r="365" spans="1:79">
      <c r="A365" s="56">
        <f t="shared" si="141"/>
        <v>351</v>
      </c>
      <c r="B365" s="8" t="s">
        <v>632</v>
      </c>
      <c r="C365" s="8" t="s">
        <v>633</v>
      </c>
      <c r="D365" s="8" t="s">
        <v>65</v>
      </c>
      <c r="E365" s="8" t="s">
        <v>65</v>
      </c>
      <c r="F365" s="8" t="s">
        <v>634</v>
      </c>
      <c r="G365" s="8" t="s">
        <v>635</v>
      </c>
      <c r="H365" s="8"/>
      <c r="I365" s="8" t="s">
        <v>636</v>
      </c>
      <c r="J365" s="8" t="s">
        <v>632</v>
      </c>
      <c r="K365" s="8" t="s">
        <v>633</v>
      </c>
      <c r="L365" s="8" t="s">
        <v>65</v>
      </c>
      <c r="M365" s="8" t="s">
        <v>65</v>
      </c>
      <c r="N365" s="8" t="s">
        <v>634</v>
      </c>
      <c r="O365" s="8" t="s">
        <v>635</v>
      </c>
      <c r="P365" s="8"/>
      <c r="Q365" s="8" t="s">
        <v>733</v>
      </c>
      <c r="R365" s="8" t="s">
        <v>734</v>
      </c>
      <c r="S365" s="8">
        <v>100</v>
      </c>
      <c r="T365" s="13" t="s">
        <v>49</v>
      </c>
      <c r="U365" s="13" t="s">
        <v>35</v>
      </c>
      <c r="V365" s="8" t="s">
        <v>739</v>
      </c>
      <c r="W365" s="9">
        <v>45657</v>
      </c>
      <c r="X365" s="8" t="s">
        <v>740</v>
      </c>
      <c r="Y365" s="8" t="s">
        <v>632</v>
      </c>
      <c r="Z365" s="8" t="s">
        <v>1018</v>
      </c>
      <c r="AA365" s="8" t="s">
        <v>65</v>
      </c>
      <c r="AB365" s="8" t="s">
        <v>65</v>
      </c>
      <c r="AC365" s="8" t="s">
        <v>1051</v>
      </c>
      <c r="AD365" s="8" t="s">
        <v>274</v>
      </c>
      <c r="AE365" s="8"/>
      <c r="AF365" s="10" t="s">
        <v>1836</v>
      </c>
      <c r="AG365" s="8" t="s">
        <v>1837</v>
      </c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2"/>
      <c r="AT365" s="18">
        <v>40679</v>
      </c>
      <c r="AU365" s="8" t="s">
        <v>58</v>
      </c>
      <c r="AV365" s="8" t="s">
        <v>1138</v>
      </c>
      <c r="AW365" s="8"/>
      <c r="AX365" s="13">
        <v>8760</v>
      </c>
      <c r="AY365" s="13">
        <v>12</v>
      </c>
      <c r="AZ365" s="14">
        <v>100</v>
      </c>
      <c r="BA365" s="14">
        <v>0</v>
      </c>
      <c r="BB365" s="13">
        <f t="shared" si="125"/>
        <v>40679</v>
      </c>
      <c r="BC365" s="13">
        <f t="shared" si="126"/>
        <v>0</v>
      </c>
      <c r="BD365" s="57">
        <f t="shared" si="127"/>
        <v>0</v>
      </c>
      <c r="BE365" s="57">
        <f>IF((OR(AU365=Ceny!$A$3,AU365=Ceny!$A$4,AU365=Ceny!$A$5,AU365=Ceny!$A$6,AU365=Ceny!$A$7)),$C$5/1000,$C$6/1000)</f>
        <v>0</v>
      </c>
      <c r="BF365" s="15">
        <f t="shared" si="128"/>
        <v>0</v>
      </c>
      <c r="BG365" s="15">
        <f t="shared" si="129"/>
        <v>0</v>
      </c>
      <c r="BH365" s="15">
        <f t="shared" si="130"/>
        <v>0</v>
      </c>
      <c r="BI365" s="16">
        <f t="shared" si="131"/>
        <v>0</v>
      </c>
      <c r="BJ365" s="15">
        <f t="shared" si="132"/>
        <v>0</v>
      </c>
      <c r="BK365" s="16">
        <f t="shared" si="133"/>
        <v>0</v>
      </c>
      <c r="BL365" s="15">
        <f t="shared" si="134"/>
        <v>0</v>
      </c>
      <c r="BM365" s="11">
        <f>VLOOKUP(AU365,Ceny!$A$3:$E$9,2,FALSE)</f>
        <v>42.41</v>
      </c>
      <c r="BN365" s="15">
        <f t="shared" si="146"/>
        <v>508.92</v>
      </c>
      <c r="BO365" s="11">
        <f>VLOOKUP(AU365,Ceny!$A$3:$E$9,4,FALSE)</f>
        <v>42.41</v>
      </c>
      <c r="BP365" s="15">
        <f t="shared" si="147"/>
        <v>0</v>
      </c>
      <c r="BQ365" s="11">
        <f>VLOOKUP(AU365,Ceny!$A$3:$E$9,3,FALSE)</f>
        <v>4.4200000000000003E-2</v>
      </c>
      <c r="BR365" s="15">
        <f t="shared" si="135"/>
        <v>1798.01</v>
      </c>
      <c r="BS365" s="11">
        <f>VLOOKUP(AU365,Ceny!$A$3:$E$9,5,FALSE)</f>
        <v>4.4200000000000003E-2</v>
      </c>
      <c r="BT365" s="15">
        <f t="shared" si="136"/>
        <v>0</v>
      </c>
      <c r="BU365" s="61">
        <v>3.8999999999999998E-3</v>
      </c>
      <c r="BV365" s="58">
        <f t="shared" si="137"/>
        <v>158.65</v>
      </c>
      <c r="BW365" s="59">
        <f t="shared" si="138"/>
        <v>2465.58</v>
      </c>
      <c r="BX365" s="59">
        <f t="shared" si="139"/>
        <v>567.08000000000004</v>
      </c>
      <c r="BY365" s="59">
        <f t="shared" si="140"/>
        <v>3032.66</v>
      </c>
      <c r="CA365" s="60"/>
    </row>
    <row r="366" spans="1:79">
      <c r="A366" s="56">
        <f t="shared" si="141"/>
        <v>352</v>
      </c>
      <c r="B366" s="8" t="s">
        <v>632</v>
      </c>
      <c r="C366" s="8" t="s">
        <v>633</v>
      </c>
      <c r="D366" s="8" t="s">
        <v>65</v>
      </c>
      <c r="E366" s="8" t="s">
        <v>65</v>
      </c>
      <c r="F366" s="8" t="s">
        <v>634</v>
      </c>
      <c r="G366" s="8" t="s">
        <v>635</v>
      </c>
      <c r="H366" s="8"/>
      <c r="I366" s="8" t="s">
        <v>636</v>
      </c>
      <c r="J366" s="8" t="s">
        <v>632</v>
      </c>
      <c r="K366" s="8" t="s">
        <v>633</v>
      </c>
      <c r="L366" s="8" t="s">
        <v>65</v>
      </c>
      <c r="M366" s="8" t="s">
        <v>65</v>
      </c>
      <c r="N366" s="8" t="s">
        <v>634</v>
      </c>
      <c r="O366" s="8" t="s">
        <v>635</v>
      </c>
      <c r="P366" s="8"/>
      <c r="Q366" s="8" t="s">
        <v>733</v>
      </c>
      <c r="R366" s="8" t="s">
        <v>734</v>
      </c>
      <c r="S366" s="8">
        <v>100</v>
      </c>
      <c r="T366" s="13" t="s">
        <v>49</v>
      </c>
      <c r="U366" s="13" t="s">
        <v>35</v>
      </c>
      <c r="V366" s="8" t="s">
        <v>739</v>
      </c>
      <c r="W366" s="9">
        <v>45657</v>
      </c>
      <c r="X366" s="8" t="s">
        <v>740</v>
      </c>
      <c r="Y366" s="8" t="s">
        <v>632</v>
      </c>
      <c r="Z366" s="8" t="s">
        <v>1052</v>
      </c>
      <c r="AA366" s="8" t="s">
        <v>65</v>
      </c>
      <c r="AB366" s="8" t="s">
        <v>65</v>
      </c>
      <c r="AC366" s="8" t="s">
        <v>999</v>
      </c>
      <c r="AD366" s="8" t="s">
        <v>1053</v>
      </c>
      <c r="AE366" s="8"/>
      <c r="AF366" s="10" t="s">
        <v>1838</v>
      </c>
      <c r="AG366" s="8" t="s">
        <v>1839</v>
      </c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2"/>
      <c r="AT366" s="18">
        <v>44836</v>
      </c>
      <c r="AU366" s="8" t="str">
        <f>AU$22</f>
        <v>W-3.6</v>
      </c>
      <c r="AV366" s="8" t="s">
        <v>1138</v>
      </c>
      <c r="AW366" s="8"/>
      <c r="AX366" s="13">
        <v>8760</v>
      </c>
      <c r="AY366" s="13">
        <v>12</v>
      </c>
      <c r="AZ366" s="14">
        <v>18</v>
      </c>
      <c r="BA366" s="14">
        <v>82</v>
      </c>
      <c r="BB366" s="13">
        <f t="shared" si="125"/>
        <v>8070.48</v>
      </c>
      <c r="BC366" s="13">
        <f t="shared" si="126"/>
        <v>36765.519999999997</v>
      </c>
      <c r="BD366" s="57">
        <f t="shared" si="127"/>
        <v>0</v>
      </c>
      <c r="BE366" s="57">
        <f>IF((OR(AU366=Ceny!$A$3,AU366=Ceny!$A$4,AU366=Ceny!$A$5,AU366=Ceny!$A$6,AU366=Ceny!$A$7)),$C$5/1000,$C$6/1000)</f>
        <v>0</v>
      </c>
      <c r="BF366" s="15">
        <f t="shared" si="128"/>
        <v>0</v>
      </c>
      <c r="BG366" s="15">
        <f t="shared" si="129"/>
        <v>0</v>
      </c>
      <c r="BH366" s="15">
        <f t="shared" si="130"/>
        <v>0</v>
      </c>
      <c r="BI366" s="16">
        <f t="shared" si="131"/>
        <v>0</v>
      </c>
      <c r="BJ366" s="15">
        <f t="shared" si="132"/>
        <v>0</v>
      </c>
      <c r="BK366" s="16">
        <f t="shared" si="133"/>
        <v>0</v>
      </c>
      <c r="BL366" s="15">
        <f t="shared" si="134"/>
        <v>0</v>
      </c>
      <c r="BM366" s="11">
        <f>VLOOKUP(AU366,Ceny!$A$3:$E$9,2,FALSE)</f>
        <v>42.41</v>
      </c>
      <c r="BN366" s="15">
        <f t="shared" si="146"/>
        <v>91.61</v>
      </c>
      <c r="BO366" s="11">
        <f>VLOOKUP(AU366,Ceny!$A$3:$E$9,4,FALSE)</f>
        <v>42.41</v>
      </c>
      <c r="BP366" s="15">
        <f t="shared" si="147"/>
        <v>417.31</v>
      </c>
      <c r="BQ366" s="11">
        <f>VLOOKUP(AU366,Ceny!$A$3:$E$9,3,FALSE)</f>
        <v>4.4200000000000003E-2</v>
      </c>
      <c r="BR366" s="15">
        <f t="shared" si="135"/>
        <v>356.72</v>
      </c>
      <c r="BS366" s="11">
        <f>VLOOKUP(AU366,Ceny!$A$3:$E$9,5,FALSE)</f>
        <v>4.4200000000000003E-2</v>
      </c>
      <c r="BT366" s="15">
        <f t="shared" si="136"/>
        <v>1625.04</v>
      </c>
      <c r="BU366" s="61">
        <v>3.8999999999999998E-3</v>
      </c>
      <c r="BV366" s="58">
        <f t="shared" si="137"/>
        <v>174.86</v>
      </c>
      <c r="BW366" s="59">
        <f t="shared" si="138"/>
        <v>2665.54</v>
      </c>
      <c r="BX366" s="59">
        <f t="shared" si="139"/>
        <v>613.07000000000005</v>
      </c>
      <c r="BY366" s="59">
        <f t="shared" si="140"/>
        <v>3278.61</v>
      </c>
      <c r="CA366" s="60"/>
    </row>
    <row r="367" spans="1:79">
      <c r="A367" s="56">
        <f t="shared" si="141"/>
        <v>353</v>
      </c>
      <c r="B367" s="8" t="s">
        <v>637</v>
      </c>
      <c r="C367" s="8" t="s">
        <v>638</v>
      </c>
      <c r="D367" s="8" t="s">
        <v>65</v>
      </c>
      <c r="E367" s="8" t="s">
        <v>65</v>
      </c>
      <c r="F367" s="8" t="s">
        <v>639</v>
      </c>
      <c r="G367" s="8" t="s">
        <v>640</v>
      </c>
      <c r="H367" s="8"/>
      <c r="I367" s="8" t="s">
        <v>641</v>
      </c>
      <c r="J367" s="8" t="s">
        <v>637</v>
      </c>
      <c r="K367" s="8" t="s">
        <v>638</v>
      </c>
      <c r="L367" s="8" t="s">
        <v>65</v>
      </c>
      <c r="M367" s="8" t="s">
        <v>65</v>
      </c>
      <c r="N367" s="8" t="s">
        <v>639</v>
      </c>
      <c r="O367" s="8" t="s">
        <v>640</v>
      </c>
      <c r="P367" s="8"/>
      <c r="Q367" s="8" t="s">
        <v>733</v>
      </c>
      <c r="R367" s="8" t="s">
        <v>734</v>
      </c>
      <c r="S367" s="8">
        <v>0</v>
      </c>
      <c r="T367" s="13" t="s">
        <v>49</v>
      </c>
      <c r="U367" s="13" t="s">
        <v>35</v>
      </c>
      <c r="V367" s="8" t="s">
        <v>739</v>
      </c>
      <c r="W367" s="9">
        <v>45657</v>
      </c>
      <c r="X367" s="8" t="s">
        <v>740</v>
      </c>
      <c r="Y367" s="8" t="s">
        <v>1054</v>
      </c>
      <c r="Z367" s="8" t="s">
        <v>1055</v>
      </c>
      <c r="AA367" s="8" t="s">
        <v>65</v>
      </c>
      <c r="AB367" s="8" t="s">
        <v>65</v>
      </c>
      <c r="AC367" s="8" t="s">
        <v>873</v>
      </c>
      <c r="AD367" s="8" t="s">
        <v>666</v>
      </c>
      <c r="AE367" s="8"/>
      <c r="AF367" s="10" t="s">
        <v>1840</v>
      </c>
      <c r="AG367" s="8" t="s">
        <v>1841</v>
      </c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2"/>
      <c r="AT367" s="18">
        <v>49333</v>
      </c>
      <c r="AU367" s="8" t="str">
        <f>AU$22</f>
        <v>W-3.6</v>
      </c>
      <c r="AV367" s="8" t="s">
        <v>1138</v>
      </c>
      <c r="AW367" s="8"/>
      <c r="AX367" s="13">
        <v>8760</v>
      </c>
      <c r="AY367" s="13">
        <v>12</v>
      </c>
      <c r="AZ367" s="14">
        <v>100</v>
      </c>
      <c r="BA367" s="14">
        <v>0</v>
      </c>
      <c r="BB367" s="13">
        <f t="shared" si="125"/>
        <v>49333</v>
      </c>
      <c r="BC367" s="13">
        <f t="shared" si="126"/>
        <v>0</v>
      </c>
      <c r="BD367" s="57">
        <f t="shared" si="127"/>
        <v>0</v>
      </c>
      <c r="BE367" s="57">
        <f>IF((OR(AU367=Ceny!$A$3,AU367=Ceny!$A$4,AU367=Ceny!$A$5,AU367=Ceny!$A$6,AU367=Ceny!$A$7)),$C$5/1000,$C$6/1000)</f>
        <v>0</v>
      </c>
      <c r="BF367" s="15">
        <f t="shared" si="128"/>
        <v>0</v>
      </c>
      <c r="BG367" s="15">
        <f t="shared" si="129"/>
        <v>0</v>
      </c>
      <c r="BH367" s="15">
        <f t="shared" si="130"/>
        <v>0</v>
      </c>
      <c r="BI367" s="16">
        <f t="shared" si="131"/>
        <v>0</v>
      </c>
      <c r="BJ367" s="15">
        <f t="shared" si="132"/>
        <v>0</v>
      </c>
      <c r="BK367" s="16">
        <f t="shared" si="133"/>
        <v>0</v>
      </c>
      <c r="BL367" s="15">
        <f t="shared" si="134"/>
        <v>0</v>
      </c>
      <c r="BM367" s="11">
        <f>VLOOKUP(AU367,Ceny!$A$3:$E$9,2,FALSE)</f>
        <v>42.41</v>
      </c>
      <c r="BN367" s="15">
        <f t="shared" si="146"/>
        <v>508.92</v>
      </c>
      <c r="BO367" s="11">
        <f>VLOOKUP(AU367,Ceny!$A$3:$E$9,4,FALSE)</f>
        <v>42.41</v>
      </c>
      <c r="BP367" s="15">
        <f t="shared" si="147"/>
        <v>0</v>
      </c>
      <c r="BQ367" s="11">
        <f>VLOOKUP(AU367,Ceny!$A$3:$E$9,3,FALSE)</f>
        <v>4.4200000000000003E-2</v>
      </c>
      <c r="BR367" s="15">
        <f t="shared" si="135"/>
        <v>2180.52</v>
      </c>
      <c r="BS367" s="11">
        <f>VLOOKUP(AU367,Ceny!$A$3:$E$9,5,FALSE)</f>
        <v>4.4200000000000003E-2</v>
      </c>
      <c r="BT367" s="15">
        <f t="shared" si="136"/>
        <v>0</v>
      </c>
      <c r="BU367" s="15">
        <v>0</v>
      </c>
      <c r="BV367" s="58">
        <f t="shared" si="137"/>
        <v>0</v>
      </c>
      <c r="BW367" s="59">
        <f t="shared" si="138"/>
        <v>2689.44</v>
      </c>
      <c r="BX367" s="59">
        <f t="shared" si="139"/>
        <v>618.57000000000005</v>
      </c>
      <c r="BY367" s="59">
        <f t="shared" si="140"/>
        <v>3308.01</v>
      </c>
      <c r="CA367" s="60"/>
    </row>
    <row r="368" spans="1:79">
      <c r="A368" s="56">
        <f t="shared" si="141"/>
        <v>354</v>
      </c>
      <c r="B368" s="8" t="s">
        <v>642</v>
      </c>
      <c r="C368" s="8" t="s">
        <v>64</v>
      </c>
      <c r="D368" s="8" t="s">
        <v>65</v>
      </c>
      <c r="E368" s="8" t="s">
        <v>65</v>
      </c>
      <c r="F368" s="8" t="s">
        <v>66</v>
      </c>
      <c r="G368" s="8" t="s">
        <v>643</v>
      </c>
      <c r="H368" s="8"/>
      <c r="I368" s="8" t="s">
        <v>68</v>
      </c>
      <c r="J368" s="8" t="s">
        <v>637</v>
      </c>
      <c r="K368" s="8" t="s">
        <v>638</v>
      </c>
      <c r="L368" s="8" t="s">
        <v>65</v>
      </c>
      <c r="M368" s="8" t="s">
        <v>65</v>
      </c>
      <c r="N368" s="8" t="s">
        <v>639</v>
      </c>
      <c r="O368" s="8" t="s">
        <v>640</v>
      </c>
      <c r="P368" s="8"/>
      <c r="Q368" s="8" t="s">
        <v>733</v>
      </c>
      <c r="R368" s="8" t="s">
        <v>734</v>
      </c>
      <c r="S368" s="8">
        <v>0</v>
      </c>
      <c r="T368" s="13" t="s">
        <v>49</v>
      </c>
      <c r="U368" s="13" t="s">
        <v>35</v>
      </c>
      <c r="V368" s="8" t="s">
        <v>739</v>
      </c>
      <c r="W368" s="9">
        <v>45657</v>
      </c>
      <c r="X368" s="8" t="s">
        <v>740</v>
      </c>
      <c r="Y368" s="8" t="s">
        <v>1054</v>
      </c>
      <c r="Z368" s="8" t="s">
        <v>409</v>
      </c>
      <c r="AA368" s="8" t="s">
        <v>65</v>
      </c>
      <c r="AB368" s="8" t="s">
        <v>65</v>
      </c>
      <c r="AC368" s="8" t="s">
        <v>410</v>
      </c>
      <c r="AD368" s="8" t="s">
        <v>1056</v>
      </c>
      <c r="AE368" s="8"/>
      <c r="AF368" s="10" t="s">
        <v>1842</v>
      </c>
      <c r="AG368" s="8" t="s">
        <v>1843</v>
      </c>
      <c r="AH368" s="11">
        <v>195325</v>
      </c>
      <c r="AI368" s="11">
        <v>0</v>
      </c>
      <c r="AJ368" s="11">
        <v>175969</v>
      </c>
      <c r="AK368" s="11">
        <v>144751</v>
      </c>
      <c r="AL368" s="11">
        <v>89081</v>
      </c>
      <c r="AM368" s="11">
        <v>34011</v>
      </c>
      <c r="AN368" s="11">
        <v>39152</v>
      </c>
      <c r="AO368" s="11">
        <v>38655</v>
      </c>
      <c r="AP368" s="11">
        <v>38165</v>
      </c>
      <c r="AQ368" s="11">
        <v>133079</v>
      </c>
      <c r="AR368" s="11">
        <v>200329</v>
      </c>
      <c r="AS368" s="12">
        <v>228891</v>
      </c>
      <c r="AT368" s="18">
        <f>AH368+AI368+AJ368+AK368+AL368+AM368+AN368+AO368+AP368+AQ368+AR368+AS368</f>
        <v>1317408</v>
      </c>
      <c r="AU368" s="8" t="str">
        <f>AU$19</f>
        <v>W-5.1</v>
      </c>
      <c r="AV368" s="8" t="s">
        <v>1138</v>
      </c>
      <c r="AW368" s="8" t="s">
        <v>1844</v>
      </c>
      <c r="AX368" s="13">
        <v>8760</v>
      </c>
      <c r="AY368" s="13">
        <v>12</v>
      </c>
      <c r="AZ368" s="14">
        <v>0</v>
      </c>
      <c r="BA368" s="14">
        <v>100</v>
      </c>
      <c r="BB368" s="13">
        <f t="shared" si="125"/>
        <v>0</v>
      </c>
      <c r="BC368" s="13">
        <f t="shared" si="126"/>
        <v>1317408</v>
      </c>
      <c r="BD368" s="57">
        <f t="shared" si="127"/>
        <v>0</v>
      </c>
      <c r="BE368" s="57">
        <f>IF((OR(AU368=Ceny!$A$3,AU368=Ceny!$A$4,AU368=Ceny!$A$5,AU368=Ceny!$A$6,AU368=Ceny!$A$7)),$C$5/1000,$C$6/1000)</f>
        <v>0</v>
      </c>
      <c r="BF368" s="15">
        <f t="shared" si="128"/>
        <v>0</v>
      </c>
      <c r="BG368" s="15">
        <f t="shared" si="129"/>
        <v>0</v>
      </c>
      <c r="BH368" s="15">
        <f t="shared" si="130"/>
        <v>0</v>
      </c>
      <c r="BI368" s="16">
        <f t="shared" si="131"/>
        <v>0</v>
      </c>
      <c r="BJ368" s="15">
        <f t="shared" si="132"/>
        <v>0</v>
      </c>
      <c r="BK368" s="16">
        <f t="shared" si="133"/>
        <v>0</v>
      </c>
      <c r="BL368" s="15">
        <f t="shared" si="134"/>
        <v>0</v>
      </c>
      <c r="BM368" s="11">
        <f>VLOOKUP(AU368,Ceny!$A$3:$E$9,2,FALSE)</f>
        <v>6.4200000000000004E-3</v>
      </c>
      <c r="BN368" s="15">
        <f>ROUND(BM368*AX368*AW368*AZ368/100,2)</f>
        <v>0</v>
      </c>
      <c r="BO368" s="11">
        <f>VLOOKUP(AU368,Ceny!$A$3:$E$9,4,FALSE)</f>
        <v>6.4200000000000004E-3</v>
      </c>
      <c r="BP368" s="15">
        <f>ROUND(BO368*AW368*AX368*BA368/100,2)</f>
        <v>37005.39</v>
      </c>
      <c r="BQ368" s="11">
        <f>VLOOKUP(AU368,Ceny!$A$3:$E$9,3,FALSE)</f>
        <v>2.3060000000000001E-2</v>
      </c>
      <c r="BR368" s="15">
        <f t="shared" si="135"/>
        <v>0</v>
      </c>
      <c r="BS368" s="11">
        <f>VLOOKUP(AU368,Ceny!$A$3:$E$9,5,FALSE)</f>
        <v>2.3060000000000001E-2</v>
      </c>
      <c r="BT368" s="15">
        <f t="shared" si="136"/>
        <v>30379.43</v>
      </c>
      <c r="BU368" s="15">
        <v>0</v>
      </c>
      <c r="BV368" s="58">
        <f t="shared" si="137"/>
        <v>0</v>
      </c>
      <c r="BW368" s="59">
        <f t="shared" si="138"/>
        <v>67384.820000000007</v>
      </c>
      <c r="BX368" s="59">
        <f t="shared" si="139"/>
        <v>15498.51</v>
      </c>
      <c r="BY368" s="59">
        <f t="shared" si="140"/>
        <v>82883.33</v>
      </c>
      <c r="CA368" s="60"/>
    </row>
    <row r="369" spans="1:79">
      <c r="A369" s="56">
        <f t="shared" si="141"/>
        <v>355</v>
      </c>
      <c r="B369" s="8" t="s">
        <v>642</v>
      </c>
      <c r="C369" s="8" t="s">
        <v>64</v>
      </c>
      <c r="D369" s="8" t="s">
        <v>65</v>
      </c>
      <c r="E369" s="8" t="s">
        <v>65</v>
      </c>
      <c r="F369" s="8" t="s">
        <v>66</v>
      </c>
      <c r="G369" s="8" t="s">
        <v>643</v>
      </c>
      <c r="H369" s="8"/>
      <c r="I369" s="8" t="s">
        <v>68</v>
      </c>
      <c r="J369" s="8" t="s">
        <v>637</v>
      </c>
      <c r="K369" s="8" t="s">
        <v>638</v>
      </c>
      <c r="L369" s="8" t="s">
        <v>65</v>
      </c>
      <c r="M369" s="8" t="s">
        <v>65</v>
      </c>
      <c r="N369" s="8" t="s">
        <v>639</v>
      </c>
      <c r="O369" s="8" t="s">
        <v>640</v>
      </c>
      <c r="P369" s="8"/>
      <c r="Q369" s="8" t="s">
        <v>733</v>
      </c>
      <c r="R369" s="8" t="s">
        <v>734</v>
      </c>
      <c r="S369" s="8">
        <v>0</v>
      </c>
      <c r="T369" s="13" t="s">
        <v>49</v>
      </c>
      <c r="U369" s="13" t="s">
        <v>35</v>
      </c>
      <c r="V369" s="8" t="s">
        <v>739</v>
      </c>
      <c r="W369" s="9">
        <v>45657</v>
      </c>
      <c r="X369" s="8" t="s">
        <v>740</v>
      </c>
      <c r="Y369" s="8" t="s">
        <v>1054</v>
      </c>
      <c r="Z369" s="8" t="s">
        <v>1057</v>
      </c>
      <c r="AA369" s="8" t="s">
        <v>65</v>
      </c>
      <c r="AB369" s="8" t="s">
        <v>65</v>
      </c>
      <c r="AC369" s="8" t="s">
        <v>1058</v>
      </c>
      <c r="AD369" s="8" t="s">
        <v>421</v>
      </c>
      <c r="AE369" s="8"/>
      <c r="AF369" s="10" t="s">
        <v>1845</v>
      </c>
      <c r="AG369" s="8" t="s">
        <v>1846</v>
      </c>
      <c r="AH369" s="11">
        <v>60303</v>
      </c>
      <c r="AI369" s="11">
        <v>0</v>
      </c>
      <c r="AJ369" s="11">
        <v>53657</v>
      </c>
      <c r="AK369" s="11">
        <v>44402</v>
      </c>
      <c r="AL369" s="11">
        <v>36344</v>
      </c>
      <c r="AM369" s="11">
        <v>26939</v>
      </c>
      <c r="AN369" s="11">
        <v>0</v>
      </c>
      <c r="AO369" s="11">
        <v>24575</v>
      </c>
      <c r="AP369" s="11">
        <v>24534</v>
      </c>
      <c r="AQ369" s="11">
        <v>38357</v>
      </c>
      <c r="AR369" s="11">
        <v>54729</v>
      </c>
      <c r="AS369" s="12">
        <v>66574</v>
      </c>
      <c r="AT369" s="18">
        <f>AH369+AI369+AJ369+AK369+AL369+AM369+AN369+AO369+AP369+AQ369+AR369+AS369</f>
        <v>430414</v>
      </c>
      <c r="AU369" s="8" t="str">
        <f>AU$19</f>
        <v>W-5.1</v>
      </c>
      <c r="AV369" s="8" t="s">
        <v>1138</v>
      </c>
      <c r="AW369" s="8" t="s">
        <v>854</v>
      </c>
      <c r="AX369" s="13">
        <v>8760</v>
      </c>
      <c r="AY369" s="13">
        <v>12</v>
      </c>
      <c r="AZ369" s="14">
        <v>0</v>
      </c>
      <c r="BA369" s="14">
        <v>100</v>
      </c>
      <c r="BB369" s="13">
        <f t="shared" si="125"/>
        <v>0</v>
      </c>
      <c r="BC369" s="13">
        <f t="shared" si="126"/>
        <v>430414</v>
      </c>
      <c r="BD369" s="57">
        <f t="shared" si="127"/>
        <v>0</v>
      </c>
      <c r="BE369" s="57">
        <f>IF((OR(AU369=Ceny!$A$3,AU369=Ceny!$A$4,AU369=Ceny!$A$5,AU369=Ceny!$A$6,AU369=Ceny!$A$7)),$C$5/1000,$C$6/1000)</f>
        <v>0</v>
      </c>
      <c r="BF369" s="15">
        <f t="shared" si="128"/>
        <v>0</v>
      </c>
      <c r="BG369" s="15">
        <f t="shared" si="129"/>
        <v>0</v>
      </c>
      <c r="BH369" s="15">
        <f t="shared" si="130"/>
        <v>0</v>
      </c>
      <c r="BI369" s="16">
        <f t="shared" si="131"/>
        <v>0</v>
      </c>
      <c r="BJ369" s="15">
        <f t="shared" si="132"/>
        <v>0</v>
      </c>
      <c r="BK369" s="16">
        <f t="shared" si="133"/>
        <v>0</v>
      </c>
      <c r="BL369" s="15">
        <f t="shared" si="134"/>
        <v>0</v>
      </c>
      <c r="BM369" s="11">
        <f>VLOOKUP(AU369,Ceny!$A$3:$E$9,2,FALSE)</f>
        <v>6.4200000000000004E-3</v>
      </c>
      <c r="BN369" s="15">
        <f>ROUND(BM369*AX369*AW369*AZ369/100,2)</f>
        <v>0</v>
      </c>
      <c r="BO369" s="11">
        <f>VLOOKUP(AU369,Ceny!$A$3:$E$9,4,FALSE)</f>
        <v>6.4200000000000004E-3</v>
      </c>
      <c r="BP369" s="15">
        <f>ROUND(BO369*AW369*AX369*BA369/100,2)</f>
        <v>15409.54</v>
      </c>
      <c r="BQ369" s="11">
        <f>VLOOKUP(AU369,Ceny!$A$3:$E$9,3,FALSE)</f>
        <v>2.3060000000000001E-2</v>
      </c>
      <c r="BR369" s="15">
        <f t="shared" si="135"/>
        <v>0</v>
      </c>
      <c r="BS369" s="11">
        <f>VLOOKUP(AU369,Ceny!$A$3:$E$9,5,FALSE)</f>
        <v>2.3060000000000001E-2</v>
      </c>
      <c r="BT369" s="15">
        <f t="shared" si="136"/>
        <v>9925.35</v>
      </c>
      <c r="BU369" s="15">
        <v>0</v>
      </c>
      <c r="BV369" s="58">
        <f t="shared" si="137"/>
        <v>0</v>
      </c>
      <c r="BW369" s="59">
        <f t="shared" si="138"/>
        <v>25334.89</v>
      </c>
      <c r="BX369" s="59">
        <f t="shared" si="139"/>
        <v>5827.02</v>
      </c>
      <c r="BY369" s="59">
        <f t="shared" si="140"/>
        <v>31161.91</v>
      </c>
      <c r="CA369" s="60"/>
    </row>
    <row r="370" spans="1:79">
      <c r="A370" s="56">
        <f t="shared" si="141"/>
        <v>356</v>
      </c>
      <c r="B370" s="8" t="s">
        <v>642</v>
      </c>
      <c r="C370" s="8" t="s">
        <v>64</v>
      </c>
      <c r="D370" s="8" t="s">
        <v>65</v>
      </c>
      <c r="E370" s="8" t="s">
        <v>65</v>
      </c>
      <c r="F370" s="8" t="s">
        <v>66</v>
      </c>
      <c r="G370" s="8" t="s">
        <v>643</v>
      </c>
      <c r="H370" s="8"/>
      <c r="I370" s="8" t="s">
        <v>68</v>
      </c>
      <c r="J370" s="8" t="s">
        <v>637</v>
      </c>
      <c r="K370" s="8" t="s">
        <v>638</v>
      </c>
      <c r="L370" s="8" t="s">
        <v>65</v>
      </c>
      <c r="M370" s="8" t="s">
        <v>65</v>
      </c>
      <c r="N370" s="8" t="s">
        <v>639</v>
      </c>
      <c r="O370" s="8" t="s">
        <v>640</v>
      </c>
      <c r="P370" s="8"/>
      <c r="Q370" s="8" t="s">
        <v>733</v>
      </c>
      <c r="R370" s="8" t="s">
        <v>734</v>
      </c>
      <c r="S370" s="8">
        <v>0</v>
      </c>
      <c r="T370" s="13" t="s">
        <v>49</v>
      </c>
      <c r="U370" s="13" t="s">
        <v>35</v>
      </c>
      <c r="V370" s="8" t="s">
        <v>739</v>
      </c>
      <c r="W370" s="9">
        <v>45657</v>
      </c>
      <c r="X370" s="8" t="s">
        <v>740</v>
      </c>
      <c r="Y370" s="8" t="s">
        <v>1054</v>
      </c>
      <c r="Z370" s="8" t="s">
        <v>1059</v>
      </c>
      <c r="AA370" s="8" t="s">
        <v>65</v>
      </c>
      <c r="AB370" s="8" t="s">
        <v>65</v>
      </c>
      <c r="AC370" s="8" t="s">
        <v>1026</v>
      </c>
      <c r="AD370" s="8" t="s">
        <v>92</v>
      </c>
      <c r="AE370" s="8"/>
      <c r="AF370" s="10" t="s">
        <v>1847</v>
      </c>
      <c r="AG370" s="8" t="s">
        <v>1848</v>
      </c>
      <c r="AH370" s="11">
        <v>117422</v>
      </c>
      <c r="AI370" s="11">
        <v>0</v>
      </c>
      <c r="AJ370" s="11">
        <v>106725</v>
      </c>
      <c r="AK370" s="11">
        <v>90287</v>
      </c>
      <c r="AL370" s="11">
        <v>59041</v>
      </c>
      <c r="AM370" s="11">
        <v>32407</v>
      </c>
      <c r="AN370" s="11">
        <v>0</v>
      </c>
      <c r="AO370" s="11">
        <v>31667</v>
      </c>
      <c r="AP370" s="11">
        <v>31744</v>
      </c>
      <c r="AQ370" s="11">
        <v>67065</v>
      </c>
      <c r="AR370" s="11">
        <v>101843</v>
      </c>
      <c r="AS370" s="12">
        <v>113407</v>
      </c>
      <c r="AT370" s="18">
        <f>AH370+AI370+AJ370+AK370+AL370+AM370+AN370+AO370+AP370+AQ370+AR370+AS370</f>
        <v>751608</v>
      </c>
      <c r="AU370" s="8" t="str">
        <f>AU$19</f>
        <v>W-5.1</v>
      </c>
      <c r="AV370" s="8" t="s">
        <v>1138</v>
      </c>
      <c r="AW370" s="8" t="s">
        <v>1427</v>
      </c>
      <c r="AX370" s="13">
        <v>8760</v>
      </c>
      <c r="AY370" s="13">
        <v>12</v>
      </c>
      <c r="AZ370" s="14">
        <v>0</v>
      </c>
      <c r="BA370" s="14">
        <v>100</v>
      </c>
      <c r="BB370" s="13">
        <f t="shared" si="125"/>
        <v>0</v>
      </c>
      <c r="BC370" s="13">
        <f t="shared" si="126"/>
        <v>751608</v>
      </c>
      <c r="BD370" s="57">
        <f t="shared" si="127"/>
        <v>0</v>
      </c>
      <c r="BE370" s="57">
        <f>IF((OR(AU370=Ceny!$A$3,AU370=Ceny!$A$4,AU370=Ceny!$A$5,AU370=Ceny!$A$6,AU370=Ceny!$A$7)),$C$5/1000,$C$6/1000)</f>
        <v>0</v>
      </c>
      <c r="BF370" s="15">
        <f t="shared" si="128"/>
        <v>0</v>
      </c>
      <c r="BG370" s="15">
        <f t="shared" si="129"/>
        <v>0</v>
      </c>
      <c r="BH370" s="15">
        <f t="shared" si="130"/>
        <v>0</v>
      </c>
      <c r="BI370" s="16">
        <f t="shared" si="131"/>
        <v>0</v>
      </c>
      <c r="BJ370" s="15">
        <f t="shared" si="132"/>
        <v>0</v>
      </c>
      <c r="BK370" s="16">
        <f t="shared" si="133"/>
        <v>0</v>
      </c>
      <c r="BL370" s="15">
        <f t="shared" si="134"/>
        <v>0</v>
      </c>
      <c r="BM370" s="11">
        <f>VLOOKUP(AU370,Ceny!$A$3:$E$9,2,FALSE)</f>
        <v>6.4200000000000004E-3</v>
      </c>
      <c r="BN370" s="15">
        <f>ROUND(BM370*AX370*AW370*AZ370/100,2)</f>
        <v>0</v>
      </c>
      <c r="BO370" s="11">
        <f>VLOOKUP(AU370,Ceny!$A$3:$E$9,4,FALSE)</f>
        <v>6.4200000000000004E-3</v>
      </c>
      <c r="BP370" s="15">
        <f>ROUND(BO370*AW370*AX370*BA370/100,2)</f>
        <v>21595.85</v>
      </c>
      <c r="BQ370" s="11">
        <f>VLOOKUP(AU370,Ceny!$A$3:$E$9,3,FALSE)</f>
        <v>2.3060000000000001E-2</v>
      </c>
      <c r="BR370" s="15">
        <f t="shared" si="135"/>
        <v>0</v>
      </c>
      <c r="BS370" s="11">
        <f>VLOOKUP(AU370,Ceny!$A$3:$E$9,5,FALSE)</f>
        <v>2.3060000000000001E-2</v>
      </c>
      <c r="BT370" s="15">
        <f t="shared" si="136"/>
        <v>17332.080000000002</v>
      </c>
      <c r="BU370" s="15">
        <v>0</v>
      </c>
      <c r="BV370" s="58">
        <f t="shared" si="137"/>
        <v>0</v>
      </c>
      <c r="BW370" s="59">
        <f t="shared" si="138"/>
        <v>38927.93</v>
      </c>
      <c r="BX370" s="59">
        <f t="shared" si="139"/>
        <v>8953.42</v>
      </c>
      <c r="BY370" s="59">
        <f t="shared" si="140"/>
        <v>47881.35</v>
      </c>
      <c r="CA370" s="60"/>
    </row>
    <row r="371" spans="1:79">
      <c r="A371" s="56">
        <f t="shared" si="141"/>
        <v>357</v>
      </c>
      <c r="B371" s="8" t="s">
        <v>642</v>
      </c>
      <c r="C371" s="8" t="s">
        <v>64</v>
      </c>
      <c r="D371" s="8" t="s">
        <v>65</v>
      </c>
      <c r="E371" s="8" t="s">
        <v>65</v>
      </c>
      <c r="F371" s="8" t="s">
        <v>66</v>
      </c>
      <c r="G371" s="8" t="s">
        <v>643</v>
      </c>
      <c r="H371" s="8"/>
      <c r="I371" s="8" t="s">
        <v>68</v>
      </c>
      <c r="J371" s="8" t="s">
        <v>637</v>
      </c>
      <c r="K371" s="8" t="s">
        <v>638</v>
      </c>
      <c r="L371" s="8" t="s">
        <v>65</v>
      </c>
      <c r="M371" s="8" t="s">
        <v>65</v>
      </c>
      <c r="N371" s="8" t="s">
        <v>639</v>
      </c>
      <c r="O371" s="8" t="s">
        <v>640</v>
      </c>
      <c r="P371" s="8"/>
      <c r="Q371" s="8" t="s">
        <v>733</v>
      </c>
      <c r="R371" s="8" t="s">
        <v>734</v>
      </c>
      <c r="S371" s="8">
        <v>0</v>
      </c>
      <c r="T371" s="13" t="s">
        <v>49</v>
      </c>
      <c r="U371" s="13" t="s">
        <v>35</v>
      </c>
      <c r="V371" s="8" t="s">
        <v>739</v>
      </c>
      <c r="W371" s="9">
        <v>45657</v>
      </c>
      <c r="X371" s="8" t="s">
        <v>740</v>
      </c>
      <c r="Y371" s="8" t="s">
        <v>1054</v>
      </c>
      <c r="Z371" s="8" t="s">
        <v>1052</v>
      </c>
      <c r="AA371" s="8" t="s">
        <v>65</v>
      </c>
      <c r="AB371" s="8" t="s">
        <v>65</v>
      </c>
      <c r="AC371" s="8" t="s">
        <v>999</v>
      </c>
      <c r="AD371" s="8" t="s">
        <v>1060</v>
      </c>
      <c r="AE371" s="8"/>
      <c r="AF371" s="10" t="s">
        <v>1849</v>
      </c>
      <c r="AG371" s="8" t="s">
        <v>1850</v>
      </c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2"/>
      <c r="AT371" s="18">
        <v>95943</v>
      </c>
      <c r="AU371" s="8" t="s">
        <v>58</v>
      </c>
      <c r="AV371" s="8" t="s">
        <v>1138</v>
      </c>
      <c r="AW371" s="8"/>
      <c r="AX371" s="13">
        <v>8760</v>
      </c>
      <c r="AY371" s="13">
        <v>12</v>
      </c>
      <c r="AZ371" s="14">
        <v>19.920000000000002</v>
      </c>
      <c r="BA371" s="14">
        <v>80.08</v>
      </c>
      <c r="BB371" s="13">
        <f t="shared" si="125"/>
        <v>19111.845600000001</v>
      </c>
      <c r="BC371" s="13">
        <f t="shared" si="126"/>
        <v>76831.154399999999</v>
      </c>
      <c r="BD371" s="57">
        <f t="shared" si="127"/>
        <v>0</v>
      </c>
      <c r="BE371" s="57">
        <f>IF((OR(AU371=Ceny!$A$3,AU371=Ceny!$A$4,AU371=Ceny!$A$5,AU371=Ceny!$A$6,AU371=Ceny!$A$7)),$C$5/1000,$C$6/1000)</f>
        <v>0</v>
      </c>
      <c r="BF371" s="15">
        <f t="shared" si="128"/>
        <v>0</v>
      </c>
      <c r="BG371" s="15">
        <f t="shared" si="129"/>
        <v>0</v>
      </c>
      <c r="BH371" s="15">
        <f t="shared" si="130"/>
        <v>0</v>
      </c>
      <c r="BI371" s="16">
        <f t="shared" si="131"/>
        <v>0</v>
      </c>
      <c r="BJ371" s="15">
        <f t="shared" si="132"/>
        <v>0</v>
      </c>
      <c r="BK371" s="16">
        <f t="shared" si="133"/>
        <v>0</v>
      </c>
      <c r="BL371" s="15">
        <f t="shared" si="134"/>
        <v>0</v>
      </c>
      <c r="BM371" s="11">
        <f>VLOOKUP(AU371,Ceny!$A$3:$E$9,2,FALSE)</f>
        <v>42.41</v>
      </c>
      <c r="BN371" s="15">
        <f>ROUND(BM371*AY371*AZ371/100,2)</f>
        <v>101.38</v>
      </c>
      <c r="BO371" s="11">
        <f>VLOOKUP(AU371,Ceny!$A$3:$E$9,4,FALSE)</f>
        <v>42.41</v>
      </c>
      <c r="BP371" s="15">
        <f>ROUND(BO371*AY371*BA371/100,2)</f>
        <v>407.54</v>
      </c>
      <c r="BQ371" s="11">
        <f>VLOOKUP(AU371,Ceny!$A$3:$E$9,3,FALSE)</f>
        <v>4.4200000000000003E-2</v>
      </c>
      <c r="BR371" s="15">
        <f t="shared" si="135"/>
        <v>844.74</v>
      </c>
      <c r="BS371" s="11">
        <f>VLOOKUP(AU371,Ceny!$A$3:$E$9,5,FALSE)</f>
        <v>4.4200000000000003E-2</v>
      </c>
      <c r="BT371" s="15">
        <f t="shared" si="136"/>
        <v>3395.94</v>
      </c>
      <c r="BU371" s="15">
        <v>0</v>
      </c>
      <c r="BV371" s="58">
        <f t="shared" si="137"/>
        <v>0</v>
      </c>
      <c r="BW371" s="59">
        <f t="shared" si="138"/>
        <v>4749.6000000000004</v>
      </c>
      <c r="BX371" s="59">
        <f t="shared" si="139"/>
        <v>1092.4100000000001</v>
      </c>
      <c r="BY371" s="59">
        <f t="shared" si="140"/>
        <v>5842.01</v>
      </c>
      <c r="CA371" s="60"/>
    </row>
    <row r="372" spans="1:79">
      <c r="A372" s="56">
        <f t="shared" si="141"/>
        <v>358</v>
      </c>
      <c r="B372" s="8" t="s">
        <v>642</v>
      </c>
      <c r="C372" s="8" t="s">
        <v>64</v>
      </c>
      <c r="D372" s="8" t="s">
        <v>65</v>
      </c>
      <c r="E372" s="8" t="s">
        <v>65</v>
      </c>
      <c r="F372" s="8" t="s">
        <v>66</v>
      </c>
      <c r="G372" s="8" t="s">
        <v>643</v>
      </c>
      <c r="H372" s="8"/>
      <c r="I372" s="8" t="s">
        <v>68</v>
      </c>
      <c r="J372" s="8" t="s">
        <v>637</v>
      </c>
      <c r="K372" s="8" t="s">
        <v>638</v>
      </c>
      <c r="L372" s="8" t="s">
        <v>65</v>
      </c>
      <c r="M372" s="8" t="s">
        <v>65</v>
      </c>
      <c r="N372" s="8" t="s">
        <v>639</v>
      </c>
      <c r="O372" s="8" t="s">
        <v>640</v>
      </c>
      <c r="P372" s="8"/>
      <c r="Q372" s="8" t="s">
        <v>733</v>
      </c>
      <c r="R372" s="8" t="s">
        <v>734</v>
      </c>
      <c r="S372" s="8">
        <v>0</v>
      </c>
      <c r="T372" s="13" t="s">
        <v>49</v>
      </c>
      <c r="U372" s="13" t="s">
        <v>35</v>
      </c>
      <c r="V372" s="8" t="s">
        <v>739</v>
      </c>
      <c r="W372" s="9">
        <v>45657</v>
      </c>
      <c r="X372" s="8" t="s">
        <v>740</v>
      </c>
      <c r="Y372" s="8" t="s">
        <v>1054</v>
      </c>
      <c r="Z372" s="8" t="s">
        <v>1052</v>
      </c>
      <c r="AA372" s="8" t="s">
        <v>65</v>
      </c>
      <c r="AB372" s="8" t="s">
        <v>65</v>
      </c>
      <c r="AC372" s="8" t="s">
        <v>999</v>
      </c>
      <c r="AD372" s="8" t="s">
        <v>1061</v>
      </c>
      <c r="AE372" s="8"/>
      <c r="AF372" s="10" t="s">
        <v>1851</v>
      </c>
      <c r="AG372" s="8"/>
      <c r="AH372" s="11">
        <v>29115</v>
      </c>
      <c r="AI372" s="11">
        <v>27863</v>
      </c>
      <c r="AJ372" s="11">
        <v>25164</v>
      </c>
      <c r="AK372" s="11">
        <v>18849</v>
      </c>
      <c r="AL372" s="11">
        <v>12041</v>
      </c>
      <c r="AM372" s="11">
        <v>9137</v>
      </c>
      <c r="AN372" s="11">
        <v>8453</v>
      </c>
      <c r="AO372" s="11">
        <v>8180</v>
      </c>
      <c r="AP372" s="11">
        <v>8476</v>
      </c>
      <c r="AQ372" s="11">
        <v>13274</v>
      </c>
      <c r="AR372" s="11">
        <v>25167</v>
      </c>
      <c r="AS372" s="12">
        <v>31141</v>
      </c>
      <c r="AT372" s="18">
        <f>AH372+AI372+AJ372+AK372+AL372+AM372+AN372+AO372+AP372+AQ372+AR372+AS372</f>
        <v>216860</v>
      </c>
      <c r="AU372" s="8" t="str">
        <f>AU$19</f>
        <v>W-5.1</v>
      </c>
      <c r="AV372" s="8" t="s">
        <v>1138</v>
      </c>
      <c r="AW372" s="8" t="s">
        <v>1852</v>
      </c>
      <c r="AX372" s="13">
        <v>8760</v>
      </c>
      <c r="AY372" s="13">
        <v>12</v>
      </c>
      <c r="AZ372" s="14">
        <v>22.89</v>
      </c>
      <c r="BA372" s="14">
        <v>77.11</v>
      </c>
      <c r="BB372" s="13">
        <f t="shared" si="125"/>
        <v>49639.254000000001</v>
      </c>
      <c r="BC372" s="13">
        <f t="shared" si="126"/>
        <v>167220.74599999998</v>
      </c>
      <c r="BD372" s="57">
        <f t="shared" si="127"/>
        <v>0</v>
      </c>
      <c r="BE372" s="57">
        <f>IF((OR(AU372=Ceny!$A$3,AU372=Ceny!$A$4,AU372=Ceny!$A$5,AU372=Ceny!$A$6,AU372=Ceny!$A$7)),$C$5/1000,$C$6/1000)</f>
        <v>0</v>
      </c>
      <c r="BF372" s="15">
        <f t="shared" si="128"/>
        <v>0</v>
      </c>
      <c r="BG372" s="15">
        <f t="shared" si="129"/>
        <v>0</v>
      </c>
      <c r="BH372" s="15">
        <f t="shared" si="130"/>
        <v>0</v>
      </c>
      <c r="BI372" s="16">
        <f t="shared" si="131"/>
        <v>0</v>
      </c>
      <c r="BJ372" s="15">
        <f t="shared" si="132"/>
        <v>0</v>
      </c>
      <c r="BK372" s="16">
        <f t="shared" si="133"/>
        <v>0</v>
      </c>
      <c r="BL372" s="15">
        <f t="shared" si="134"/>
        <v>0</v>
      </c>
      <c r="BM372" s="11">
        <f>VLOOKUP(AU372,Ceny!$A$3:$E$9,2,FALSE)</f>
        <v>6.4200000000000004E-3</v>
      </c>
      <c r="BN372" s="15">
        <f>ROUND(BM372*AX372*AW372*AZ372/100,2)</f>
        <v>5084.8999999999996</v>
      </c>
      <c r="BO372" s="11">
        <f>VLOOKUP(AU372,Ceny!$A$3:$E$9,4,FALSE)</f>
        <v>6.4200000000000004E-3</v>
      </c>
      <c r="BP372" s="15">
        <f>ROUND(BO372*AW372*AX372*BA372/100,2)</f>
        <v>17129.59</v>
      </c>
      <c r="BQ372" s="11">
        <f>VLOOKUP(AU372,Ceny!$A$3:$E$9,3,FALSE)</f>
        <v>2.3060000000000001E-2</v>
      </c>
      <c r="BR372" s="15">
        <f t="shared" si="135"/>
        <v>1144.68</v>
      </c>
      <c r="BS372" s="11">
        <f>VLOOKUP(AU372,Ceny!$A$3:$E$9,5,FALSE)</f>
        <v>2.3060000000000001E-2</v>
      </c>
      <c r="BT372" s="15">
        <f t="shared" si="136"/>
        <v>3856.11</v>
      </c>
      <c r="BU372" s="15">
        <v>0</v>
      </c>
      <c r="BV372" s="58">
        <f t="shared" si="137"/>
        <v>0</v>
      </c>
      <c r="BW372" s="59">
        <f t="shared" si="138"/>
        <v>27215.279999999999</v>
      </c>
      <c r="BX372" s="59">
        <f t="shared" si="139"/>
        <v>6259.51</v>
      </c>
      <c r="BY372" s="59">
        <f t="shared" si="140"/>
        <v>33474.79</v>
      </c>
      <c r="CA372" s="60"/>
    </row>
    <row r="373" spans="1:79">
      <c r="A373" s="56">
        <f t="shared" si="141"/>
        <v>359</v>
      </c>
      <c r="B373" s="8" t="s">
        <v>642</v>
      </c>
      <c r="C373" s="8" t="s">
        <v>64</v>
      </c>
      <c r="D373" s="8" t="s">
        <v>65</v>
      </c>
      <c r="E373" s="8" t="s">
        <v>65</v>
      </c>
      <c r="F373" s="8" t="s">
        <v>66</v>
      </c>
      <c r="G373" s="8" t="s">
        <v>643</v>
      </c>
      <c r="H373" s="8"/>
      <c r="I373" s="8" t="s">
        <v>68</v>
      </c>
      <c r="J373" s="8" t="s">
        <v>637</v>
      </c>
      <c r="K373" s="8" t="s">
        <v>638</v>
      </c>
      <c r="L373" s="8" t="s">
        <v>65</v>
      </c>
      <c r="M373" s="8" t="s">
        <v>65</v>
      </c>
      <c r="N373" s="8" t="s">
        <v>639</v>
      </c>
      <c r="O373" s="8" t="s">
        <v>640</v>
      </c>
      <c r="P373" s="8"/>
      <c r="Q373" s="8" t="s">
        <v>733</v>
      </c>
      <c r="R373" s="8" t="s">
        <v>734</v>
      </c>
      <c r="S373" s="8">
        <v>0</v>
      </c>
      <c r="T373" s="13" t="s">
        <v>49</v>
      </c>
      <c r="U373" s="13" t="s">
        <v>35</v>
      </c>
      <c r="V373" s="8" t="s">
        <v>739</v>
      </c>
      <c r="W373" s="9">
        <v>45657</v>
      </c>
      <c r="X373" s="8" t="s">
        <v>740</v>
      </c>
      <c r="Y373" s="8" t="s">
        <v>1054</v>
      </c>
      <c r="Z373" s="8" t="s">
        <v>1062</v>
      </c>
      <c r="AA373" s="8" t="s">
        <v>65</v>
      </c>
      <c r="AB373" s="8" t="s">
        <v>65</v>
      </c>
      <c r="AC373" s="8" t="s">
        <v>1063</v>
      </c>
      <c r="AD373" s="8" t="s">
        <v>127</v>
      </c>
      <c r="AE373" s="8"/>
      <c r="AF373" s="10" t="s">
        <v>1853</v>
      </c>
      <c r="AG373" s="8" t="s">
        <v>1854</v>
      </c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2"/>
      <c r="AT373" s="18">
        <v>29898</v>
      </c>
      <c r="AU373" s="8" t="str">
        <f>AU$22</f>
        <v>W-3.6</v>
      </c>
      <c r="AV373" s="8" t="s">
        <v>1138</v>
      </c>
      <c r="AW373" s="8"/>
      <c r="AX373" s="13">
        <v>8760</v>
      </c>
      <c r="AY373" s="13">
        <v>12</v>
      </c>
      <c r="AZ373" s="14">
        <v>0</v>
      </c>
      <c r="BA373" s="14">
        <v>100</v>
      </c>
      <c r="BB373" s="13">
        <f t="shared" si="125"/>
        <v>0</v>
      </c>
      <c r="BC373" s="13">
        <f t="shared" si="126"/>
        <v>29898</v>
      </c>
      <c r="BD373" s="57">
        <f t="shared" si="127"/>
        <v>0</v>
      </c>
      <c r="BE373" s="57">
        <f>IF((OR(AU373=Ceny!$A$3,AU373=Ceny!$A$4,AU373=Ceny!$A$5,AU373=Ceny!$A$6,AU373=Ceny!$A$7)),$C$5/1000,$C$6/1000)</f>
        <v>0</v>
      </c>
      <c r="BF373" s="15">
        <f t="shared" si="128"/>
        <v>0</v>
      </c>
      <c r="BG373" s="15">
        <f t="shared" si="129"/>
        <v>0</v>
      </c>
      <c r="BH373" s="15">
        <f t="shared" si="130"/>
        <v>0</v>
      </c>
      <c r="BI373" s="16">
        <f t="shared" si="131"/>
        <v>0</v>
      </c>
      <c r="BJ373" s="15">
        <f t="shared" si="132"/>
        <v>0</v>
      </c>
      <c r="BK373" s="16">
        <f t="shared" si="133"/>
        <v>0</v>
      </c>
      <c r="BL373" s="15">
        <f t="shared" si="134"/>
        <v>0</v>
      </c>
      <c r="BM373" s="11">
        <f>VLOOKUP(AU373,Ceny!$A$3:$E$9,2,FALSE)</f>
        <v>42.41</v>
      </c>
      <c r="BN373" s="15">
        <f>ROUND(BM373*AY373*AZ373/100,2)</f>
        <v>0</v>
      </c>
      <c r="BO373" s="11">
        <f>VLOOKUP(AU373,Ceny!$A$3:$E$9,4,FALSE)</f>
        <v>42.41</v>
      </c>
      <c r="BP373" s="15">
        <f>ROUND(BO373*AY373*BA373/100,2)</f>
        <v>508.92</v>
      </c>
      <c r="BQ373" s="11">
        <f>VLOOKUP(AU373,Ceny!$A$3:$E$9,3,FALSE)</f>
        <v>4.4200000000000003E-2</v>
      </c>
      <c r="BR373" s="15">
        <f t="shared" si="135"/>
        <v>0</v>
      </c>
      <c r="BS373" s="11">
        <f>VLOOKUP(AU373,Ceny!$A$3:$E$9,5,FALSE)</f>
        <v>4.4200000000000003E-2</v>
      </c>
      <c r="BT373" s="15">
        <f t="shared" si="136"/>
        <v>1321.49</v>
      </c>
      <c r="BU373" s="15">
        <v>0</v>
      </c>
      <c r="BV373" s="58">
        <f t="shared" si="137"/>
        <v>0</v>
      </c>
      <c r="BW373" s="59">
        <f t="shared" si="138"/>
        <v>1830.41</v>
      </c>
      <c r="BX373" s="59">
        <f t="shared" si="139"/>
        <v>420.99</v>
      </c>
      <c r="BY373" s="59">
        <f t="shared" si="140"/>
        <v>2251.4</v>
      </c>
      <c r="CA373" s="60"/>
    </row>
    <row r="374" spans="1:79">
      <c r="A374" s="56">
        <f t="shared" si="141"/>
        <v>360</v>
      </c>
      <c r="B374" s="8" t="s">
        <v>642</v>
      </c>
      <c r="C374" s="8" t="s">
        <v>64</v>
      </c>
      <c r="D374" s="8" t="s">
        <v>65</v>
      </c>
      <c r="E374" s="8" t="s">
        <v>65</v>
      </c>
      <c r="F374" s="8" t="s">
        <v>66</v>
      </c>
      <c r="G374" s="8" t="s">
        <v>643</v>
      </c>
      <c r="H374" s="8"/>
      <c r="I374" s="8" t="s">
        <v>68</v>
      </c>
      <c r="J374" s="8" t="s">
        <v>637</v>
      </c>
      <c r="K374" s="8" t="s">
        <v>638</v>
      </c>
      <c r="L374" s="8" t="s">
        <v>65</v>
      </c>
      <c r="M374" s="8" t="s">
        <v>65</v>
      </c>
      <c r="N374" s="8" t="s">
        <v>639</v>
      </c>
      <c r="O374" s="8" t="s">
        <v>640</v>
      </c>
      <c r="P374" s="8"/>
      <c r="Q374" s="8" t="s">
        <v>733</v>
      </c>
      <c r="R374" s="8" t="s">
        <v>734</v>
      </c>
      <c r="S374" s="8">
        <v>0</v>
      </c>
      <c r="T374" s="13" t="s">
        <v>49</v>
      </c>
      <c r="U374" s="13" t="s">
        <v>35</v>
      </c>
      <c r="V374" s="8" t="s">
        <v>739</v>
      </c>
      <c r="W374" s="9">
        <v>45657</v>
      </c>
      <c r="X374" s="8" t="s">
        <v>740</v>
      </c>
      <c r="Y374" s="8" t="s">
        <v>1054</v>
      </c>
      <c r="Z374" s="8" t="s">
        <v>1062</v>
      </c>
      <c r="AA374" s="8" t="s">
        <v>65</v>
      </c>
      <c r="AB374" s="8" t="s">
        <v>65</v>
      </c>
      <c r="AC374" s="8" t="s">
        <v>1063</v>
      </c>
      <c r="AD374" s="8" t="s">
        <v>640</v>
      </c>
      <c r="AE374" s="8"/>
      <c r="AF374" s="10" t="s">
        <v>1855</v>
      </c>
      <c r="AG374" s="8" t="s">
        <v>1856</v>
      </c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2"/>
      <c r="AT374" s="18">
        <v>15817</v>
      </c>
      <c r="AU374" s="8" t="str">
        <f>AU$22</f>
        <v>W-3.6</v>
      </c>
      <c r="AV374" s="8" t="s">
        <v>1138</v>
      </c>
      <c r="AW374" s="8"/>
      <c r="AX374" s="13">
        <v>8760</v>
      </c>
      <c r="AY374" s="13">
        <v>12</v>
      </c>
      <c r="AZ374" s="14">
        <v>0</v>
      </c>
      <c r="BA374" s="14">
        <v>100</v>
      </c>
      <c r="BB374" s="13">
        <f t="shared" si="125"/>
        <v>0</v>
      </c>
      <c r="BC374" s="13">
        <f t="shared" si="126"/>
        <v>15817</v>
      </c>
      <c r="BD374" s="57">
        <f t="shared" si="127"/>
        <v>0</v>
      </c>
      <c r="BE374" s="57">
        <f>IF((OR(AU374=Ceny!$A$3,AU374=Ceny!$A$4,AU374=Ceny!$A$5,AU374=Ceny!$A$6,AU374=Ceny!$A$7)),$C$5/1000,$C$6/1000)</f>
        <v>0</v>
      </c>
      <c r="BF374" s="15">
        <f t="shared" si="128"/>
        <v>0</v>
      </c>
      <c r="BG374" s="15">
        <f t="shared" si="129"/>
        <v>0</v>
      </c>
      <c r="BH374" s="15">
        <f t="shared" si="130"/>
        <v>0</v>
      </c>
      <c r="BI374" s="16">
        <f t="shared" si="131"/>
        <v>0</v>
      </c>
      <c r="BJ374" s="15">
        <f t="shared" si="132"/>
        <v>0</v>
      </c>
      <c r="BK374" s="16">
        <f t="shared" si="133"/>
        <v>0</v>
      </c>
      <c r="BL374" s="15">
        <f t="shared" si="134"/>
        <v>0</v>
      </c>
      <c r="BM374" s="11">
        <f>VLOOKUP(AU374,Ceny!$A$3:$E$9,2,FALSE)</f>
        <v>42.41</v>
      </c>
      <c r="BN374" s="15">
        <f>ROUND(BM374*AY374*AZ374/100,2)</f>
        <v>0</v>
      </c>
      <c r="BO374" s="11">
        <f>VLOOKUP(AU374,Ceny!$A$3:$E$9,4,FALSE)</f>
        <v>42.41</v>
      </c>
      <c r="BP374" s="15">
        <f>ROUND(BO374*AY374*BA374/100,2)</f>
        <v>508.92</v>
      </c>
      <c r="BQ374" s="11">
        <f>VLOOKUP(AU374,Ceny!$A$3:$E$9,3,FALSE)</f>
        <v>4.4200000000000003E-2</v>
      </c>
      <c r="BR374" s="15">
        <f t="shared" si="135"/>
        <v>0</v>
      </c>
      <c r="BS374" s="11">
        <f>VLOOKUP(AU374,Ceny!$A$3:$E$9,5,FALSE)</f>
        <v>4.4200000000000003E-2</v>
      </c>
      <c r="BT374" s="15">
        <f t="shared" si="136"/>
        <v>699.11</v>
      </c>
      <c r="BU374" s="15">
        <v>0</v>
      </c>
      <c r="BV374" s="58">
        <f t="shared" si="137"/>
        <v>0</v>
      </c>
      <c r="BW374" s="59">
        <f t="shared" si="138"/>
        <v>1208.03</v>
      </c>
      <c r="BX374" s="59">
        <f t="shared" si="139"/>
        <v>277.85000000000002</v>
      </c>
      <c r="BY374" s="59">
        <f t="shared" si="140"/>
        <v>1485.88</v>
      </c>
      <c r="CA374" s="60"/>
    </row>
    <row r="375" spans="1:79">
      <c r="A375" s="56">
        <f t="shared" si="141"/>
        <v>361</v>
      </c>
      <c r="B375" s="8" t="s">
        <v>642</v>
      </c>
      <c r="C375" s="8" t="s">
        <v>64</v>
      </c>
      <c r="D375" s="8" t="s">
        <v>65</v>
      </c>
      <c r="E375" s="8" t="s">
        <v>65</v>
      </c>
      <c r="F375" s="8" t="s">
        <v>66</v>
      </c>
      <c r="G375" s="8" t="s">
        <v>643</v>
      </c>
      <c r="H375" s="8"/>
      <c r="I375" s="8" t="s">
        <v>68</v>
      </c>
      <c r="J375" s="8" t="s">
        <v>637</v>
      </c>
      <c r="K375" s="8" t="s">
        <v>638</v>
      </c>
      <c r="L375" s="8" t="s">
        <v>65</v>
      </c>
      <c r="M375" s="8" t="s">
        <v>65</v>
      </c>
      <c r="N375" s="8" t="s">
        <v>639</v>
      </c>
      <c r="O375" s="8" t="s">
        <v>640</v>
      </c>
      <c r="P375" s="8"/>
      <c r="Q375" s="8" t="s">
        <v>733</v>
      </c>
      <c r="R375" s="8" t="s">
        <v>734</v>
      </c>
      <c r="S375" s="8">
        <v>0</v>
      </c>
      <c r="T375" s="13" t="s">
        <v>49</v>
      </c>
      <c r="U375" s="13" t="s">
        <v>35</v>
      </c>
      <c r="V375" s="8" t="s">
        <v>739</v>
      </c>
      <c r="W375" s="9">
        <v>45657</v>
      </c>
      <c r="X375" s="8" t="s">
        <v>740</v>
      </c>
      <c r="Y375" s="8" t="s">
        <v>1054</v>
      </c>
      <c r="Z375" s="8" t="s">
        <v>1064</v>
      </c>
      <c r="AA375" s="8" t="s">
        <v>65</v>
      </c>
      <c r="AB375" s="8" t="s">
        <v>65</v>
      </c>
      <c r="AC375" s="8" t="s">
        <v>1065</v>
      </c>
      <c r="AD375" s="8" t="s">
        <v>92</v>
      </c>
      <c r="AE375" s="8"/>
      <c r="AF375" s="10" t="s">
        <v>1857</v>
      </c>
      <c r="AG375" s="8" t="s">
        <v>1858</v>
      </c>
      <c r="AH375" s="11">
        <v>0</v>
      </c>
      <c r="AI375" s="11">
        <v>0</v>
      </c>
      <c r="AJ375" s="11">
        <v>106023</v>
      </c>
      <c r="AK375" s="11">
        <v>83007</v>
      </c>
      <c r="AL375" s="11">
        <v>37048</v>
      </c>
      <c r="AM375" s="11">
        <v>30746</v>
      </c>
      <c r="AN375" s="11">
        <v>0</v>
      </c>
      <c r="AO375" s="11">
        <v>27803</v>
      </c>
      <c r="AP375" s="11">
        <v>25974</v>
      </c>
      <c r="AQ375" s="11">
        <v>61905</v>
      </c>
      <c r="AR375" s="11">
        <v>122002</v>
      </c>
      <c r="AS375" s="12">
        <v>140360</v>
      </c>
      <c r="AT375" s="18">
        <f>AH375+AI375+AJ375+AK375+AL375+AM375+AN375+AO375+AP375+AQ375+AR375+AS375</f>
        <v>634868</v>
      </c>
      <c r="AU375" s="8" t="str">
        <f>AU$19</f>
        <v>W-5.1</v>
      </c>
      <c r="AV375" s="8" t="s">
        <v>1138</v>
      </c>
      <c r="AW375" s="8" t="s">
        <v>1427</v>
      </c>
      <c r="AX375" s="13">
        <v>8760</v>
      </c>
      <c r="AY375" s="13">
        <v>12</v>
      </c>
      <c r="AZ375" s="14">
        <v>15.25</v>
      </c>
      <c r="BA375" s="14">
        <v>84.75</v>
      </c>
      <c r="BB375" s="13">
        <f t="shared" si="125"/>
        <v>96817.37</v>
      </c>
      <c r="BC375" s="13">
        <f t="shared" si="126"/>
        <v>538050.63</v>
      </c>
      <c r="BD375" s="57">
        <f t="shared" si="127"/>
        <v>0</v>
      </c>
      <c r="BE375" s="57">
        <f>IF((OR(AU375=Ceny!$A$3,AU375=Ceny!$A$4,AU375=Ceny!$A$5,AU375=Ceny!$A$6,AU375=Ceny!$A$7)),$C$5/1000,$C$6/1000)</f>
        <v>0</v>
      </c>
      <c r="BF375" s="15">
        <f t="shared" si="128"/>
        <v>0</v>
      </c>
      <c r="BG375" s="15">
        <f t="shared" si="129"/>
        <v>0</v>
      </c>
      <c r="BH375" s="15">
        <f t="shared" si="130"/>
        <v>0</v>
      </c>
      <c r="BI375" s="16">
        <f t="shared" si="131"/>
        <v>0</v>
      </c>
      <c r="BJ375" s="15">
        <f t="shared" si="132"/>
        <v>0</v>
      </c>
      <c r="BK375" s="16">
        <f t="shared" si="133"/>
        <v>0</v>
      </c>
      <c r="BL375" s="15">
        <f t="shared" si="134"/>
        <v>0</v>
      </c>
      <c r="BM375" s="11">
        <f>VLOOKUP(AU375,Ceny!$A$3:$E$9,2,FALSE)</f>
        <v>6.4200000000000004E-3</v>
      </c>
      <c r="BN375" s="15">
        <f>ROUND(BM375*AX375*AW375*AZ375/100,2)</f>
        <v>3293.37</v>
      </c>
      <c r="BO375" s="11">
        <f>VLOOKUP(AU375,Ceny!$A$3:$E$9,4,FALSE)</f>
        <v>6.4200000000000004E-3</v>
      </c>
      <c r="BP375" s="15">
        <f>ROUND(BO375*AW375*AX375*BA375/100,2)</f>
        <v>18302.490000000002</v>
      </c>
      <c r="BQ375" s="11">
        <f>VLOOKUP(AU375,Ceny!$A$3:$E$9,3,FALSE)</f>
        <v>2.3060000000000001E-2</v>
      </c>
      <c r="BR375" s="15">
        <f t="shared" si="135"/>
        <v>2232.61</v>
      </c>
      <c r="BS375" s="11">
        <f>VLOOKUP(AU375,Ceny!$A$3:$E$9,5,FALSE)</f>
        <v>2.3060000000000001E-2</v>
      </c>
      <c r="BT375" s="15">
        <f t="shared" si="136"/>
        <v>12407.45</v>
      </c>
      <c r="BU375" s="15">
        <v>0</v>
      </c>
      <c r="BV375" s="58">
        <f t="shared" si="137"/>
        <v>0</v>
      </c>
      <c r="BW375" s="59">
        <f t="shared" si="138"/>
        <v>36235.919999999998</v>
      </c>
      <c r="BX375" s="59">
        <f t="shared" si="139"/>
        <v>8334.26</v>
      </c>
      <c r="BY375" s="59">
        <f t="shared" si="140"/>
        <v>44570.18</v>
      </c>
      <c r="CA375" s="60"/>
    </row>
    <row r="376" spans="1:79">
      <c r="A376" s="56">
        <f t="shared" si="141"/>
        <v>362</v>
      </c>
      <c r="B376" s="8" t="s">
        <v>642</v>
      </c>
      <c r="C376" s="8" t="s">
        <v>64</v>
      </c>
      <c r="D376" s="8" t="s">
        <v>65</v>
      </c>
      <c r="E376" s="8" t="s">
        <v>65</v>
      </c>
      <c r="F376" s="8" t="s">
        <v>66</v>
      </c>
      <c r="G376" s="8" t="s">
        <v>643</v>
      </c>
      <c r="H376" s="8"/>
      <c r="I376" s="8" t="s">
        <v>68</v>
      </c>
      <c r="J376" s="8" t="s">
        <v>637</v>
      </c>
      <c r="K376" s="8" t="s">
        <v>638</v>
      </c>
      <c r="L376" s="8" t="s">
        <v>65</v>
      </c>
      <c r="M376" s="8" t="s">
        <v>65</v>
      </c>
      <c r="N376" s="8" t="s">
        <v>639</v>
      </c>
      <c r="O376" s="8" t="s">
        <v>640</v>
      </c>
      <c r="P376" s="8"/>
      <c r="Q376" s="8" t="s">
        <v>733</v>
      </c>
      <c r="R376" s="8" t="s">
        <v>734</v>
      </c>
      <c r="S376" s="8">
        <v>0</v>
      </c>
      <c r="T376" s="13" t="s">
        <v>49</v>
      </c>
      <c r="U376" s="13" t="s">
        <v>35</v>
      </c>
      <c r="V376" s="8" t="s">
        <v>739</v>
      </c>
      <c r="W376" s="9">
        <v>45657</v>
      </c>
      <c r="X376" s="8" t="s">
        <v>740</v>
      </c>
      <c r="Y376" s="8" t="s">
        <v>1054</v>
      </c>
      <c r="Z376" s="8" t="s">
        <v>1066</v>
      </c>
      <c r="AA376" s="8" t="s">
        <v>65</v>
      </c>
      <c r="AB376" s="8" t="s">
        <v>65</v>
      </c>
      <c r="AC376" s="8" t="s">
        <v>1067</v>
      </c>
      <c r="AD376" s="8" t="s">
        <v>964</v>
      </c>
      <c r="AE376" s="8"/>
      <c r="AF376" s="10" t="s">
        <v>1859</v>
      </c>
      <c r="AG376" s="8" t="s">
        <v>1860</v>
      </c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2"/>
      <c r="AT376" s="18">
        <v>12348</v>
      </c>
      <c r="AU376" s="8" t="s">
        <v>1171</v>
      </c>
      <c r="AV376" s="8" t="s">
        <v>1138</v>
      </c>
      <c r="AW376" s="8"/>
      <c r="AX376" s="13">
        <v>8760</v>
      </c>
      <c r="AY376" s="13">
        <v>12</v>
      </c>
      <c r="AZ376" s="14">
        <v>80.400000000000006</v>
      </c>
      <c r="BA376" s="14">
        <v>19.600000000000001</v>
      </c>
      <c r="BB376" s="13">
        <f t="shared" si="125"/>
        <v>9927.7920000000013</v>
      </c>
      <c r="BC376" s="13">
        <f t="shared" si="126"/>
        <v>2420.2080000000001</v>
      </c>
      <c r="BD376" s="57">
        <f t="shared" si="127"/>
        <v>0</v>
      </c>
      <c r="BE376" s="57">
        <f>IF((OR(AU376=Ceny!$A$3,AU376=Ceny!$A$4,AU376=Ceny!$A$5,AU376=Ceny!$A$6,AU376=Ceny!$A$7)),$C$5/1000,$C$6/1000)</f>
        <v>0</v>
      </c>
      <c r="BF376" s="15">
        <f t="shared" si="128"/>
        <v>0</v>
      </c>
      <c r="BG376" s="15">
        <f t="shared" si="129"/>
        <v>0</v>
      </c>
      <c r="BH376" s="15">
        <f t="shared" si="130"/>
        <v>0</v>
      </c>
      <c r="BI376" s="16">
        <f t="shared" si="131"/>
        <v>0</v>
      </c>
      <c r="BJ376" s="15">
        <f t="shared" si="132"/>
        <v>0</v>
      </c>
      <c r="BK376" s="16">
        <f t="shared" si="133"/>
        <v>0</v>
      </c>
      <c r="BL376" s="15">
        <f t="shared" si="134"/>
        <v>0</v>
      </c>
      <c r="BM376" s="11">
        <f>VLOOKUP(AU376,Ceny!$A$3:$E$9,2,FALSE)</f>
        <v>13.04</v>
      </c>
      <c r="BN376" s="15">
        <f t="shared" ref="BN376:BN392" si="149">ROUND(BM376*AY376*AZ376/100,2)</f>
        <v>125.81</v>
      </c>
      <c r="BO376" s="11">
        <f>VLOOKUP(AU376,Ceny!$A$3:$E$9,4,FALSE)</f>
        <v>13.04</v>
      </c>
      <c r="BP376" s="15">
        <f t="shared" ref="BP376:BP392" si="150">ROUND(BO376*AY376*BA376/100,2)</f>
        <v>30.67</v>
      </c>
      <c r="BQ376" s="11">
        <f>VLOOKUP(AU376,Ceny!$A$3:$E$9,3,FALSE)</f>
        <v>4.7559999999999998E-2</v>
      </c>
      <c r="BR376" s="15">
        <f t="shared" si="135"/>
        <v>472.17</v>
      </c>
      <c r="BS376" s="11">
        <f>VLOOKUP(AU376,Ceny!$A$3:$E$9,5,FALSE)</f>
        <v>4.7559999999999998E-2</v>
      </c>
      <c r="BT376" s="15">
        <f t="shared" si="136"/>
        <v>115.11</v>
      </c>
      <c r="BU376" s="15">
        <v>0</v>
      </c>
      <c r="BV376" s="58">
        <f t="shared" si="137"/>
        <v>0</v>
      </c>
      <c r="BW376" s="59">
        <f t="shared" si="138"/>
        <v>743.76</v>
      </c>
      <c r="BX376" s="59">
        <f t="shared" si="139"/>
        <v>171.06</v>
      </c>
      <c r="BY376" s="59">
        <f t="shared" si="140"/>
        <v>914.81999999999994</v>
      </c>
      <c r="CA376" s="60"/>
    </row>
    <row r="377" spans="1:79">
      <c r="A377" s="56">
        <f t="shared" si="141"/>
        <v>363</v>
      </c>
      <c r="B377" s="8" t="s">
        <v>642</v>
      </c>
      <c r="C377" s="8" t="s">
        <v>64</v>
      </c>
      <c r="D377" s="8" t="s">
        <v>65</v>
      </c>
      <c r="E377" s="8" t="s">
        <v>65</v>
      </c>
      <c r="F377" s="8" t="s">
        <v>66</v>
      </c>
      <c r="G377" s="8" t="s">
        <v>643</v>
      </c>
      <c r="H377" s="8"/>
      <c r="I377" s="8" t="s">
        <v>68</v>
      </c>
      <c r="J377" s="8" t="s">
        <v>637</v>
      </c>
      <c r="K377" s="8" t="s">
        <v>638</v>
      </c>
      <c r="L377" s="8" t="s">
        <v>65</v>
      </c>
      <c r="M377" s="8" t="s">
        <v>65</v>
      </c>
      <c r="N377" s="8" t="s">
        <v>639</v>
      </c>
      <c r="O377" s="8" t="s">
        <v>640</v>
      </c>
      <c r="P377" s="8"/>
      <c r="Q377" s="8" t="s">
        <v>733</v>
      </c>
      <c r="R377" s="8" t="s">
        <v>734</v>
      </c>
      <c r="S377" s="8">
        <v>0</v>
      </c>
      <c r="T377" s="13" t="s">
        <v>49</v>
      </c>
      <c r="U377" s="13" t="s">
        <v>35</v>
      </c>
      <c r="V377" s="8" t="s">
        <v>739</v>
      </c>
      <c r="W377" s="9">
        <v>45657</v>
      </c>
      <c r="X377" s="8" t="s">
        <v>740</v>
      </c>
      <c r="Y377" s="8" t="s">
        <v>1054</v>
      </c>
      <c r="Z377" s="8" t="s">
        <v>1068</v>
      </c>
      <c r="AA377" s="8" t="s">
        <v>65</v>
      </c>
      <c r="AB377" s="8" t="s">
        <v>65</v>
      </c>
      <c r="AC377" s="8" t="s">
        <v>1069</v>
      </c>
      <c r="AD377" s="8" t="s">
        <v>274</v>
      </c>
      <c r="AE377" s="8"/>
      <c r="AF377" s="10" t="s">
        <v>1861</v>
      </c>
      <c r="AG377" s="8" t="s">
        <v>1862</v>
      </c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2"/>
      <c r="AT377" s="18">
        <v>56912</v>
      </c>
      <c r="AU377" s="8" t="str">
        <f>AU$22</f>
        <v>W-3.6</v>
      </c>
      <c r="AV377" s="8" t="s">
        <v>1138</v>
      </c>
      <c r="AW377" s="8"/>
      <c r="AX377" s="13">
        <v>8760</v>
      </c>
      <c r="AY377" s="13">
        <v>12</v>
      </c>
      <c r="AZ377" s="14">
        <v>0</v>
      </c>
      <c r="BA377" s="14">
        <v>100</v>
      </c>
      <c r="BB377" s="13">
        <f t="shared" si="125"/>
        <v>0</v>
      </c>
      <c r="BC377" s="13">
        <f t="shared" si="126"/>
        <v>56912</v>
      </c>
      <c r="BD377" s="57">
        <f t="shared" si="127"/>
        <v>0</v>
      </c>
      <c r="BE377" s="57">
        <f>IF((OR(AU377=Ceny!$A$3,AU377=Ceny!$A$4,AU377=Ceny!$A$5,AU377=Ceny!$A$6,AU377=Ceny!$A$7)),$C$5/1000,$C$6/1000)</f>
        <v>0</v>
      </c>
      <c r="BF377" s="15">
        <f t="shared" si="128"/>
        <v>0</v>
      </c>
      <c r="BG377" s="15">
        <f t="shared" si="129"/>
        <v>0</v>
      </c>
      <c r="BH377" s="15">
        <f t="shared" si="130"/>
        <v>0</v>
      </c>
      <c r="BI377" s="16">
        <f t="shared" si="131"/>
        <v>0</v>
      </c>
      <c r="BJ377" s="15">
        <f t="shared" si="132"/>
        <v>0</v>
      </c>
      <c r="BK377" s="16">
        <f t="shared" si="133"/>
        <v>0</v>
      </c>
      <c r="BL377" s="15">
        <f t="shared" si="134"/>
        <v>0</v>
      </c>
      <c r="BM377" s="11">
        <f>VLOOKUP(AU377,Ceny!$A$3:$E$9,2,FALSE)</f>
        <v>42.41</v>
      </c>
      <c r="BN377" s="15">
        <f t="shared" si="149"/>
        <v>0</v>
      </c>
      <c r="BO377" s="11">
        <f>VLOOKUP(AU377,Ceny!$A$3:$E$9,4,FALSE)</f>
        <v>42.41</v>
      </c>
      <c r="BP377" s="15">
        <f t="shared" si="150"/>
        <v>508.92</v>
      </c>
      <c r="BQ377" s="11">
        <f>VLOOKUP(AU377,Ceny!$A$3:$E$9,3,FALSE)</f>
        <v>4.4200000000000003E-2</v>
      </c>
      <c r="BR377" s="15">
        <f t="shared" si="135"/>
        <v>0</v>
      </c>
      <c r="BS377" s="11">
        <f>VLOOKUP(AU377,Ceny!$A$3:$E$9,5,FALSE)</f>
        <v>4.4200000000000003E-2</v>
      </c>
      <c r="BT377" s="15">
        <f t="shared" si="136"/>
        <v>2515.5100000000002</v>
      </c>
      <c r="BU377" s="15">
        <v>0</v>
      </c>
      <c r="BV377" s="58">
        <f t="shared" si="137"/>
        <v>0</v>
      </c>
      <c r="BW377" s="59">
        <f t="shared" si="138"/>
        <v>3024.4300000000003</v>
      </c>
      <c r="BX377" s="59">
        <f t="shared" si="139"/>
        <v>695.62</v>
      </c>
      <c r="BY377" s="59">
        <f t="shared" si="140"/>
        <v>3720.05</v>
      </c>
      <c r="CA377" s="60"/>
    </row>
    <row r="378" spans="1:79">
      <c r="A378" s="56">
        <f t="shared" si="141"/>
        <v>364</v>
      </c>
      <c r="B378" s="8" t="s">
        <v>642</v>
      </c>
      <c r="C378" s="8" t="s">
        <v>64</v>
      </c>
      <c r="D378" s="8" t="s">
        <v>65</v>
      </c>
      <c r="E378" s="8" t="s">
        <v>65</v>
      </c>
      <c r="F378" s="8" t="s">
        <v>66</v>
      </c>
      <c r="G378" s="8" t="s">
        <v>643</v>
      </c>
      <c r="H378" s="8"/>
      <c r="I378" s="8" t="s">
        <v>68</v>
      </c>
      <c r="J378" s="8" t="s">
        <v>637</v>
      </c>
      <c r="K378" s="8" t="s">
        <v>638</v>
      </c>
      <c r="L378" s="8" t="s">
        <v>65</v>
      </c>
      <c r="M378" s="8" t="s">
        <v>65</v>
      </c>
      <c r="N378" s="8" t="s">
        <v>639</v>
      </c>
      <c r="O378" s="8" t="s">
        <v>640</v>
      </c>
      <c r="P378" s="8"/>
      <c r="Q378" s="8" t="s">
        <v>733</v>
      </c>
      <c r="R378" s="8" t="s">
        <v>734</v>
      </c>
      <c r="S378" s="8">
        <v>0</v>
      </c>
      <c r="T378" s="13" t="s">
        <v>49</v>
      </c>
      <c r="U378" s="13" t="s">
        <v>35</v>
      </c>
      <c r="V378" s="8" t="s">
        <v>739</v>
      </c>
      <c r="W378" s="9">
        <v>45657</v>
      </c>
      <c r="X378" s="8" t="s">
        <v>740</v>
      </c>
      <c r="Y378" s="8" t="s">
        <v>1054</v>
      </c>
      <c r="Z378" s="8" t="s">
        <v>1070</v>
      </c>
      <c r="AA378" s="8" t="s">
        <v>65</v>
      </c>
      <c r="AB378" s="8" t="s">
        <v>65</v>
      </c>
      <c r="AC378" s="8" t="s">
        <v>1071</v>
      </c>
      <c r="AD378" s="8" t="s">
        <v>687</v>
      </c>
      <c r="AE378" s="8"/>
      <c r="AF378" s="10" t="s">
        <v>1863</v>
      </c>
      <c r="AG378" s="8" t="s">
        <v>1864</v>
      </c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2"/>
      <c r="AT378" s="18">
        <v>73898</v>
      </c>
      <c r="AU378" s="8" t="s">
        <v>58</v>
      </c>
      <c r="AV378" s="8" t="s">
        <v>1138</v>
      </c>
      <c r="AW378" s="8"/>
      <c r="AX378" s="13">
        <v>8760</v>
      </c>
      <c r="AY378" s="13">
        <v>12</v>
      </c>
      <c r="AZ378" s="14">
        <v>0</v>
      </c>
      <c r="BA378" s="14">
        <v>100</v>
      </c>
      <c r="BB378" s="13">
        <f t="shared" si="125"/>
        <v>0</v>
      </c>
      <c r="BC378" s="13">
        <f t="shared" si="126"/>
        <v>73898</v>
      </c>
      <c r="BD378" s="57">
        <f t="shared" si="127"/>
        <v>0</v>
      </c>
      <c r="BE378" s="57">
        <f>IF((OR(AU378=Ceny!$A$3,AU378=Ceny!$A$4,AU378=Ceny!$A$5,AU378=Ceny!$A$6,AU378=Ceny!$A$7)),$C$5/1000,$C$6/1000)</f>
        <v>0</v>
      </c>
      <c r="BF378" s="15">
        <f t="shared" si="128"/>
        <v>0</v>
      </c>
      <c r="BG378" s="15">
        <f t="shared" si="129"/>
        <v>0</v>
      </c>
      <c r="BH378" s="15">
        <f t="shared" si="130"/>
        <v>0</v>
      </c>
      <c r="BI378" s="16">
        <f t="shared" si="131"/>
        <v>0</v>
      </c>
      <c r="BJ378" s="15">
        <f t="shared" si="132"/>
        <v>0</v>
      </c>
      <c r="BK378" s="16">
        <f t="shared" si="133"/>
        <v>0</v>
      </c>
      <c r="BL378" s="15">
        <f t="shared" si="134"/>
        <v>0</v>
      </c>
      <c r="BM378" s="11">
        <f>VLOOKUP(AU378,Ceny!$A$3:$E$9,2,FALSE)</f>
        <v>42.41</v>
      </c>
      <c r="BN378" s="15">
        <f t="shared" si="149"/>
        <v>0</v>
      </c>
      <c r="BO378" s="11">
        <f>VLOOKUP(AU378,Ceny!$A$3:$E$9,4,FALSE)</f>
        <v>42.41</v>
      </c>
      <c r="BP378" s="15">
        <f t="shared" si="150"/>
        <v>508.92</v>
      </c>
      <c r="BQ378" s="11">
        <f>VLOOKUP(AU378,Ceny!$A$3:$E$9,3,FALSE)</f>
        <v>4.4200000000000003E-2</v>
      </c>
      <c r="BR378" s="15">
        <f t="shared" si="135"/>
        <v>0</v>
      </c>
      <c r="BS378" s="11">
        <f>VLOOKUP(AU378,Ceny!$A$3:$E$9,5,FALSE)</f>
        <v>4.4200000000000003E-2</v>
      </c>
      <c r="BT378" s="15">
        <f t="shared" si="136"/>
        <v>3266.29</v>
      </c>
      <c r="BU378" s="15">
        <v>0</v>
      </c>
      <c r="BV378" s="58">
        <f t="shared" si="137"/>
        <v>0</v>
      </c>
      <c r="BW378" s="59">
        <f t="shared" si="138"/>
        <v>3775.21</v>
      </c>
      <c r="BX378" s="59">
        <f t="shared" si="139"/>
        <v>868.3</v>
      </c>
      <c r="BY378" s="59">
        <f t="shared" si="140"/>
        <v>4643.51</v>
      </c>
      <c r="CA378" s="60"/>
    </row>
    <row r="379" spans="1:79">
      <c r="A379" s="56">
        <f t="shared" si="141"/>
        <v>365</v>
      </c>
      <c r="B379" s="8" t="s">
        <v>642</v>
      </c>
      <c r="C379" s="8" t="s">
        <v>64</v>
      </c>
      <c r="D379" s="8" t="s">
        <v>65</v>
      </c>
      <c r="E379" s="8" t="s">
        <v>65</v>
      </c>
      <c r="F379" s="8" t="s">
        <v>66</v>
      </c>
      <c r="G379" s="8" t="s">
        <v>643</v>
      </c>
      <c r="H379" s="8"/>
      <c r="I379" s="8" t="s">
        <v>68</v>
      </c>
      <c r="J379" s="8" t="s">
        <v>637</v>
      </c>
      <c r="K379" s="8" t="s">
        <v>638</v>
      </c>
      <c r="L379" s="8" t="s">
        <v>65</v>
      </c>
      <c r="M379" s="8" t="s">
        <v>65</v>
      </c>
      <c r="N379" s="8" t="s">
        <v>639</v>
      </c>
      <c r="O379" s="8" t="s">
        <v>640</v>
      </c>
      <c r="P379" s="8"/>
      <c r="Q379" s="8" t="s">
        <v>733</v>
      </c>
      <c r="R379" s="8" t="s">
        <v>734</v>
      </c>
      <c r="S379" s="8">
        <v>0</v>
      </c>
      <c r="T379" s="13" t="s">
        <v>49</v>
      </c>
      <c r="U379" s="13" t="s">
        <v>35</v>
      </c>
      <c r="V379" s="8" t="s">
        <v>739</v>
      </c>
      <c r="W379" s="9">
        <v>45657</v>
      </c>
      <c r="X379" s="8" t="s">
        <v>740</v>
      </c>
      <c r="Y379" s="8" t="s">
        <v>1054</v>
      </c>
      <c r="Z379" s="8" t="s">
        <v>1072</v>
      </c>
      <c r="AA379" s="8" t="s">
        <v>65</v>
      </c>
      <c r="AB379" s="8" t="s">
        <v>65</v>
      </c>
      <c r="AC379" s="8" t="s">
        <v>1073</v>
      </c>
      <c r="AD379" s="8" t="s">
        <v>1074</v>
      </c>
      <c r="AE379" s="8"/>
      <c r="AF379" s="10" t="s">
        <v>1865</v>
      </c>
      <c r="AG379" s="8" t="s">
        <v>1866</v>
      </c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2"/>
      <c r="AT379" s="18">
        <v>37734</v>
      </c>
      <c r="AU379" s="8" t="str">
        <f>AU$22</f>
        <v>W-3.6</v>
      </c>
      <c r="AV379" s="8" t="s">
        <v>1138</v>
      </c>
      <c r="AW379" s="8"/>
      <c r="AX379" s="13">
        <v>8760</v>
      </c>
      <c r="AY379" s="13">
        <v>12</v>
      </c>
      <c r="AZ379" s="14">
        <v>100</v>
      </c>
      <c r="BA379" s="14">
        <v>0</v>
      </c>
      <c r="BB379" s="13">
        <f t="shared" si="125"/>
        <v>37734</v>
      </c>
      <c r="BC379" s="13">
        <f t="shared" si="126"/>
        <v>0</v>
      </c>
      <c r="BD379" s="57">
        <f t="shared" si="127"/>
        <v>0</v>
      </c>
      <c r="BE379" s="57">
        <f>IF((OR(AU379=Ceny!$A$3,AU379=Ceny!$A$4,AU379=Ceny!$A$5,AU379=Ceny!$A$6,AU379=Ceny!$A$7)),$C$5/1000,$C$6/1000)</f>
        <v>0</v>
      </c>
      <c r="BF379" s="15">
        <f t="shared" si="128"/>
        <v>0</v>
      </c>
      <c r="BG379" s="15">
        <f t="shared" si="129"/>
        <v>0</v>
      </c>
      <c r="BH379" s="15">
        <f t="shared" si="130"/>
        <v>0</v>
      </c>
      <c r="BI379" s="16">
        <f t="shared" si="131"/>
        <v>0</v>
      </c>
      <c r="BJ379" s="15">
        <f t="shared" si="132"/>
        <v>0</v>
      </c>
      <c r="BK379" s="16">
        <f t="shared" si="133"/>
        <v>0</v>
      </c>
      <c r="BL379" s="15">
        <f t="shared" si="134"/>
        <v>0</v>
      </c>
      <c r="BM379" s="11">
        <f>VLOOKUP(AU379,Ceny!$A$3:$E$9,2,FALSE)</f>
        <v>42.41</v>
      </c>
      <c r="BN379" s="15">
        <f t="shared" si="149"/>
        <v>508.92</v>
      </c>
      <c r="BO379" s="11">
        <f>VLOOKUP(AU379,Ceny!$A$3:$E$9,4,FALSE)</f>
        <v>42.41</v>
      </c>
      <c r="BP379" s="15">
        <f t="shared" si="150"/>
        <v>0</v>
      </c>
      <c r="BQ379" s="11">
        <f>VLOOKUP(AU379,Ceny!$A$3:$E$9,3,FALSE)</f>
        <v>4.4200000000000003E-2</v>
      </c>
      <c r="BR379" s="15">
        <f t="shared" si="135"/>
        <v>1667.84</v>
      </c>
      <c r="BS379" s="11">
        <f>VLOOKUP(AU379,Ceny!$A$3:$E$9,5,FALSE)</f>
        <v>4.4200000000000003E-2</v>
      </c>
      <c r="BT379" s="15">
        <f t="shared" si="136"/>
        <v>0</v>
      </c>
      <c r="BU379" s="15">
        <v>0</v>
      </c>
      <c r="BV379" s="58">
        <f t="shared" si="137"/>
        <v>0</v>
      </c>
      <c r="BW379" s="59">
        <f t="shared" si="138"/>
        <v>2176.7599999999998</v>
      </c>
      <c r="BX379" s="59">
        <f t="shared" si="139"/>
        <v>500.65</v>
      </c>
      <c r="BY379" s="59">
        <f t="shared" si="140"/>
        <v>2677.41</v>
      </c>
      <c r="CA379" s="60"/>
    </row>
    <row r="380" spans="1:79">
      <c r="A380" s="56">
        <f t="shared" si="141"/>
        <v>366</v>
      </c>
      <c r="B380" s="8" t="s">
        <v>642</v>
      </c>
      <c r="C380" s="8" t="s">
        <v>64</v>
      </c>
      <c r="D380" s="8" t="s">
        <v>65</v>
      </c>
      <c r="E380" s="8" t="s">
        <v>65</v>
      </c>
      <c r="F380" s="8" t="s">
        <v>66</v>
      </c>
      <c r="G380" s="8" t="s">
        <v>643</v>
      </c>
      <c r="H380" s="8"/>
      <c r="I380" s="8" t="s">
        <v>68</v>
      </c>
      <c r="J380" s="8" t="s">
        <v>637</v>
      </c>
      <c r="K380" s="8" t="s">
        <v>638</v>
      </c>
      <c r="L380" s="8" t="s">
        <v>65</v>
      </c>
      <c r="M380" s="8" t="s">
        <v>65</v>
      </c>
      <c r="N380" s="8" t="s">
        <v>639</v>
      </c>
      <c r="O380" s="8" t="s">
        <v>640</v>
      </c>
      <c r="P380" s="8"/>
      <c r="Q380" s="8" t="s">
        <v>733</v>
      </c>
      <c r="R380" s="8" t="s">
        <v>734</v>
      </c>
      <c r="S380" s="8">
        <v>0</v>
      </c>
      <c r="T380" s="13" t="s">
        <v>49</v>
      </c>
      <c r="U380" s="13" t="s">
        <v>35</v>
      </c>
      <c r="V380" s="8" t="s">
        <v>739</v>
      </c>
      <c r="W380" s="9">
        <v>45657</v>
      </c>
      <c r="X380" s="8" t="s">
        <v>740</v>
      </c>
      <c r="Y380" s="8" t="s">
        <v>1054</v>
      </c>
      <c r="Z380" s="8" t="s">
        <v>1075</v>
      </c>
      <c r="AA380" s="8" t="s">
        <v>65</v>
      </c>
      <c r="AB380" s="8" t="s">
        <v>65</v>
      </c>
      <c r="AC380" s="8" t="s">
        <v>1076</v>
      </c>
      <c r="AD380" s="8" t="s">
        <v>380</v>
      </c>
      <c r="AE380" s="8"/>
      <c r="AF380" s="10" t="s">
        <v>1867</v>
      </c>
      <c r="AG380" s="8" t="s">
        <v>1868</v>
      </c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2"/>
      <c r="AT380" s="18">
        <v>40115</v>
      </c>
      <c r="AU380" s="8" t="str">
        <f>AU$22</f>
        <v>W-3.6</v>
      </c>
      <c r="AV380" s="8" t="s">
        <v>1138</v>
      </c>
      <c r="AW380" s="8"/>
      <c r="AX380" s="13">
        <v>8760</v>
      </c>
      <c r="AY380" s="13">
        <v>12</v>
      </c>
      <c r="AZ380" s="14">
        <v>100</v>
      </c>
      <c r="BA380" s="14">
        <v>0</v>
      </c>
      <c r="BB380" s="13">
        <f t="shared" si="125"/>
        <v>40115</v>
      </c>
      <c r="BC380" s="13">
        <f t="shared" si="126"/>
        <v>0</v>
      </c>
      <c r="BD380" s="57">
        <f t="shared" si="127"/>
        <v>0</v>
      </c>
      <c r="BE380" s="57">
        <f>IF((OR(AU380=Ceny!$A$3,AU380=Ceny!$A$4,AU380=Ceny!$A$5,AU380=Ceny!$A$6,AU380=Ceny!$A$7)),$C$5/1000,$C$6/1000)</f>
        <v>0</v>
      </c>
      <c r="BF380" s="15">
        <f t="shared" si="128"/>
        <v>0</v>
      </c>
      <c r="BG380" s="15">
        <f t="shared" si="129"/>
        <v>0</v>
      </c>
      <c r="BH380" s="15">
        <f t="shared" si="130"/>
        <v>0</v>
      </c>
      <c r="BI380" s="16">
        <f t="shared" si="131"/>
        <v>0</v>
      </c>
      <c r="BJ380" s="15">
        <f t="shared" si="132"/>
        <v>0</v>
      </c>
      <c r="BK380" s="16">
        <f t="shared" si="133"/>
        <v>0</v>
      </c>
      <c r="BL380" s="15">
        <f t="shared" si="134"/>
        <v>0</v>
      </c>
      <c r="BM380" s="11">
        <f>VLOOKUP(AU380,Ceny!$A$3:$E$9,2,FALSE)</f>
        <v>42.41</v>
      </c>
      <c r="BN380" s="15">
        <f t="shared" si="149"/>
        <v>508.92</v>
      </c>
      <c r="BO380" s="11">
        <f>VLOOKUP(AU380,Ceny!$A$3:$E$9,4,FALSE)</f>
        <v>42.41</v>
      </c>
      <c r="BP380" s="15">
        <f t="shared" si="150"/>
        <v>0</v>
      </c>
      <c r="BQ380" s="11">
        <f>VLOOKUP(AU380,Ceny!$A$3:$E$9,3,FALSE)</f>
        <v>4.4200000000000003E-2</v>
      </c>
      <c r="BR380" s="15">
        <f t="shared" si="135"/>
        <v>1773.08</v>
      </c>
      <c r="BS380" s="11">
        <f>VLOOKUP(AU380,Ceny!$A$3:$E$9,5,FALSE)</f>
        <v>4.4200000000000003E-2</v>
      </c>
      <c r="BT380" s="15">
        <f t="shared" si="136"/>
        <v>0</v>
      </c>
      <c r="BU380" s="15">
        <v>0</v>
      </c>
      <c r="BV380" s="58">
        <f t="shared" si="137"/>
        <v>0</v>
      </c>
      <c r="BW380" s="59">
        <f t="shared" si="138"/>
        <v>2282</v>
      </c>
      <c r="BX380" s="59">
        <f t="shared" si="139"/>
        <v>524.86</v>
      </c>
      <c r="BY380" s="59">
        <f t="shared" si="140"/>
        <v>2806.86</v>
      </c>
      <c r="CA380" s="60"/>
    </row>
    <row r="381" spans="1:79">
      <c r="A381" s="56">
        <f t="shared" si="141"/>
        <v>367</v>
      </c>
      <c r="B381" s="8" t="s">
        <v>642</v>
      </c>
      <c r="C381" s="8" t="s">
        <v>64</v>
      </c>
      <c r="D381" s="8" t="s">
        <v>65</v>
      </c>
      <c r="E381" s="8" t="s">
        <v>65</v>
      </c>
      <c r="F381" s="8" t="s">
        <v>66</v>
      </c>
      <c r="G381" s="8" t="s">
        <v>643</v>
      </c>
      <c r="H381" s="8"/>
      <c r="I381" s="8" t="s">
        <v>68</v>
      </c>
      <c r="J381" s="8" t="s">
        <v>637</v>
      </c>
      <c r="K381" s="8" t="s">
        <v>638</v>
      </c>
      <c r="L381" s="8" t="s">
        <v>65</v>
      </c>
      <c r="M381" s="8" t="s">
        <v>65</v>
      </c>
      <c r="N381" s="8" t="s">
        <v>639</v>
      </c>
      <c r="O381" s="8" t="s">
        <v>640</v>
      </c>
      <c r="P381" s="8"/>
      <c r="Q381" s="8" t="s">
        <v>733</v>
      </c>
      <c r="R381" s="8" t="s">
        <v>734</v>
      </c>
      <c r="S381" s="8">
        <v>0</v>
      </c>
      <c r="T381" s="13" t="s">
        <v>49</v>
      </c>
      <c r="U381" s="13" t="s">
        <v>35</v>
      </c>
      <c r="V381" s="8" t="s">
        <v>739</v>
      </c>
      <c r="W381" s="9">
        <v>45657</v>
      </c>
      <c r="X381" s="8" t="s">
        <v>740</v>
      </c>
      <c r="Y381" s="8" t="s">
        <v>1054</v>
      </c>
      <c r="Z381" s="8" t="s">
        <v>1077</v>
      </c>
      <c r="AA381" s="8" t="s">
        <v>65</v>
      </c>
      <c r="AB381" s="8" t="s">
        <v>65</v>
      </c>
      <c r="AC381" s="8" t="s">
        <v>529</v>
      </c>
      <c r="AD381" s="8" t="s">
        <v>1078</v>
      </c>
      <c r="AE381" s="8"/>
      <c r="AF381" s="10" t="s">
        <v>1869</v>
      </c>
      <c r="AG381" s="8" t="s">
        <v>1870</v>
      </c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2"/>
      <c r="AT381" s="18">
        <v>10269</v>
      </c>
      <c r="AU381" s="8" t="s">
        <v>1171</v>
      </c>
      <c r="AV381" s="8" t="s">
        <v>1138</v>
      </c>
      <c r="AW381" s="8"/>
      <c r="AX381" s="13">
        <v>8760</v>
      </c>
      <c r="AY381" s="13">
        <v>12</v>
      </c>
      <c r="AZ381" s="14">
        <v>100</v>
      </c>
      <c r="BA381" s="14">
        <v>0</v>
      </c>
      <c r="BB381" s="13">
        <f t="shared" si="125"/>
        <v>10269</v>
      </c>
      <c r="BC381" s="13">
        <f t="shared" si="126"/>
        <v>0</v>
      </c>
      <c r="BD381" s="57">
        <f t="shared" si="127"/>
        <v>0</v>
      </c>
      <c r="BE381" s="57">
        <f>IF((OR(AU381=Ceny!$A$3,AU381=Ceny!$A$4,AU381=Ceny!$A$5,AU381=Ceny!$A$6,AU381=Ceny!$A$7)),$C$5/1000,$C$6/1000)</f>
        <v>0</v>
      </c>
      <c r="BF381" s="15">
        <f t="shared" si="128"/>
        <v>0</v>
      </c>
      <c r="BG381" s="15">
        <f t="shared" si="129"/>
        <v>0</v>
      </c>
      <c r="BH381" s="15">
        <f t="shared" si="130"/>
        <v>0</v>
      </c>
      <c r="BI381" s="16">
        <f t="shared" si="131"/>
        <v>0</v>
      </c>
      <c r="BJ381" s="15">
        <f t="shared" si="132"/>
        <v>0</v>
      </c>
      <c r="BK381" s="16">
        <f t="shared" si="133"/>
        <v>0</v>
      </c>
      <c r="BL381" s="15">
        <f t="shared" si="134"/>
        <v>0</v>
      </c>
      <c r="BM381" s="11">
        <f>VLOOKUP(AU381,Ceny!$A$3:$E$9,2,FALSE)</f>
        <v>13.04</v>
      </c>
      <c r="BN381" s="15">
        <f t="shared" si="149"/>
        <v>156.47999999999999</v>
      </c>
      <c r="BO381" s="11">
        <f>VLOOKUP(AU381,Ceny!$A$3:$E$9,4,FALSE)</f>
        <v>13.04</v>
      </c>
      <c r="BP381" s="15">
        <f t="shared" si="150"/>
        <v>0</v>
      </c>
      <c r="BQ381" s="11">
        <f>VLOOKUP(AU381,Ceny!$A$3:$E$9,3,FALSE)</f>
        <v>4.7559999999999998E-2</v>
      </c>
      <c r="BR381" s="15">
        <f t="shared" si="135"/>
        <v>488.39</v>
      </c>
      <c r="BS381" s="11">
        <f>VLOOKUP(AU381,Ceny!$A$3:$E$9,5,FALSE)</f>
        <v>4.7559999999999998E-2</v>
      </c>
      <c r="BT381" s="15">
        <f t="shared" si="136"/>
        <v>0</v>
      </c>
      <c r="BU381" s="15">
        <v>0</v>
      </c>
      <c r="BV381" s="58">
        <f t="shared" si="137"/>
        <v>0</v>
      </c>
      <c r="BW381" s="59">
        <f t="shared" si="138"/>
        <v>644.87</v>
      </c>
      <c r="BX381" s="59">
        <f t="shared" si="139"/>
        <v>148.32</v>
      </c>
      <c r="BY381" s="59">
        <f t="shared" si="140"/>
        <v>793.19</v>
      </c>
      <c r="CA381" s="60"/>
    </row>
    <row r="382" spans="1:79">
      <c r="A382" s="56">
        <f t="shared" si="141"/>
        <v>368</v>
      </c>
      <c r="B382" s="8" t="s">
        <v>642</v>
      </c>
      <c r="C382" s="8" t="s">
        <v>64</v>
      </c>
      <c r="D382" s="8" t="s">
        <v>65</v>
      </c>
      <c r="E382" s="8" t="s">
        <v>65</v>
      </c>
      <c r="F382" s="8" t="s">
        <v>66</v>
      </c>
      <c r="G382" s="8" t="s">
        <v>643</v>
      </c>
      <c r="H382" s="8"/>
      <c r="I382" s="8" t="s">
        <v>68</v>
      </c>
      <c r="J382" s="8" t="s">
        <v>637</v>
      </c>
      <c r="K382" s="8" t="s">
        <v>638</v>
      </c>
      <c r="L382" s="8" t="s">
        <v>65</v>
      </c>
      <c r="M382" s="8" t="s">
        <v>65</v>
      </c>
      <c r="N382" s="8" t="s">
        <v>639</v>
      </c>
      <c r="O382" s="8" t="s">
        <v>640</v>
      </c>
      <c r="P382" s="8"/>
      <c r="Q382" s="8" t="s">
        <v>733</v>
      </c>
      <c r="R382" s="8" t="s">
        <v>734</v>
      </c>
      <c r="S382" s="8">
        <v>0</v>
      </c>
      <c r="T382" s="13" t="s">
        <v>49</v>
      </c>
      <c r="U382" s="13" t="s">
        <v>35</v>
      </c>
      <c r="V382" s="8" t="s">
        <v>739</v>
      </c>
      <c r="W382" s="9">
        <v>45657</v>
      </c>
      <c r="X382" s="8" t="s">
        <v>740</v>
      </c>
      <c r="Y382" s="8" t="s">
        <v>1054</v>
      </c>
      <c r="Z382" s="8" t="s">
        <v>1079</v>
      </c>
      <c r="AA382" s="8" t="s">
        <v>65</v>
      </c>
      <c r="AB382" s="8" t="s">
        <v>65</v>
      </c>
      <c r="AC382" s="8" t="s">
        <v>1080</v>
      </c>
      <c r="AD382" s="8" t="s">
        <v>788</v>
      </c>
      <c r="AE382" s="8" t="s">
        <v>92</v>
      </c>
      <c r="AF382" s="10" t="s">
        <v>1871</v>
      </c>
      <c r="AG382" s="8" t="s">
        <v>1872</v>
      </c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2"/>
      <c r="AT382" s="18">
        <v>0</v>
      </c>
      <c r="AU382" s="8" t="str">
        <f>AU$15</f>
        <v>W-1.1</v>
      </c>
      <c r="AV382" s="8" t="s">
        <v>1138</v>
      </c>
      <c r="AW382" s="8"/>
      <c r="AX382" s="13">
        <v>8760</v>
      </c>
      <c r="AY382" s="13">
        <v>12</v>
      </c>
      <c r="AZ382" s="14">
        <v>100</v>
      </c>
      <c r="BA382" s="14">
        <v>0</v>
      </c>
      <c r="BB382" s="13">
        <f t="shared" si="125"/>
        <v>0</v>
      </c>
      <c r="BC382" s="13">
        <f t="shared" si="126"/>
        <v>0</v>
      </c>
      <c r="BD382" s="57">
        <f t="shared" si="127"/>
        <v>0</v>
      </c>
      <c r="BE382" s="57">
        <f>IF((OR(AU382=Ceny!$A$3,AU382=Ceny!$A$4,AU382=Ceny!$A$5,AU382=Ceny!$A$6,AU382=Ceny!$A$7)),$C$5/1000,$C$6/1000)</f>
        <v>0</v>
      </c>
      <c r="BF382" s="15">
        <f t="shared" si="128"/>
        <v>0</v>
      </c>
      <c r="BG382" s="15">
        <f t="shared" si="129"/>
        <v>0</v>
      </c>
      <c r="BH382" s="15">
        <f t="shared" si="130"/>
        <v>0</v>
      </c>
      <c r="BI382" s="16">
        <f t="shared" si="131"/>
        <v>0</v>
      </c>
      <c r="BJ382" s="15">
        <f t="shared" si="132"/>
        <v>0</v>
      </c>
      <c r="BK382" s="16">
        <f t="shared" si="133"/>
        <v>0</v>
      </c>
      <c r="BL382" s="15">
        <f t="shared" si="134"/>
        <v>0</v>
      </c>
      <c r="BM382" s="11">
        <f>VLOOKUP(AU382,Ceny!$A$3:$E$9,2,FALSE)</f>
        <v>6.01</v>
      </c>
      <c r="BN382" s="15">
        <f t="shared" si="149"/>
        <v>72.12</v>
      </c>
      <c r="BO382" s="11">
        <f>VLOOKUP(AU382,Ceny!$A$3:$E$9,4,FALSE)</f>
        <v>6.01</v>
      </c>
      <c r="BP382" s="15">
        <f t="shared" si="150"/>
        <v>0</v>
      </c>
      <c r="BQ382" s="11">
        <f>VLOOKUP(AU382,Ceny!$A$3:$E$9,3,FALSE)</f>
        <v>5.706E-2</v>
      </c>
      <c r="BR382" s="15">
        <f t="shared" si="135"/>
        <v>0</v>
      </c>
      <c r="BS382" s="11">
        <f>VLOOKUP(AU382,Ceny!$A$3:$E$9,5,FALSE)</f>
        <v>5.706E-2</v>
      </c>
      <c r="BT382" s="15">
        <f t="shared" si="136"/>
        <v>0</v>
      </c>
      <c r="BU382" s="15">
        <v>0</v>
      </c>
      <c r="BV382" s="58">
        <f t="shared" si="137"/>
        <v>0</v>
      </c>
      <c r="BW382" s="59">
        <f t="shared" si="138"/>
        <v>72.12</v>
      </c>
      <c r="BX382" s="59">
        <f t="shared" si="139"/>
        <v>16.59</v>
      </c>
      <c r="BY382" s="59">
        <f t="shared" si="140"/>
        <v>88.710000000000008</v>
      </c>
      <c r="CA382" s="60"/>
    </row>
    <row r="383" spans="1:79">
      <c r="A383" s="56">
        <f t="shared" si="141"/>
        <v>369</v>
      </c>
      <c r="B383" s="8" t="s">
        <v>642</v>
      </c>
      <c r="C383" s="8" t="s">
        <v>64</v>
      </c>
      <c r="D383" s="8" t="s">
        <v>65</v>
      </c>
      <c r="E383" s="8" t="s">
        <v>65</v>
      </c>
      <c r="F383" s="8" t="s">
        <v>66</v>
      </c>
      <c r="G383" s="8" t="s">
        <v>643</v>
      </c>
      <c r="H383" s="8"/>
      <c r="I383" s="8" t="s">
        <v>68</v>
      </c>
      <c r="J383" s="8" t="s">
        <v>637</v>
      </c>
      <c r="K383" s="8" t="s">
        <v>638</v>
      </c>
      <c r="L383" s="8" t="s">
        <v>65</v>
      </c>
      <c r="M383" s="8" t="s">
        <v>65</v>
      </c>
      <c r="N383" s="8" t="s">
        <v>639</v>
      </c>
      <c r="O383" s="8" t="s">
        <v>640</v>
      </c>
      <c r="P383" s="8"/>
      <c r="Q383" s="8" t="s">
        <v>733</v>
      </c>
      <c r="R383" s="8" t="s">
        <v>734</v>
      </c>
      <c r="S383" s="8">
        <v>0</v>
      </c>
      <c r="T383" s="13" t="s">
        <v>49</v>
      </c>
      <c r="U383" s="13" t="s">
        <v>35</v>
      </c>
      <c r="V383" s="8" t="s">
        <v>739</v>
      </c>
      <c r="W383" s="9">
        <v>45657</v>
      </c>
      <c r="X383" s="8" t="s">
        <v>740</v>
      </c>
      <c r="Y383" s="8" t="s">
        <v>1054</v>
      </c>
      <c r="Z383" s="8" t="s">
        <v>1081</v>
      </c>
      <c r="AA383" s="8" t="s">
        <v>65</v>
      </c>
      <c r="AB383" s="8" t="s">
        <v>65</v>
      </c>
      <c r="AC383" s="8" t="s">
        <v>1082</v>
      </c>
      <c r="AD383" s="8" t="s">
        <v>225</v>
      </c>
      <c r="AE383" s="8"/>
      <c r="AF383" s="10" t="s">
        <v>1873</v>
      </c>
      <c r="AG383" s="8" t="s">
        <v>1874</v>
      </c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2"/>
      <c r="AT383" s="18">
        <v>9475</v>
      </c>
      <c r="AU383" s="8" t="str">
        <f>AU$30</f>
        <v>W-2.1</v>
      </c>
      <c r="AV383" s="8" t="s">
        <v>1138</v>
      </c>
      <c r="AW383" s="8"/>
      <c r="AX383" s="13">
        <v>8760</v>
      </c>
      <c r="AY383" s="13">
        <v>12</v>
      </c>
      <c r="AZ383" s="14">
        <v>100</v>
      </c>
      <c r="BA383" s="14">
        <v>0</v>
      </c>
      <c r="BB383" s="13">
        <f t="shared" si="125"/>
        <v>9475</v>
      </c>
      <c r="BC383" s="13">
        <f t="shared" si="126"/>
        <v>0</v>
      </c>
      <c r="BD383" s="57">
        <f t="shared" si="127"/>
        <v>0</v>
      </c>
      <c r="BE383" s="57">
        <f>IF((OR(AU383=Ceny!$A$3,AU383=Ceny!$A$4,AU383=Ceny!$A$5,AU383=Ceny!$A$6,AU383=Ceny!$A$7)),$C$5/1000,$C$6/1000)</f>
        <v>0</v>
      </c>
      <c r="BF383" s="15">
        <f t="shared" si="128"/>
        <v>0</v>
      </c>
      <c r="BG383" s="15">
        <f t="shared" si="129"/>
        <v>0</v>
      </c>
      <c r="BH383" s="15">
        <f t="shared" si="130"/>
        <v>0</v>
      </c>
      <c r="BI383" s="16">
        <f t="shared" si="131"/>
        <v>0</v>
      </c>
      <c r="BJ383" s="15">
        <f t="shared" si="132"/>
        <v>0</v>
      </c>
      <c r="BK383" s="16">
        <f t="shared" si="133"/>
        <v>0</v>
      </c>
      <c r="BL383" s="15">
        <f t="shared" si="134"/>
        <v>0</v>
      </c>
      <c r="BM383" s="11">
        <f>VLOOKUP(AU383,Ceny!$A$3:$E$9,2,FALSE)</f>
        <v>13.04</v>
      </c>
      <c r="BN383" s="15">
        <f t="shared" si="149"/>
        <v>156.47999999999999</v>
      </c>
      <c r="BO383" s="11">
        <f>VLOOKUP(AU383,Ceny!$A$3:$E$9,4,FALSE)</f>
        <v>13.04</v>
      </c>
      <c r="BP383" s="15">
        <f t="shared" si="150"/>
        <v>0</v>
      </c>
      <c r="BQ383" s="11">
        <f>VLOOKUP(AU383,Ceny!$A$3:$E$9,3,FALSE)</f>
        <v>4.7559999999999998E-2</v>
      </c>
      <c r="BR383" s="15">
        <f t="shared" si="135"/>
        <v>450.63</v>
      </c>
      <c r="BS383" s="11">
        <f>VLOOKUP(AU383,Ceny!$A$3:$E$9,5,FALSE)</f>
        <v>4.7559999999999998E-2</v>
      </c>
      <c r="BT383" s="15">
        <f t="shared" si="136"/>
        <v>0</v>
      </c>
      <c r="BU383" s="15">
        <v>0</v>
      </c>
      <c r="BV383" s="58">
        <f t="shared" si="137"/>
        <v>0</v>
      </c>
      <c r="BW383" s="59">
        <f t="shared" si="138"/>
        <v>607.11</v>
      </c>
      <c r="BX383" s="59">
        <f t="shared" si="139"/>
        <v>139.63999999999999</v>
      </c>
      <c r="BY383" s="59">
        <f t="shared" si="140"/>
        <v>746.75</v>
      </c>
      <c r="CA383" s="60"/>
    </row>
    <row r="384" spans="1:79">
      <c r="A384" s="56">
        <f t="shared" si="141"/>
        <v>370</v>
      </c>
      <c r="B384" s="8" t="s">
        <v>642</v>
      </c>
      <c r="C384" s="8" t="s">
        <v>64</v>
      </c>
      <c r="D384" s="8" t="s">
        <v>65</v>
      </c>
      <c r="E384" s="8" t="s">
        <v>65</v>
      </c>
      <c r="F384" s="8" t="s">
        <v>66</v>
      </c>
      <c r="G384" s="8" t="s">
        <v>643</v>
      </c>
      <c r="H384" s="8"/>
      <c r="I384" s="8" t="s">
        <v>68</v>
      </c>
      <c r="J384" s="8" t="s">
        <v>637</v>
      </c>
      <c r="K384" s="8" t="s">
        <v>638</v>
      </c>
      <c r="L384" s="8" t="s">
        <v>65</v>
      </c>
      <c r="M384" s="8" t="s">
        <v>65</v>
      </c>
      <c r="N384" s="8" t="s">
        <v>639</v>
      </c>
      <c r="O384" s="8" t="s">
        <v>640</v>
      </c>
      <c r="P384" s="8"/>
      <c r="Q384" s="8" t="s">
        <v>733</v>
      </c>
      <c r="R384" s="8" t="s">
        <v>734</v>
      </c>
      <c r="S384" s="8">
        <v>0</v>
      </c>
      <c r="T384" s="13" t="s">
        <v>49</v>
      </c>
      <c r="U384" s="13" t="s">
        <v>35</v>
      </c>
      <c r="V384" s="8" t="s">
        <v>739</v>
      </c>
      <c r="W384" s="9">
        <v>45657</v>
      </c>
      <c r="X384" s="8" t="s">
        <v>740</v>
      </c>
      <c r="Y384" s="8" t="s">
        <v>1054</v>
      </c>
      <c r="Z384" s="8" t="s">
        <v>1083</v>
      </c>
      <c r="AA384" s="8" t="s">
        <v>65</v>
      </c>
      <c r="AB384" s="8" t="s">
        <v>65</v>
      </c>
      <c r="AC384" s="8" t="s">
        <v>1084</v>
      </c>
      <c r="AD384" s="8" t="s">
        <v>1043</v>
      </c>
      <c r="AE384" s="8"/>
      <c r="AF384" s="10" t="s">
        <v>1875</v>
      </c>
      <c r="AG384" s="8" t="s">
        <v>1876</v>
      </c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2"/>
      <c r="AT384" s="18">
        <v>12769</v>
      </c>
      <c r="AU384" s="8" t="str">
        <f>AU$30</f>
        <v>W-2.1</v>
      </c>
      <c r="AV384" s="8" t="s">
        <v>1138</v>
      </c>
      <c r="AW384" s="8"/>
      <c r="AX384" s="13">
        <v>8760</v>
      </c>
      <c r="AY384" s="13">
        <v>12</v>
      </c>
      <c r="AZ384" s="14">
        <v>100</v>
      </c>
      <c r="BA384" s="14">
        <v>0</v>
      </c>
      <c r="BB384" s="13">
        <f t="shared" si="125"/>
        <v>12769</v>
      </c>
      <c r="BC384" s="13">
        <f t="shared" si="126"/>
        <v>0</v>
      </c>
      <c r="BD384" s="57">
        <f t="shared" si="127"/>
        <v>0</v>
      </c>
      <c r="BE384" s="57">
        <f>IF((OR(AU384=Ceny!$A$3,AU384=Ceny!$A$4,AU384=Ceny!$A$5,AU384=Ceny!$A$6,AU384=Ceny!$A$7)),$C$5/1000,$C$6/1000)</f>
        <v>0</v>
      </c>
      <c r="BF384" s="15">
        <f t="shared" si="128"/>
        <v>0</v>
      </c>
      <c r="BG384" s="15">
        <f t="shared" si="129"/>
        <v>0</v>
      </c>
      <c r="BH384" s="15">
        <f t="shared" si="130"/>
        <v>0</v>
      </c>
      <c r="BI384" s="16">
        <f t="shared" si="131"/>
        <v>0</v>
      </c>
      <c r="BJ384" s="15">
        <f t="shared" si="132"/>
        <v>0</v>
      </c>
      <c r="BK384" s="16">
        <f t="shared" si="133"/>
        <v>0</v>
      </c>
      <c r="BL384" s="15">
        <f t="shared" si="134"/>
        <v>0</v>
      </c>
      <c r="BM384" s="11">
        <f>VLOOKUP(AU384,Ceny!$A$3:$E$9,2,FALSE)</f>
        <v>13.04</v>
      </c>
      <c r="BN384" s="15">
        <f t="shared" si="149"/>
        <v>156.47999999999999</v>
      </c>
      <c r="BO384" s="11">
        <f>VLOOKUP(AU384,Ceny!$A$3:$E$9,4,FALSE)</f>
        <v>13.04</v>
      </c>
      <c r="BP384" s="15">
        <f t="shared" si="150"/>
        <v>0</v>
      </c>
      <c r="BQ384" s="11">
        <f>VLOOKUP(AU384,Ceny!$A$3:$E$9,3,FALSE)</f>
        <v>4.7559999999999998E-2</v>
      </c>
      <c r="BR384" s="15">
        <f t="shared" si="135"/>
        <v>607.29</v>
      </c>
      <c r="BS384" s="11">
        <f>VLOOKUP(AU384,Ceny!$A$3:$E$9,5,FALSE)</f>
        <v>4.7559999999999998E-2</v>
      </c>
      <c r="BT384" s="15">
        <f t="shared" si="136"/>
        <v>0</v>
      </c>
      <c r="BU384" s="15">
        <v>0</v>
      </c>
      <c r="BV384" s="58">
        <f t="shared" si="137"/>
        <v>0</v>
      </c>
      <c r="BW384" s="59">
        <f t="shared" si="138"/>
        <v>763.77</v>
      </c>
      <c r="BX384" s="59">
        <f t="shared" si="139"/>
        <v>175.67</v>
      </c>
      <c r="BY384" s="59">
        <f t="shared" si="140"/>
        <v>939.43999999999994</v>
      </c>
      <c r="CA384" s="60"/>
    </row>
    <row r="385" spans="1:79">
      <c r="A385" s="56">
        <f t="shared" si="141"/>
        <v>371</v>
      </c>
      <c r="B385" s="8" t="s">
        <v>642</v>
      </c>
      <c r="C385" s="8" t="s">
        <v>64</v>
      </c>
      <c r="D385" s="8" t="s">
        <v>65</v>
      </c>
      <c r="E385" s="8" t="s">
        <v>65</v>
      </c>
      <c r="F385" s="8" t="s">
        <v>66</v>
      </c>
      <c r="G385" s="8" t="s">
        <v>643</v>
      </c>
      <c r="H385" s="8"/>
      <c r="I385" s="8" t="s">
        <v>68</v>
      </c>
      <c r="J385" s="8" t="s">
        <v>637</v>
      </c>
      <c r="K385" s="8" t="s">
        <v>638</v>
      </c>
      <c r="L385" s="8" t="s">
        <v>65</v>
      </c>
      <c r="M385" s="8" t="s">
        <v>65</v>
      </c>
      <c r="N385" s="8" t="s">
        <v>639</v>
      </c>
      <c r="O385" s="8" t="s">
        <v>640</v>
      </c>
      <c r="P385" s="8"/>
      <c r="Q385" s="8" t="s">
        <v>733</v>
      </c>
      <c r="R385" s="8" t="s">
        <v>734</v>
      </c>
      <c r="S385" s="8">
        <v>0</v>
      </c>
      <c r="T385" s="13" t="s">
        <v>49</v>
      </c>
      <c r="U385" s="13" t="s">
        <v>35</v>
      </c>
      <c r="V385" s="8" t="s">
        <v>739</v>
      </c>
      <c r="W385" s="9">
        <v>45657</v>
      </c>
      <c r="X385" s="8" t="s">
        <v>740</v>
      </c>
      <c r="Y385" s="8" t="s">
        <v>1054</v>
      </c>
      <c r="Z385" s="8" t="s">
        <v>1085</v>
      </c>
      <c r="AA385" s="8" t="s">
        <v>65</v>
      </c>
      <c r="AB385" s="8" t="s">
        <v>65</v>
      </c>
      <c r="AC385" s="8" t="s">
        <v>1086</v>
      </c>
      <c r="AD385" s="8" t="s">
        <v>347</v>
      </c>
      <c r="AE385" s="8"/>
      <c r="AF385" s="10" t="s">
        <v>1877</v>
      </c>
      <c r="AG385" s="8" t="s">
        <v>1878</v>
      </c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2"/>
      <c r="AT385" s="18">
        <v>72385</v>
      </c>
      <c r="AU385" s="8" t="str">
        <f>AU$22</f>
        <v>W-3.6</v>
      </c>
      <c r="AV385" s="8" t="s">
        <v>1138</v>
      </c>
      <c r="AW385" s="8"/>
      <c r="AX385" s="13">
        <v>8760</v>
      </c>
      <c r="AY385" s="13">
        <v>12</v>
      </c>
      <c r="AZ385" s="14">
        <v>100</v>
      </c>
      <c r="BA385" s="14">
        <v>0</v>
      </c>
      <c r="BB385" s="13">
        <f t="shared" si="125"/>
        <v>72385</v>
      </c>
      <c r="BC385" s="13">
        <f t="shared" si="126"/>
        <v>0</v>
      </c>
      <c r="BD385" s="57">
        <f t="shared" si="127"/>
        <v>0</v>
      </c>
      <c r="BE385" s="57">
        <f>IF((OR(AU385=Ceny!$A$3,AU385=Ceny!$A$4,AU385=Ceny!$A$5,AU385=Ceny!$A$6,AU385=Ceny!$A$7)),$C$5/1000,$C$6/1000)</f>
        <v>0</v>
      </c>
      <c r="BF385" s="15">
        <f t="shared" si="128"/>
        <v>0</v>
      </c>
      <c r="BG385" s="15">
        <f t="shared" si="129"/>
        <v>0</v>
      </c>
      <c r="BH385" s="15">
        <f t="shared" si="130"/>
        <v>0</v>
      </c>
      <c r="BI385" s="16">
        <f t="shared" si="131"/>
        <v>0</v>
      </c>
      <c r="BJ385" s="15">
        <f t="shared" si="132"/>
        <v>0</v>
      </c>
      <c r="BK385" s="16">
        <f t="shared" si="133"/>
        <v>0</v>
      </c>
      <c r="BL385" s="15">
        <f t="shared" si="134"/>
        <v>0</v>
      </c>
      <c r="BM385" s="11">
        <f>VLOOKUP(AU385,Ceny!$A$3:$E$9,2,FALSE)</f>
        <v>42.41</v>
      </c>
      <c r="BN385" s="15">
        <f t="shared" si="149"/>
        <v>508.92</v>
      </c>
      <c r="BO385" s="11">
        <f>VLOOKUP(AU385,Ceny!$A$3:$E$9,4,FALSE)</f>
        <v>42.41</v>
      </c>
      <c r="BP385" s="15">
        <f t="shared" si="150"/>
        <v>0</v>
      </c>
      <c r="BQ385" s="11">
        <f>VLOOKUP(AU385,Ceny!$A$3:$E$9,3,FALSE)</f>
        <v>4.4200000000000003E-2</v>
      </c>
      <c r="BR385" s="15">
        <f t="shared" si="135"/>
        <v>3199.42</v>
      </c>
      <c r="BS385" s="11">
        <f>VLOOKUP(AU385,Ceny!$A$3:$E$9,5,FALSE)</f>
        <v>4.4200000000000003E-2</v>
      </c>
      <c r="BT385" s="15">
        <f t="shared" si="136"/>
        <v>0</v>
      </c>
      <c r="BU385" s="15">
        <v>0</v>
      </c>
      <c r="BV385" s="58">
        <f t="shared" si="137"/>
        <v>0</v>
      </c>
      <c r="BW385" s="59">
        <f t="shared" si="138"/>
        <v>3708.34</v>
      </c>
      <c r="BX385" s="59">
        <f t="shared" si="139"/>
        <v>852.92</v>
      </c>
      <c r="BY385" s="59">
        <f t="shared" si="140"/>
        <v>4561.26</v>
      </c>
      <c r="CA385" s="60"/>
    </row>
    <row r="386" spans="1:79">
      <c r="A386" s="56">
        <f t="shared" si="141"/>
        <v>372</v>
      </c>
      <c r="B386" s="8" t="s">
        <v>642</v>
      </c>
      <c r="C386" s="8" t="s">
        <v>64</v>
      </c>
      <c r="D386" s="8" t="s">
        <v>65</v>
      </c>
      <c r="E386" s="8" t="s">
        <v>65</v>
      </c>
      <c r="F386" s="8" t="s">
        <v>66</v>
      </c>
      <c r="G386" s="8" t="s">
        <v>643</v>
      </c>
      <c r="H386" s="8"/>
      <c r="I386" s="8" t="s">
        <v>68</v>
      </c>
      <c r="J386" s="8" t="s">
        <v>637</v>
      </c>
      <c r="K386" s="8" t="s">
        <v>638</v>
      </c>
      <c r="L386" s="8" t="s">
        <v>65</v>
      </c>
      <c r="M386" s="8" t="s">
        <v>65</v>
      </c>
      <c r="N386" s="8" t="s">
        <v>639</v>
      </c>
      <c r="O386" s="8" t="s">
        <v>640</v>
      </c>
      <c r="P386" s="8"/>
      <c r="Q386" s="8" t="s">
        <v>733</v>
      </c>
      <c r="R386" s="8" t="s">
        <v>734</v>
      </c>
      <c r="S386" s="8">
        <v>0</v>
      </c>
      <c r="T386" s="13" t="s">
        <v>49</v>
      </c>
      <c r="U386" s="13" t="s">
        <v>35</v>
      </c>
      <c r="V386" s="8" t="s">
        <v>739</v>
      </c>
      <c r="W386" s="9">
        <v>45657</v>
      </c>
      <c r="X386" s="8" t="s">
        <v>740</v>
      </c>
      <c r="Y386" s="8" t="s">
        <v>1054</v>
      </c>
      <c r="Z386" s="8" t="s">
        <v>1087</v>
      </c>
      <c r="AA386" s="8" t="s">
        <v>65</v>
      </c>
      <c r="AB386" s="8" t="s">
        <v>65</v>
      </c>
      <c r="AC386" s="8" t="s">
        <v>1088</v>
      </c>
      <c r="AD386" s="8" t="s">
        <v>1089</v>
      </c>
      <c r="AE386" s="8"/>
      <c r="AF386" s="10" t="s">
        <v>1879</v>
      </c>
      <c r="AG386" s="8" t="s">
        <v>1880</v>
      </c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2"/>
      <c r="AT386" s="18">
        <v>25301</v>
      </c>
      <c r="AU386" s="8" t="s">
        <v>1881</v>
      </c>
      <c r="AV386" s="8" t="s">
        <v>1138</v>
      </c>
      <c r="AW386" s="8"/>
      <c r="AX386" s="13">
        <v>8760</v>
      </c>
      <c r="AY386" s="13">
        <v>12</v>
      </c>
      <c r="AZ386" s="14">
        <v>100</v>
      </c>
      <c r="BA386" s="14">
        <v>0</v>
      </c>
      <c r="BB386" s="13">
        <f t="shared" si="125"/>
        <v>25301</v>
      </c>
      <c r="BC386" s="13">
        <f t="shared" si="126"/>
        <v>0</v>
      </c>
      <c r="BD386" s="57">
        <f t="shared" si="127"/>
        <v>0</v>
      </c>
      <c r="BE386" s="57">
        <f>IF((OR(AU386=Ceny!$A$3,AU386=Ceny!$A$4,AU386=Ceny!$A$5,AU386=Ceny!$A$6,AU386=Ceny!$A$7)),$C$5/1000,$C$6/1000)</f>
        <v>0</v>
      </c>
      <c r="BF386" s="15">
        <f t="shared" si="128"/>
        <v>0</v>
      </c>
      <c r="BG386" s="15">
        <f t="shared" si="129"/>
        <v>0</v>
      </c>
      <c r="BH386" s="15">
        <f t="shared" si="130"/>
        <v>0</v>
      </c>
      <c r="BI386" s="16">
        <f t="shared" si="131"/>
        <v>0</v>
      </c>
      <c r="BJ386" s="15">
        <f t="shared" si="132"/>
        <v>0</v>
      </c>
      <c r="BK386" s="16">
        <f t="shared" si="133"/>
        <v>0</v>
      </c>
      <c r="BL386" s="15">
        <f t="shared" si="134"/>
        <v>0</v>
      </c>
      <c r="BM386" s="11">
        <f>VLOOKUP(AU386,Ceny!$A$3:$E$9,2,FALSE)</f>
        <v>45.61</v>
      </c>
      <c r="BN386" s="15">
        <f t="shared" si="149"/>
        <v>547.32000000000005</v>
      </c>
      <c r="BO386" s="11">
        <f>VLOOKUP(AU386,Ceny!$A$3:$E$9,4,FALSE)</f>
        <v>45.61</v>
      </c>
      <c r="BP386" s="15">
        <f t="shared" si="150"/>
        <v>0</v>
      </c>
      <c r="BQ386" s="11">
        <f>VLOOKUP(AU386,Ceny!$A$3:$E$9,3,FALSE)</f>
        <v>4.4200000000000003E-2</v>
      </c>
      <c r="BR386" s="15">
        <f t="shared" si="135"/>
        <v>1118.3</v>
      </c>
      <c r="BS386" s="11">
        <f>VLOOKUP(AU386,Ceny!$A$3:$E$9,5,FALSE)</f>
        <v>4.4200000000000003E-2</v>
      </c>
      <c r="BT386" s="15">
        <f t="shared" si="136"/>
        <v>0</v>
      </c>
      <c r="BU386" s="15">
        <v>0</v>
      </c>
      <c r="BV386" s="58">
        <f t="shared" si="137"/>
        <v>0</v>
      </c>
      <c r="BW386" s="59">
        <f t="shared" si="138"/>
        <v>1665.62</v>
      </c>
      <c r="BX386" s="59">
        <f t="shared" si="139"/>
        <v>383.09</v>
      </c>
      <c r="BY386" s="59">
        <f t="shared" si="140"/>
        <v>2048.71</v>
      </c>
      <c r="CA386" s="60"/>
    </row>
    <row r="387" spans="1:79">
      <c r="A387" s="56">
        <f t="shared" si="141"/>
        <v>373</v>
      </c>
      <c r="B387" s="8" t="s">
        <v>642</v>
      </c>
      <c r="C387" s="8" t="s">
        <v>64</v>
      </c>
      <c r="D387" s="8" t="s">
        <v>65</v>
      </c>
      <c r="E387" s="8" t="s">
        <v>65</v>
      </c>
      <c r="F387" s="8" t="s">
        <v>66</v>
      </c>
      <c r="G387" s="8" t="s">
        <v>643</v>
      </c>
      <c r="H387" s="8"/>
      <c r="I387" s="8" t="s">
        <v>68</v>
      </c>
      <c r="J387" s="8" t="s">
        <v>637</v>
      </c>
      <c r="K387" s="8" t="s">
        <v>638</v>
      </c>
      <c r="L387" s="8" t="s">
        <v>65</v>
      </c>
      <c r="M387" s="8" t="s">
        <v>65</v>
      </c>
      <c r="N387" s="8" t="s">
        <v>639</v>
      </c>
      <c r="O387" s="8" t="s">
        <v>640</v>
      </c>
      <c r="P387" s="8"/>
      <c r="Q387" s="8" t="s">
        <v>733</v>
      </c>
      <c r="R387" s="8" t="s">
        <v>734</v>
      </c>
      <c r="S387" s="8">
        <v>0</v>
      </c>
      <c r="T387" s="13" t="s">
        <v>49</v>
      </c>
      <c r="U387" s="13" t="s">
        <v>35</v>
      </c>
      <c r="V387" s="8" t="s">
        <v>739</v>
      </c>
      <c r="W387" s="9">
        <v>45657</v>
      </c>
      <c r="X387" s="8" t="s">
        <v>740</v>
      </c>
      <c r="Y387" s="8" t="s">
        <v>1054</v>
      </c>
      <c r="Z387" s="8" t="s">
        <v>1090</v>
      </c>
      <c r="AA387" s="8" t="s">
        <v>65</v>
      </c>
      <c r="AB387" s="8" t="s">
        <v>65</v>
      </c>
      <c r="AC387" s="8" t="s">
        <v>1091</v>
      </c>
      <c r="AD387" s="8" t="s">
        <v>270</v>
      </c>
      <c r="AE387" s="8"/>
      <c r="AF387" s="10" t="s">
        <v>1882</v>
      </c>
      <c r="AG387" s="8" t="s">
        <v>1883</v>
      </c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2"/>
      <c r="AT387" s="18">
        <v>0</v>
      </c>
      <c r="AU387" s="8" t="s">
        <v>57</v>
      </c>
      <c r="AV387" s="8" t="s">
        <v>1138</v>
      </c>
      <c r="AW387" s="8"/>
      <c r="AX387" s="13">
        <v>8760</v>
      </c>
      <c r="AY387" s="13">
        <v>12</v>
      </c>
      <c r="AZ387" s="14">
        <v>100</v>
      </c>
      <c r="BA387" s="14">
        <v>0</v>
      </c>
      <c r="BB387" s="13">
        <f t="shared" si="125"/>
        <v>0</v>
      </c>
      <c r="BC387" s="13">
        <f t="shared" si="126"/>
        <v>0</v>
      </c>
      <c r="BD387" s="57">
        <f t="shared" si="127"/>
        <v>0</v>
      </c>
      <c r="BE387" s="57">
        <f>IF((OR(AU387=Ceny!$A$3,AU387=Ceny!$A$4,AU387=Ceny!$A$5,AU387=Ceny!$A$6,AU387=Ceny!$A$7)),$C$5/1000,$C$6/1000)</f>
        <v>0</v>
      </c>
      <c r="BF387" s="15">
        <f t="shared" si="128"/>
        <v>0</v>
      </c>
      <c r="BG387" s="15">
        <f t="shared" si="129"/>
        <v>0</v>
      </c>
      <c r="BH387" s="15">
        <f t="shared" si="130"/>
        <v>0</v>
      </c>
      <c r="BI387" s="16">
        <f t="shared" si="131"/>
        <v>0</v>
      </c>
      <c r="BJ387" s="15">
        <f t="shared" si="132"/>
        <v>0</v>
      </c>
      <c r="BK387" s="16">
        <f t="shared" si="133"/>
        <v>0</v>
      </c>
      <c r="BL387" s="15">
        <f t="shared" si="134"/>
        <v>0</v>
      </c>
      <c r="BM387" s="11">
        <f>VLOOKUP(AU387,Ceny!$A$3:$E$9,2,FALSE)</f>
        <v>6.01</v>
      </c>
      <c r="BN387" s="15">
        <f t="shared" si="149"/>
        <v>72.12</v>
      </c>
      <c r="BO387" s="11">
        <f>VLOOKUP(AU387,Ceny!$A$3:$E$9,4,FALSE)</f>
        <v>6.01</v>
      </c>
      <c r="BP387" s="15">
        <f t="shared" si="150"/>
        <v>0</v>
      </c>
      <c r="BQ387" s="11">
        <f>VLOOKUP(AU387,Ceny!$A$3:$E$9,3,FALSE)</f>
        <v>5.706E-2</v>
      </c>
      <c r="BR387" s="15">
        <f t="shared" si="135"/>
        <v>0</v>
      </c>
      <c r="BS387" s="11">
        <f>VLOOKUP(AU387,Ceny!$A$3:$E$9,5,FALSE)</f>
        <v>5.706E-2</v>
      </c>
      <c r="BT387" s="15">
        <f t="shared" si="136"/>
        <v>0</v>
      </c>
      <c r="BU387" s="15">
        <v>0</v>
      </c>
      <c r="BV387" s="58">
        <f t="shared" si="137"/>
        <v>0</v>
      </c>
      <c r="BW387" s="59">
        <f t="shared" si="138"/>
        <v>72.12</v>
      </c>
      <c r="BX387" s="59">
        <f t="shared" si="139"/>
        <v>16.59</v>
      </c>
      <c r="BY387" s="59">
        <f t="shared" si="140"/>
        <v>88.710000000000008</v>
      </c>
      <c r="CA387" s="60"/>
    </row>
    <row r="388" spans="1:79">
      <c r="A388" s="56">
        <f t="shared" si="141"/>
        <v>374</v>
      </c>
      <c r="B388" s="8" t="s">
        <v>642</v>
      </c>
      <c r="C388" s="8" t="s">
        <v>64</v>
      </c>
      <c r="D388" s="8" t="s">
        <v>65</v>
      </c>
      <c r="E388" s="8" t="s">
        <v>65</v>
      </c>
      <c r="F388" s="8" t="s">
        <v>66</v>
      </c>
      <c r="G388" s="8" t="s">
        <v>643</v>
      </c>
      <c r="H388" s="8"/>
      <c r="I388" s="8" t="s">
        <v>68</v>
      </c>
      <c r="J388" s="8" t="s">
        <v>637</v>
      </c>
      <c r="K388" s="8" t="s">
        <v>638</v>
      </c>
      <c r="L388" s="8" t="s">
        <v>65</v>
      </c>
      <c r="M388" s="8" t="s">
        <v>65</v>
      </c>
      <c r="N388" s="8" t="s">
        <v>639</v>
      </c>
      <c r="O388" s="8" t="s">
        <v>640</v>
      </c>
      <c r="P388" s="8"/>
      <c r="Q388" s="8" t="s">
        <v>733</v>
      </c>
      <c r="R388" s="8" t="s">
        <v>734</v>
      </c>
      <c r="S388" s="8">
        <v>0</v>
      </c>
      <c r="T388" s="13" t="s">
        <v>49</v>
      </c>
      <c r="U388" s="13" t="s">
        <v>35</v>
      </c>
      <c r="V388" s="8" t="s">
        <v>739</v>
      </c>
      <c r="W388" s="9">
        <v>45657</v>
      </c>
      <c r="X388" s="8" t="s">
        <v>740</v>
      </c>
      <c r="Y388" s="8" t="s">
        <v>1054</v>
      </c>
      <c r="Z388" s="8" t="s">
        <v>528</v>
      </c>
      <c r="AA388" s="8" t="s">
        <v>65</v>
      </c>
      <c r="AB388" s="8" t="s">
        <v>65</v>
      </c>
      <c r="AC388" s="8" t="s">
        <v>529</v>
      </c>
      <c r="AD388" s="8" t="s">
        <v>1092</v>
      </c>
      <c r="AE388" s="8"/>
      <c r="AF388" s="10" t="s">
        <v>1884</v>
      </c>
      <c r="AG388" s="8" t="s">
        <v>1885</v>
      </c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2"/>
      <c r="AT388" s="18">
        <v>75722</v>
      </c>
      <c r="AU388" s="8" t="str">
        <f>AU$22</f>
        <v>W-3.6</v>
      </c>
      <c r="AV388" s="8" t="s">
        <v>1138</v>
      </c>
      <c r="AW388" s="8"/>
      <c r="AX388" s="13">
        <v>8760</v>
      </c>
      <c r="AY388" s="13">
        <v>12</v>
      </c>
      <c r="AZ388" s="14">
        <v>100</v>
      </c>
      <c r="BA388" s="14">
        <v>0</v>
      </c>
      <c r="BB388" s="13">
        <f t="shared" si="125"/>
        <v>75722</v>
      </c>
      <c r="BC388" s="13">
        <f t="shared" si="126"/>
        <v>0</v>
      </c>
      <c r="BD388" s="57">
        <f t="shared" si="127"/>
        <v>0</v>
      </c>
      <c r="BE388" s="57">
        <f>IF((OR(AU388=Ceny!$A$3,AU388=Ceny!$A$4,AU388=Ceny!$A$5,AU388=Ceny!$A$6,AU388=Ceny!$A$7)),$C$5/1000,$C$6/1000)</f>
        <v>0</v>
      </c>
      <c r="BF388" s="15">
        <f t="shared" si="128"/>
        <v>0</v>
      </c>
      <c r="BG388" s="15">
        <f t="shared" si="129"/>
        <v>0</v>
      </c>
      <c r="BH388" s="15">
        <f t="shared" si="130"/>
        <v>0</v>
      </c>
      <c r="BI388" s="16">
        <f t="shared" si="131"/>
        <v>0</v>
      </c>
      <c r="BJ388" s="15">
        <f t="shared" si="132"/>
        <v>0</v>
      </c>
      <c r="BK388" s="16">
        <f t="shared" si="133"/>
        <v>0</v>
      </c>
      <c r="BL388" s="15">
        <f t="shared" si="134"/>
        <v>0</v>
      </c>
      <c r="BM388" s="11">
        <f>VLOOKUP(AU388,Ceny!$A$3:$E$9,2,FALSE)</f>
        <v>42.41</v>
      </c>
      <c r="BN388" s="15">
        <f t="shared" si="149"/>
        <v>508.92</v>
      </c>
      <c r="BO388" s="11">
        <f>VLOOKUP(AU388,Ceny!$A$3:$E$9,4,FALSE)</f>
        <v>42.41</v>
      </c>
      <c r="BP388" s="15">
        <f t="shared" si="150"/>
        <v>0</v>
      </c>
      <c r="BQ388" s="11">
        <f>VLOOKUP(AU388,Ceny!$A$3:$E$9,3,FALSE)</f>
        <v>4.4200000000000003E-2</v>
      </c>
      <c r="BR388" s="15">
        <f t="shared" si="135"/>
        <v>3346.91</v>
      </c>
      <c r="BS388" s="11">
        <f>VLOOKUP(AU388,Ceny!$A$3:$E$9,5,FALSE)</f>
        <v>4.4200000000000003E-2</v>
      </c>
      <c r="BT388" s="15">
        <f t="shared" si="136"/>
        <v>0</v>
      </c>
      <c r="BU388" s="15">
        <v>0</v>
      </c>
      <c r="BV388" s="58">
        <f t="shared" si="137"/>
        <v>0</v>
      </c>
      <c r="BW388" s="59">
        <f t="shared" si="138"/>
        <v>3855.83</v>
      </c>
      <c r="BX388" s="59">
        <f t="shared" si="139"/>
        <v>886.84</v>
      </c>
      <c r="BY388" s="59">
        <f t="shared" si="140"/>
        <v>4742.67</v>
      </c>
      <c r="CA388" s="60"/>
    </row>
    <row r="389" spans="1:79">
      <c r="A389" s="56">
        <f t="shared" si="141"/>
        <v>375</v>
      </c>
      <c r="B389" s="8" t="s">
        <v>642</v>
      </c>
      <c r="C389" s="8" t="s">
        <v>64</v>
      </c>
      <c r="D389" s="8" t="s">
        <v>65</v>
      </c>
      <c r="E389" s="8" t="s">
        <v>65</v>
      </c>
      <c r="F389" s="8" t="s">
        <v>66</v>
      </c>
      <c r="G389" s="8" t="s">
        <v>643</v>
      </c>
      <c r="H389" s="8"/>
      <c r="I389" s="8" t="s">
        <v>68</v>
      </c>
      <c r="J389" s="8" t="s">
        <v>637</v>
      </c>
      <c r="K389" s="8" t="s">
        <v>638</v>
      </c>
      <c r="L389" s="8" t="s">
        <v>65</v>
      </c>
      <c r="M389" s="8" t="s">
        <v>65</v>
      </c>
      <c r="N389" s="8" t="s">
        <v>639</v>
      </c>
      <c r="O389" s="8" t="s">
        <v>640</v>
      </c>
      <c r="P389" s="8"/>
      <c r="Q389" s="8" t="s">
        <v>733</v>
      </c>
      <c r="R389" s="8" t="s">
        <v>734</v>
      </c>
      <c r="S389" s="8">
        <v>0</v>
      </c>
      <c r="T389" s="13" t="s">
        <v>49</v>
      </c>
      <c r="U389" s="13" t="s">
        <v>35</v>
      </c>
      <c r="V389" s="8" t="s">
        <v>739</v>
      </c>
      <c r="W389" s="9">
        <v>45657</v>
      </c>
      <c r="X389" s="8" t="s">
        <v>740</v>
      </c>
      <c r="Y389" s="8" t="s">
        <v>1054</v>
      </c>
      <c r="Z389" s="8" t="s">
        <v>646</v>
      </c>
      <c r="AA389" s="8" t="s">
        <v>65</v>
      </c>
      <c r="AB389" s="8" t="s">
        <v>65</v>
      </c>
      <c r="AC389" s="8" t="s">
        <v>647</v>
      </c>
      <c r="AD389" s="8" t="s">
        <v>1093</v>
      </c>
      <c r="AE389" s="8"/>
      <c r="AF389" s="10" t="s">
        <v>1886</v>
      </c>
      <c r="AG389" s="8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2"/>
      <c r="AT389" s="18">
        <v>146327</v>
      </c>
      <c r="AU389" s="8" t="str">
        <f>AU$17</f>
        <v>W-4</v>
      </c>
      <c r="AV389" s="8" t="s">
        <v>1138</v>
      </c>
      <c r="AW389" s="8"/>
      <c r="AX389" s="13">
        <v>8760</v>
      </c>
      <c r="AY389" s="13">
        <v>12</v>
      </c>
      <c r="AZ389" s="14">
        <v>39</v>
      </c>
      <c r="BA389" s="14">
        <v>61</v>
      </c>
      <c r="BB389" s="13">
        <f t="shared" si="125"/>
        <v>57067.53</v>
      </c>
      <c r="BC389" s="13">
        <f t="shared" si="126"/>
        <v>89259.47</v>
      </c>
      <c r="BD389" s="57">
        <f t="shared" si="127"/>
        <v>0</v>
      </c>
      <c r="BE389" s="57">
        <f>IF((OR(AU389=Ceny!$A$3,AU389=Ceny!$A$4,AU389=Ceny!$A$5,AU389=Ceny!$A$6,AU389=Ceny!$A$7)),$C$5/1000,$C$6/1000)</f>
        <v>0</v>
      </c>
      <c r="BF389" s="15">
        <f t="shared" si="128"/>
        <v>0</v>
      </c>
      <c r="BG389" s="15">
        <f t="shared" si="129"/>
        <v>0</v>
      </c>
      <c r="BH389" s="15">
        <f t="shared" si="130"/>
        <v>0</v>
      </c>
      <c r="BI389" s="16">
        <f t="shared" si="131"/>
        <v>0</v>
      </c>
      <c r="BJ389" s="15">
        <f t="shared" si="132"/>
        <v>0</v>
      </c>
      <c r="BK389" s="16">
        <f t="shared" si="133"/>
        <v>0</v>
      </c>
      <c r="BL389" s="15">
        <f t="shared" si="134"/>
        <v>0</v>
      </c>
      <c r="BM389" s="11">
        <f>VLOOKUP(AU389,Ceny!$A$3:$E$9,2,FALSE)</f>
        <v>204.77</v>
      </c>
      <c r="BN389" s="15">
        <f t="shared" si="149"/>
        <v>958.32</v>
      </c>
      <c r="BO389" s="11">
        <f>VLOOKUP(AU389,Ceny!$A$3:$E$9,4,FALSE)</f>
        <v>204.77</v>
      </c>
      <c r="BP389" s="15">
        <f t="shared" si="150"/>
        <v>1498.92</v>
      </c>
      <c r="BQ389" s="11">
        <f>VLOOKUP(AU389,Ceny!$A$3:$E$9,3,FALSE)</f>
        <v>4.4069999999999998E-2</v>
      </c>
      <c r="BR389" s="15">
        <f t="shared" si="135"/>
        <v>2514.9699999999998</v>
      </c>
      <c r="BS389" s="11">
        <f>VLOOKUP(AU389,Ceny!$A$3:$E$9,5,FALSE)</f>
        <v>4.4069999999999998E-2</v>
      </c>
      <c r="BT389" s="15">
        <f t="shared" si="136"/>
        <v>3933.66</v>
      </c>
      <c r="BU389" s="15">
        <v>0</v>
      </c>
      <c r="BV389" s="58">
        <f t="shared" si="137"/>
        <v>0</v>
      </c>
      <c r="BW389" s="59">
        <f t="shared" si="138"/>
        <v>8905.869999999999</v>
      </c>
      <c r="BX389" s="59">
        <f t="shared" si="139"/>
        <v>2048.35</v>
      </c>
      <c r="BY389" s="59">
        <f t="shared" si="140"/>
        <v>10954.22</v>
      </c>
      <c r="CA389" s="60"/>
    </row>
    <row r="390" spans="1:79">
      <c r="A390" s="56">
        <f t="shared" si="141"/>
        <v>376</v>
      </c>
      <c r="B390" s="8" t="s">
        <v>642</v>
      </c>
      <c r="C390" s="8" t="s">
        <v>64</v>
      </c>
      <c r="D390" s="8" t="s">
        <v>65</v>
      </c>
      <c r="E390" s="8" t="s">
        <v>65</v>
      </c>
      <c r="F390" s="8" t="s">
        <v>66</v>
      </c>
      <c r="G390" s="8" t="s">
        <v>643</v>
      </c>
      <c r="H390" s="8"/>
      <c r="I390" s="8" t="s">
        <v>68</v>
      </c>
      <c r="J390" s="8" t="s">
        <v>637</v>
      </c>
      <c r="K390" s="8" t="s">
        <v>638</v>
      </c>
      <c r="L390" s="8" t="s">
        <v>65</v>
      </c>
      <c r="M390" s="8" t="s">
        <v>65</v>
      </c>
      <c r="N390" s="8" t="s">
        <v>639</v>
      </c>
      <c r="O390" s="8" t="s">
        <v>640</v>
      </c>
      <c r="P390" s="8"/>
      <c r="Q390" s="8" t="s">
        <v>733</v>
      </c>
      <c r="R390" s="8" t="s">
        <v>734</v>
      </c>
      <c r="S390" s="8">
        <v>0</v>
      </c>
      <c r="T390" s="13" t="s">
        <v>49</v>
      </c>
      <c r="U390" s="13" t="s">
        <v>35</v>
      </c>
      <c r="V390" s="8" t="s">
        <v>739</v>
      </c>
      <c r="W390" s="9">
        <v>45657</v>
      </c>
      <c r="X390" s="8" t="s">
        <v>740</v>
      </c>
      <c r="Y390" s="8" t="s">
        <v>1054</v>
      </c>
      <c r="Z390" s="8" t="s">
        <v>1090</v>
      </c>
      <c r="AA390" s="8" t="s">
        <v>65</v>
      </c>
      <c r="AB390" s="8" t="s">
        <v>65</v>
      </c>
      <c r="AC390" s="8" t="s">
        <v>1091</v>
      </c>
      <c r="AD390" s="8">
        <v>4</v>
      </c>
      <c r="AE390" s="8"/>
      <c r="AF390" s="10" t="s">
        <v>1887</v>
      </c>
      <c r="AG390" s="8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2"/>
      <c r="AT390" s="18">
        <v>126</v>
      </c>
      <c r="AU390" s="8" t="str">
        <f>AU$15</f>
        <v>W-1.1</v>
      </c>
      <c r="AV390" s="8" t="s">
        <v>1138</v>
      </c>
      <c r="AW390" s="8"/>
      <c r="AX390" s="13">
        <v>8760</v>
      </c>
      <c r="AY390" s="13">
        <v>12</v>
      </c>
      <c r="AZ390" s="14">
        <v>100</v>
      </c>
      <c r="BA390" s="14">
        <v>0</v>
      </c>
      <c r="BB390" s="13">
        <f t="shared" si="125"/>
        <v>126</v>
      </c>
      <c r="BC390" s="13">
        <f t="shared" si="126"/>
        <v>0</v>
      </c>
      <c r="BD390" s="57">
        <f t="shared" si="127"/>
        <v>0</v>
      </c>
      <c r="BE390" s="57">
        <f>IF((OR(AU390=Ceny!$A$3,AU390=Ceny!$A$4,AU390=Ceny!$A$5,AU390=Ceny!$A$6,AU390=Ceny!$A$7)),$C$5/1000,$C$6/1000)</f>
        <v>0</v>
      </c>
      <c r="BF390" s="15">
        <f t="shared" si="128"/>
        <v>0</v>
      </c>
      <c r="BG390" s="15">
        <f t="shared" si="129"/>
        <v>0</v>
      </c>
      <c r="BH390" s="15">
        <f t="shared" si="130"/>
        <v>0</v>
      </c>
      <c r="BI390" s="16">
        <f t="shared" si="131"/>
        <v>0</v>
      </c>
      <c r="BJ390" s="15">
        <f t="shared" si="132"/>
        <v>0</v>
      </c>
      <c r="BK390" s="16">
        <f t="shared" si="133"/>
        <v>0</v>
      </c>
      <c r="BL390" s="15">
        <f t="shared" si="134"/>
        <v>0</v>
      </c>
      <c r="BM390" s="11">
        <f>VLOOKUP(AU390,Ceny!$A$3:$E$9,2,FALSE)</f>
        <v>6.01</v>
      </c>
      <c r="BN390" s="15">
        <f t="shared" si="149"/>
        <v>72.12</v>
      </c>
      <c r="BO390" s="11">
        <f>VLOOKUP(AU390,Ceny!$A$3:$E$9,4,FALSE)</f>
        <v>6.01</v>
      </c>
      <c r="BP390" s="15">
        <f t="shared" si="150"/>
        <v>0</v>
      </c>
      <c r="BQ390" s="11">
        <f>VLOOKUP(AU390,Ceny!$A$3:$E$9,3,FALSE)</f>
        <v>5.706E-2</v>
      </c>
      <c r="BR390" s="15">
        <f t="shared" si="135"/>
        <v>7.19</v>
      </c>
      <c r="BS390" s="11">
        <f>VLOOKUP(AU390,Ceny!$A$3:$E$9,5,FALSE)</f>
        <v>5.706E-2</v>
      </c>
      <c r="BT390" s="15">
        <f t="shared" si="136"/>
        <v>0</v>
      </c>
      <c r="BU390" s="15">
        <v>0</v>
      </c>
      <c r="BV390" s="58">
        <f t="shared" si="137"/>
        <v>0</v>
      </c>
      <c r="BW390" s="59">
        <f t="shared" si="138"/>
        <v>79.31</v>
      </c>
      <c r="BX390" s="59">
        <f t="shared" si="139"/>
        <v>18.239999999999998</v>
      </c>
      <c r="BY390" s="59">
        <f t="shared" si="140"/>
        <v>97.55</v>
      </c>
      <c r="CA390" s="60"/>
    </row>
    <row r="391" spans="1:79">
      <c r="A391" s="56">
        <f t="shared" si="141"/>
        <v>377</v>
      </c>
      <c r="B391" s="8" t="s">
        <v>642</v>
      </c>
      <c r="C391" s="8" t="s">
        <v>64</v>
      </c>
      <c r="D391" s="8" t="s">
        <v>65</v>
      </c>
      <c r="E391" s="8" t="s">
        <v>65</v>
      </c>
      <c r="F391" s="8" t="s">
        <v>66</v>
      </c>
      <c r="G391" s="8" t="s">
        <v>643</v>
      </c>
      <c r="H391" s="8"/>
      <c r="I391" s="8" t="s">
        <v>68</v>
      </c>
      <c r="J391" s="8" t="s">
        <v>637</v>
      </c>
      <c r="K391" s="8" t="s">
        <v>638</v>
      </c>
      <c r="L391" s="8" t="s">
        <v>65</v>
      </c>
      <c r="M391" s="8" t="s">
        <v>65</v>
      </c>
      <c r="N391" s="8" t="s">
        <v>639</v>
      </c>
      <c r="O391" s="8" t="s">
        <v>640</v>
      </c>
      <c r="P391" s="8"/>
      <c r="Q391" s="8" t="s">
        <v>733</v>
      </c>
      <c r="R391" s="8" t="s">
        <v>734</v>
      </c>
      <c r="S391" s="8">
        <v>0</v>
      </c>
      <c r="T391" s="13" t="s">
        <v>49</v>
      </c>
      <c r="U391" s="13" t="s">
        <v>35</v>
      </c>
      <c r="V391" s="8" t="s">
        <v>739</v>
      </c>
      <c r="W391" s="9">
        <v>45657</v>
      </c>
      <c r="X391" s="8" t="s">
        <v>740</v>
      </c>
      <c r="Y391" s="8" t="s">
        <v>1054</v>
      </c>
      <c r="Z391" s="8" t="s">
        <v>872</v>
      </c>
      <c r="AA391" s="8" t="s">
        <v>65</v>
      </c>
      <c r="AB391" s="8" t="s">
        <v>65</v>
      </c>
      <c r="AC391" s="8" t="s">
        <v>873</v>
      </c>
      <c r="AD391" s="8" t="s">
        <v>343</v>
      </c>
      <c r="AE391" s="8" t="s">
        <v>127</v>
      </c>
      <c r="AF391" s="10" t="s">
        <v>1888</v>
      </c>
      <c r="AG391" s="8" t="s">
        <v>1889</v>
      </c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2"/>
      <c r="AT391" s="18">
        <v>11542</v>
      </c>
      <c r="AU391" s="8" t="s">
        <v>1171</v>
      </c>
      <c r="AV391" s="8" t="s">
        <v>1138</v>
      </c>
      <c r="AW391" s="8"/>
      <c r="AX391" s="13">
        <v>8760</v>
      </c>
      <c r="AY391" s="13">
        <v>12</v>
      </c>
      <c r="AZ391" s="14">
        <v>0</v>
      </c>
      <c r="BA391" s="14">
        <v>100</v>
      </c>
      <c r="BB391" s="13">
        <f t="shared" si="125"/>
        <v>0</v>
      </c>
      <c r="BC391" s="13">
        <f t="shared" si="126"/>
        <v>11542</v>
      </c>
      <c r="BD391" s="57">
        <f t="shared" si="127"/>
        <v>0</v>
      </c>
      <c r="BE391" s="57">
        <f>IF((OR(AU391=Ceny!$A$3,AU391=Ceny!$A$4,AU391=Ceny!$A$5,AU391=Ceny!$A$6,AU391=Ceny!$A$7)),$C$5/1000,$C$6/1000)</f>
        <v>0</v>
      </c>
      <c r="BF391" s="15">
        <f t="shared" si="128"/>
        <v>0</v>
      </c>
      <c r="BG391" s="15">
        <f t="shared" si="129"/>
        <v>0</v>
      </c>
      <c r="BH391" s="15">
        <f t="shared" si="130"/>
        <v>0</v>
      </c>
      <c r="BI391" s="16">
        <f t="shared" si="131"/>
        <v>0</v>
      </c>
      <c r="BJ391" s="15">
        <f t="shared" si="132"/>
        <v>0</v>
      </c>
      <c r="BK391" s="16">
        <f t="shared" si="133"/>
        <v>0</v>
      </c>
      <c r="BL391" s="15">
        <f t="shared" si="134"/>
        <v>0</v>
      </c>
      <c r="BM391" s="11">
        <f>VLOOKUP(AU391,Ceny!$A$3:$E$9,2,FALSE)</f>
        <v>13.04</v>
      </c>
      <c r="BN391" s="15">
        <f t="shared" si="149"/>
        <v>0</v>
      </c>
      <c r="BO391" s="11">
        <f>VLOOKUP(AU391,Ceny!$A$3:$E$9,4,FALSE)</f>
        <v>13.04</v>
      </c>
      <c r="BP391" s="15">
        <f t="shared" si="150"/>
        <v>156.47999999999999</v>
      </c>
      <c r="BQ391" s="11">
        <f>VLOOKUP(AU391,Ceny!$A$3:$E$9,3,FALSE)</f>
        <v>4.7559999999999998E-2</v>
      </c>
      <c r="BR391" s="15">
        <f t="shared" si="135"/>
        <v>0</v>
      </c>
      <c r="BS391" s="11">
        <f>VLOOKUP(AU391,Ceny!$A$3:$E$9,5,FALSE)</f>
        <v>4.7559999999999998E-2</v>
      </c>
      <c r="BT391" s="15">
        <f t="shared" si="136"/>
        <v>548.94000000000005</v>
      </c>
      <c r="BU391" s="15">
        <v>0</v>
      </c>
      <c r="BV391" s="58">
        <f t="shared" si="137"/>
        <v>0</v>
      </c>
      <c r="BW391" s="59">
        <f t="shared" si="138"/>
        <v>705.42000000000007</v>
      </c>
      <c r="BX391" s="59">
        <f t="shared" si="139"/>
        <v>162.25</v>
      </c>
      <c r="BY391" s="59">
        <f t="shared" si="140"/>
        <v>867.67000000000007</v>
      </c>
      <c r="CA391" s="60"/>
    </row>
    <row r="392" spans="1:79">
      <c r="A392" s="56">
        <f t="shared" si="141"/>
        <v>378</v>
      </c>
      <c r="B392" s="8" t="s">
        <v>642</v>
      </c>
      <c r="C392" s="8" t="s">
        <v>64</v>
      </c>
      <c r="D392" s="8" t="s">
        <v>65</v>
      </c>
      <c r="E392" s="8" t="s">
        <v>65</v>
      </c>
      <c r="F392" s="8" t="s">
        <v>66</v>
      </c>
      <c r="G392" s="8" t="s">
        <v>643</v>
      </c>
      <c r="H392" s="8"/>
      <c r="I392" s="8" t="s">
        <v>68</v>
      </c>
      <c r="J392" s="8" t="s">
        <v>637</v>
      </c>
      <c r="K392" s="8" t="s">
        <v>638</v>
      </c>
      <c r="L392" s="8" t="s">
        <v>65</v>
      </c>
      <c r="M392" s="8" t="s">
        <v>65</v>
      </c>
      <c r="N392" s="8" t="s">
        <v>639</v>
      </c>
      <c r="O392" s="8" t="s">
        <v>640</v>
      </c>
      <c r="P392" s="8"/>
      <c r="Q392" s="8" t="s">
        <v>733</v>
      </c>
      <c r="R392" s="8" t="s">
        <v>734</v>
      </c>
      <c r="S392" s="8">
        <v>0</v>
      </c>
      <c r="T392" s="13" t="s">
        <v>49</v>
      </c>
      <c r="U392" s="13" t="s">
        <v>35</v>
      </c>
      <c r="V392" s="8" t="s">
        <v>739</v>
      </c>
      <c r="W392" s="9">
        <v>45657</v>
      </c>
      <c r="X392" s="8" t="s">
        <v>740</v>
      </c>
      <c r="Y392" s="8" t="s">
        <v>1054</v>
      </c>
      <c r="Z392" s="8" t="s">
        <v>872</v>
      </c>
      <c r="AA392" s="8" t="s">
        <v>65</v>
      </c>
      <c r="AB392" s="8" t="s">
        <v>65</v>
      </c>
      <c r="AC392" s="8" t="s">
        <v>873</v>
      </c>
      <c r="AD392" s="8" t="s">
        <v>343</v>
      </c>
      <c r="AE392" s="8" t="s">
        <v>964</v>
      </c>
      <c r="AF392" s="10" t="s">
        <v>1890</v>
      </c>
      <c r="AG392" s="8" t="s">
        <v>1891</v>
      </c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2"/>
      <c r="AT392" s="18">
        <v>21622</v>
      </c>
      <c r="AU392" s="8" t="s">
        <v>1171</v>
      </c>
      <c r="AV392" s="8" t="s">
        <v>1138</v>
      </c>
      <c r="AW392" s="8"/>
      <c r="AX392" s="13">
        <v>8760</v>
      </c>
      <c r="AY392" s="13">
        <v>12</v>
      </c>
      <c r="AZ392" s="14">
        <v>0</v>
      </c>
      <c r="BA392" s="14">
        <v>100</v>
      </c>
      <c r="BB392" s="13">
        <f t="shared" si="125"/>
        <v>0</v>
      </c>
      <c r="BC392" s="13">
        <f t="shared" si="126"/>
        <v>21622</v>
      </c>
      <c r="BD392" s="57">
        <f t="shared" si="127"/>
        <v>0</v>
      </c>
      <c r="BE392" s="57">
        <f>IF((OR(AU392=Ceny!$A$3,AU392=Ceny!$A$4,AU392=Ceny!$A$5,AU392=Ceny!$A$6,AU392=Ceny!$A$7)),$C$5/1000,$C$6/1000)</f>
        <v>0</v>
      </c>
      <c r="BF392" s="15">
        <f t="shared" si="128"/>
        <v>0</v>
      </c>
      <c r="BG392" s="15">
        <f t="shared" si="129"/>
        <v>0</v>
      </c>
      <c r="BH392" s="15">
        <f t="shared" si="130"/>
        <v>0</v>
      </c>
      <c r="BI392" s="16">
        <f t="shared" si="131"/>
        <v>0</v>
      </c>
      <c r="BJ392" s="15">
        <f t="shared" si="132"/>
        <v>0</v>
      </c>
      <c r="BK392" s="16">
        <f t="shared" si="133"/>
        <v>0</v>
      </c>
      <c r="BL392" s="15">
        <f t="shared" si="134"/>
        <v>0</v>
      </c>
      <c r="BM392" s="11">
        <f>VLOOKUP(AU392,Ceny!$A$3:$E$9,2,FALSE)</f>
        <v>13.04</v>
      </c>
      <c r="BN392" s="15">
        <f t="shared" si="149"/>
        <v>0</v>
      </c>
      <c r="BO392" s="11">
        <f>VLOOKUP(AU392,Ceny!$A$3:$E$9,4,FALSE)</f>
        <v>13.04</v>
      </c>
      <c r="BP392" s="15">
        <f t="shared" si="150"/>
        <v>156.47999999999999</v>
      </c>
      <c r="BQ392" s="11">
        <f>VLOOKUP(AU392,Ceny!$A$3:$E$9,3,FALSE)</f>
        <v>4.7559999999999998E-2</v>
      </c>
      <c r="BR392" s="15">
        <f t="shared" si="135"/>
        <v>0</v>
      </c>
      <c r="BS392" s="11">
        <f>VLOOKUP(AU392,Ceny!$A$3:$E$9,5,FALSE)</f>
        <v>4.7559999999999998E-2</v>
      </c>
      <c r="BT392" s="15">
        <f t="shared" si="136"/>
        <v>1028.3399999999999</v>
      </c>
      <c r="BU392" s="15">
        <v>0</v>
      </c>
      <c r="BV392" s="58">
        <f t="shared" si="137"/>
        <v>0</v>
      </c>
      <c r="BW392" s="59">
        <f t="shared" si="138"/>
        <v>1184.82</v>
      </c>
      <c r="BX392" s="59">
        <f t="shared" si="139"/>
        <v>272.51</v>
      </c>
      <c r="BY392" s="59">
        <f t="shared" si="140"/>
        <v>1457.33</v>
      </c>
      <c r="CA392" s="60"/>
    </row>
    <row r="393" spans="1:79">
      <c r="A393" s="56">
        <f t="shared" si="141"/>
        <v>379</v>
      </c>
      <c r="B393" s="8" t="s">
        <v>63</v>
      </c>
      <c r="C393" s="8" t="s">
        <v>64</v>
      </c>
      <c r="D393" s="8" t="s">
        <v>65</v>
      </c>
      <c r="E393" s="8" t="s">
        <v>65</v>
      </c>
      <c r="F393" s="8" t="s">
        <v>66</v>
      </c>
      <c r="G393" s="8" t="s">
        <v>643</v>
      </c>
      <c r="H393" s="8"/>
      <c r="I393" s="8" t="s">
        <v>68</v>
      </c>
      <c r="J393" s="8" t="s">
        <v>644</v>
      </c>
      <c r="K393" s="8" t="s">
        <v>426</v>
      </c>
      <c r="L393" s="8" t="s">
        <v>65</v>
      </c>
      <c r="M393" s="8" t="s">
        <v>65</v>
      </c>
      <c r="N393" s="8" t="s">
        <v>427</v>
      </c>
      <c r="O393" s="8" t="s">
        <v>211</v>
      </c>
      <c r="P393" s="8"/>
      <c r="Q393" s="8" t="s">
        <v>733</v>
      </c>
      <c r="R393" s="8" t="s">
        <v>734</v>
      </c>
      <c r="S393" s="8">
        <v>0</v>
      </c>
      <c r="T393" s="13" t="s">
        <v>49</v>
      </c>
      <c r="U393" s="13" t="s">
        <v>35</v>
      </c>
      <c r="V393" s="8" t="s">
        <v>739</v>
      </c>
      <c r="W393" s="9">
        <v>45657</v>
      </c>
      <c r="X393" s="8" t="s">
        <v>740</v>
      </c>
      <c r="Y393" s="8" t="s">
        <v>1094</v>
      </c>
      <c r="Z393" s="8" t="s">
        <v>426</v>
      </c>
      <c r="AA393" s="8" t="s">
        <v>65</v>
      </c>
      <c r="AB393" s="8" t="s">
        <v>65</v>
      </c>
      <c r="AC393" s="8" t="s">
        <v>1095</v>
      </c>
      <c r="AD393" s="8" t="s">
        <v>211</v>
      </c>
      <c r="AE393" s="8"/>
      <c r="AF393" s="10" t="s">
        <v>1892</v>
      </c>
      <c r="AG393" s="8" t="s">
        <v>1893</v>
      </c>
      <c r="AH393" s="11">
        <v>15675</v>
      </c>
      <c r="AI393" s="11">
        <v>16914</v>
      </c>
      <c r="AJ393" s="11">
        <v>14886</v>
      </c>
      <c r="AK393" s="11">
        <v>11650</v>
      </c>
      <c r="AL393" s="11">
        <v>6304</v>
      </c>
      <c r="AM393" s="11">
        <v>4534</v>
      </c>
      <c r="AN393" s="11">
        <v>3145</v>
      </c>
      <c r="AO393" s="11">
        <v>1400</v>
      </c>
      <c r="AP393" s="11">
        <v>4621</v>
      </c>
      <c r="AQ393" s="11">
        <v>6995</v>
      </c>
      <c r="AR393" s="11">
        <v>11562</v>
      </c>
      <c r="AS393" s="12">
        <v>15069</v>
      </c>
      <c r="AT393" s="18">
        <f>AH393+AI393+AJ393+AK393+AL393+AM393+AN393+AO393+AP393+AQ393+AR393+AS393</f>
        <v>112755</v>
      </c>
      <c r="AU393" s="8" t="str">
        <f>AU$19</f>
        <v>W-5.1</v>
      </c>
      <c r="AV393" s="8" t="s">
        <v>1138</v>
      </c>
      <c r="AW393" s="8" t="s">
        <v>1177</v>
      </c>
      <c r="AX393" s="13">
        <v>8760</v>
      </c>
      <c r="AY393" s="13">
        <v>12</v>
      </c>
      <c r="AZ393" s="14">
        <v>0</v>
      </c>
      <c r="BA393" s="14">
        <v>100</v>
      </c>
      <c r="BB393" s="13">
        <f t="shared" si="125"/>
        <v>0</v>
      </c>
      <c r="BC393" s="13">
        <f t="shared" si="126"/>
        <v>112755</v>
      </c>
      <c r="BD393" s="57">
        <f t="shared" si="127"/>
        <v>0</v>
      </c>
      <c r="BE393" s="57">
        <f>IF((OR(AU393=Ceny!$A$3,AU393=Ceny!$A$4,AU393=Ceny!$A$5,AU393=Ceny!$A$6,AU393=Ceny!$A$7)),$C$5/1000,$C$6/1000)</f>
        <v>0</v>
      </c>
      <c r="BF393" s="15">
        <f t="shared" si="128"/>
        <v>0</v>
      </c>
      <c r="BG393" s="15">
        <f t="shared" si="129"/>
        <v>0</v>
      </c>
      <c r="BH393" s="15">
        <f t="shared" si="130"/>
        <v>0</v>
      </c>
      <c r="BI393" s="16">
        <f t="shared" si="131"/>
        <v>0</v>
      </c>
      <c r="BJ393" s="15">
        <f t="shared" si="132"/>
        <v>0</v>
      </c>
      <c r="BK393" s="16">
        <f t="shared" si="133"/>
        <v>0</v>
      </c>
      <c r="BL393" s="15">
        <f t="shared" si="134"/>
        <v>0</v>
      </c>
      <c r="BM393" s="11">
        <f>VLOOKUP(AU393,Ceny!$A$3:$E$9,2,FALSE)</f>
        <v>6.4200000000000004E-3</v>
      </c>
      <c r="BN393" s="15">
        <f>ROUND(BM393*AX393*AW393*AZ393/100,2)</f>
        <v>0</v>
      </c>
      <c r="BO393" s="11">
        <f>VLOOKUP(AU393,Ceny!$A$3:$E$9,4,FALSE)</f>
        <v>6.4200000000000004E-3</v>
      </c>
      <c r="BP393" s="15">
        <f>ROUND(BO393*AW393*AX393*BA393/100,2)</f>
        <v>9898.1</v>
      </c>
      <c r="BQ393" s="11">
        <f>VLOOKUP(AU393,Ceny!$A$3:$E$9,3,FALSE)</f>
        <v>2.3060000000000001E-2</v>
      </c>
      <c r="BR393" s="15">
        <f t="shared" si="135"/>
        <v>0</v>
      </c>
      <c r="BS393" s="11">
        <f>VLOOKUP(AU393,Ceny!$A$3:$E$9,5,FALSE)</f>
        <v>2.3060000000000001E-2</v>
      </c>
      <c r="BT393" s="15">
        <f t="shared" si="136"/>
        <v>2600.13</v>
      </c>
      <c r="BU393" s="15">
        <v>0</v>
      </c>
      <c r="BV393" s="58">
        <f t="shared" si="137"/>
        <v>0</v>
      </c>
      <c r="BW393" s="59">
        <f t="shared" si="138"/>
        <v>12498.23</v>
      </c>
      <c r="BX393" s="59">
        <f t="shared" si="139"/>
        <v>2874.59</v>
      </c>
      <c r="BY393" s="59">
        <f t="shared" si="140"/>
        <v>15372.82</v>
      </c>
      <c r="CA393" s="60"/>
    </row>
    <row r="394" spans="1:79">
      <c r="A394" s="56">
        <f t="shared" si="141"/>
        <v>380</v>
      </c>
      <c r="B394" s="8" t="s">
        <v>63</v>
      </c>
      <c r="C394" s="8" t="s">
        <v>64</v>
      </c>
      <c r="D394" s="8" t="s">
        <v>65</v>
      </c>
      <c r="E394" s="8" t="s">
        <v>65</v>
      </c>
      <c r="F394" s="8" t="s">
        <v>66</v>
      </c>
      <c r="G394" s="8" t="s">
        <v>643</v>
      </c>
      <c r="H394" s="8"/>
      <c r="I394" s="8" t="s">
        <v>68</v>
      </c>
      <c r="J394" s="8" t="s">
        <v>644</v>
      </c>
      <c r="K394" s="8" t="s">
        <v>426</v>
      </c>
      <c r="L394" s="8" t="s">
        <v>65</v>
      </c>
      <c r="M394" s="8" t="s">
        <v>65</v>
      </c>
      <c r="N394" s="8" t="s">
        <v>427</v>
      </c>
      <c r="O394" s="8" t="s">
        <v>211</v>
      </c>
      <c r="P394" s="8"/>
      <c r="Q394" s="8" t="s">
        <v>733</v>
      </c>
      <c r="R394" s="8" t="s">
        <v>734</v>
      </c>
      <c r="S394" s="8">
        <v>0</v>
      </c>
      <c r="T394" s="13" t="s">
        <v>49</v>
      </c>
      <c r="U394" s="13" t="s">
        <v>35</v>
      </c>
      <c r="V394" s="8" t="s">
        <v>739</v>
      </c>
      <c r="W394" s="9">
        <v>45657</v>
      </c>
      <c r="X394" s="8" t="s">
        <v>740</v>
      </c>
      <c r="Y394" s="8" t="s">
        <v>1094</v>
      </c>
      <c r="Z394" s="8" t="s">
        <v>426</v>
      </c>
      <c r="AA394" s="8" t="s">
        <v>65</v>
      </c>
      <c r="AB394" s="8" t="s">
        <v>65</v>
      </c>
      <c r="AC394" s="8" t="s">
        <v>427</v>
      </c>
      <c r="AD394" s="8" t="s">
        <v>96</v>
      </c>
      <c r="AE394" s="8"/>
      <c r="AF394" s="10" t="s">
        <v>1894</v>
      </c>
      <c r="AG394" s="8" t="s">
        <v>1895</v>
      </c>
      <c r="AH394" s="11">
        <v>20590</v>
      </c>
      <c r="AI394" s="11">
        <v>18587</v>
      </c>
      <c r="AJ394" s="11">
        <v>18135</v>
      </c>
      <c r="AK394" s="11">
        <v>13501</v>
      </c>
      <c r="AL394" s="11">
        <v>7920</v>
      </c>
      <c r="AM394" s="11">
        <v>4096</v>
      </c>
      <c r="AN394" s="11">
        <v>3700</v>
      </c>
      <c r="AO394" s="11">
        <v>3031</v>
      </c>
      <c r="AP394" s="11">
        <v>3832</v>
      </c>
      <c r="AQ394" s="11">
        <v>8738</v>
      </c>
      <c r="AR394" s="11">
        <v>17897</v>
      </c>
      <c r="AS394" s="12">
        <v>21299</v>
      </c>
      <c r="AT394" s="18">
        <f>AH394+AI394+AJ394+AK394+AL394+AM394+AN394+AO394+AP394+AQ394+AR394+AS394</f>
        <v>141326</v>
      </c>
      <c r="AU394" s="8" t="str">
        <f>AU$19</f>
        <v>W-5.1</v>
      </c>
      <c r="AV394" s="8" t="s">
        <v>1138</v>
      </c>
      <c r="AW394" s="8" t="s">
        <v>1177</v>
      </c>
      <c r="AX394" s="13">
        <v>8760</v>
      </c>
      <c r="AY394" s="13">
        <v>12</v>
      </c>
      <c r="AZ394" s="14">
        <v>0</v>
      </c>
      <c r="BA394" s="14">
        <v>100</v>
      </c>
      <c r="BB394" s="13">
        <f t="shared" si="125"/>
        <v>0</v>
      </c>
      <c r="BC394" s="13">
        <f t="shared" si="126"/>
        <v>141326</v>
      </c>
      <c r="BD394" s="57">
        <f t="shared" si="127"/>
        <v>0</v>
      </c>
      <c r="BE394" s="57">
        <f>IF((OR(AU394=Ceny!$A$3,AU394=Ceny!$A$4,AU394=Ceny!$A$5,AU394=Ceny!$A$6,AU394=Ceny!$A$7)),$C$5/1000,$C$6/1000)</f>
        <v>0</v>
      </c>
      <c r="BF394" s="15">
        <f t="shared" si="128"/>
        <v>0</v>
      </c>
      <c r="BG394" s="15">
        <f t="shared" si="129"/>
        <v>0</v>
      </c>
      <c r="BH394" s="15">
        <f t="shared" si="130"/>
        <v>0</v>
      </c>
      <c r="BI394" s="16">
        <f t="shared" si="131"/>
        <v>0</v>
      </c>
      <c r="BJ394" s="15">
        <f t="shared" si="132"/>
        <v>0</v>
      </c>
      <c r="BK394" s="16">
        <f t="shared" si="133"/>
        <v>0</v>
      </c>
      <c r="BL394" s="15">
        <f t="shared" si="134"/>
        <v>0</v>
      </c>
      <c r="BM394" s="11">
        <f>VLOOKUP(AU394,Ceny!$A$3:$E$9,2,FALSE)</f>
        <v>6.4200000000000004E-3</v>
      </c>
      <c r="BN394" s="15">
        <f>ROUND(BM394*AX394*AW394*AZ394/100,2)</f>
        <v>0</v>
      </c>
      <c r="BO394" s="11">
        <f>VLOOKUP(AU394,Ceny!$A$3:$E$9,4,FALSE)</f>
        <v>6.4200000000000004E-3</v>
      </c>
      <c r="BP394" s="15">
        <f>ROUND(BO394*AW394*AX394*BA394/100,2)</f>
        <v>9898.1</v>
      </c>
      <c r="BQ394" s="11">
        <f>VLOOKUP(AU394,Ceny!$A$3:$E$9,3,FALSE)</f>
        <v>2.3060000000000001E-2</v>
      </c>
      <c r="BR394" s="15">
        <f t="shared" si="135"/>
        <v>0</v>
      </c>
      <c r="BS394" s="11">
        <f>VLOOKUP(AU394,Ceny!$A$3:$E$9,5,FALSE)</f>
        <v>2.3060000000000001E-2</v>
      </c>
      <c r="BT394" s="15">
        <f t="shared" si="136"/>
        <v>3258.98</v>
      </c>
      <c r="BU394" s="15">
        <v>0</v>
      </c>
      <c r="BV394" s="58">
        <f t="shared" si="137"/>
        <v>0</v>
      </c>
      <c r="BW394" s="59">
        <f t="shared" si="138"/>
        <v>13157.08</v>
      </c>
      <c r="BX394" s="59">
        <f t="shared" si="139"/>
        <v>3026.13</v>
      </c>
      <c r="BY394" s="59">
        <f t="shared" si="140"/>
        <v>16183.21</v>
      </c>
      <c r="CA394" s="60"/>
    </row>
    <row r="395" spans="1:79">
      <c r="A395" s="56">
        <f t="shared" si="141"/>
        <v>381</v>
      </c>
      <c r="B395" s="8" t="s">
        <v>63</v>
      </c>
      <c r="C395" s="8" t="s">
        <v>64</v>
      </c>
      <c r="D395" s="8" t="s">
        <v>65</v>
      </c>
      <c r="E395" s="8" t="s">
        <v>65</v>
      </c>
      <c r="F395" s="8" t="s">
        <v>66</v>
      </c>
      <c r="G395" s="8" t="s">
        <v>643</v>
      </c>
      <c r="H395" s="8"/>
      <c r="I395" s="8" t="s">
        <v>68</v>
      </c>
      <c r="J395" s="8" t="s">
        <v>644</v>
      </c>
      <c r="K395" s="8" t="s">
        <v>426</v>
      </c>
      <c r="L395" s="8" t="s">
        <v>65</v>
      </c>
      <c r="M395" s="8" t="s">
        <v>65</v>
      </c>
      <c r="N395" s="8" t="s">
        <v>427</v>
      </c>
      <c r="O395" s="8" t="s">
        <v>211</v>
      </c>
      <c r="P395" s="8"/>
      <c r="Q395" s="8" t="s">
        <v>733</v>
      </c>
      <c r="R395" s="8" t="s">
        <v>734</v>
      </c>
      <c r="S395" s="8">
        <v>0</v>
      </c>
      <c r="T395" s="13" t="s">
        <v>49</v>
      </c>
      <c r="U395" s="13" t="s">
        <v>35</v>
      </c>
      <c r="V395" s="8" t="s">
        <v>739</v>
      </c>
      <c r="W395" s="9">
        <v>45657</v>
      </c>
      <c r="X395" s="8" t="s">
        <v>740</v>
      </c>
      <c r="Y395" s="8" t="s">
        <v>1094</v>
      </c>
      <c r="Z395" s="8" t="s">
        <v>1096</v>
      </c>
      <c r="AA395" s="8" t="s">
        <v>65</v>
      </c>
      <c r="AB395" s="8" t="s">
        <v>65</v>
      </c>
      <c r="AC395" s="8" t="s">
        <v>1097</v>
      </c>
      <c r="AD395" s="8" t="s">
        <v>286</v>
      </c>
      <c r="AE395" s="8"/>
      <c r="AF395" s="10" t="s">
        <v>1896</v>
      </c>
      <c r="AG395" s="8" t="s">
        <v>1897</v>
      </c>
      <c r="AH395" s="11">
        <v>17726</v>
      </c>
      <c r="AI395" s="11">
        <v>17551</v>
      </c>
      <c r="AJ395" s="11">
        <v>16346</v>
      </c>
      <c r="AK395" s="11">
        <v>12121</v>
      </c>
      <c r="AL395" s="11">
        <v>8867</v>
      </c>
      <c r="AM395" s="11">
        <v>6541</v>
      </c>
      <c r="AN395" s="11">
        <v>4961</v>
      </c>
      <c r="AO395" s="11">
        <v>1678</v>
      </c>
      <c r="AP395" s="11">
        <v>5388</v>
      </c>
      <c r="AQ395" s="11">
        <v>9257</v>
      </c>
      <c r="AR395" s="11">
        <v>16593</v>
      </c>
      <c r="AS395" s="12">
        <v>17330</v>
      </c>
      <c r="AT395" s="18">
        <f>AH395+AI395+AJ395+AK395+AL395+AM395+AN395+AO395+AP395+AQ395+AR395+AS395</f>
        <v>134359</v>
      </c>
      <c r="AU395" s="8" t="str">
        <f>AU$19</f>
        <v>W-5.1</v>
      </c>
      <c r="AV395" s="8" t="s">
        <v>1138</v>
      </c>
      <c r="AW395" s="8" t="s">
        <v>1181</v>
      </c>
      <c r="AX395" s="13">
        <v>8760</v>
      </c>
      <c r="AY395" s="13">
        <v>12</v>
      </c>
      <c r="AZ395" s="14">
        <v>0</v>
      </c>
      <c r="BA395" s="14">
        <v>100</v>
      </c>
      <c r="BB395" s="13">
        <f t="shared" ref="BB395:BB451" si="151">AT395*AZ395/100</f>
        <v>0</v>
      </c>
      <c r="BC395" s="13">
        <f t="shared" ref="BC395:BC451" si="152">AT395*BA395/100</f>
        <v>134359</v>
      </c>
      <c r="BD395" s="57">
        <f t="shared" ref="BD395:BD451" si="153">C$4/1000</f>
        <v>0</v>
      </c>
      <c r="BE395" s="57">
        <f>IF((OR(AU395=Ceny!$A$3,AU395=Ceny!$A$4,AU395=Ceny!$A$5,AU395=Ceny!$A$6,AU395=Ceny!$A$7)),$C$5/1000,$C$6/1000)</f>
        <v>0</v>
      </c>
      <c r="BF395" s="15">
        <f t="shared" ref="BF395:BF451" si="154">ROUND(BB395*BD395,2)</f>
        <v>0</v>
      </c>
      <c r="BG395" s="15">
        <f t="shared" ref="BG395:BG451" si="155">ROUND(BC395*BE395,2)</f>
        <v>0</v>
      </c>
      <c r="BH395" s="15">
        <f t="shared" ref="BH395:BH451" si="156">SUM(BF395:BG395)</f>
        <v>0</v>
      </c>
      <c r="BI395" s="16">
        <f t="shared" ref="BI395:BI451" si="157">HLOOKUP(AU395,$E$3:$K$5,2,FALSE)</f>
        <v>0</v>
      </c>
      <c r="BJ395" s="15">
        <f t="shared" ref="BJ395:BJ451" si="158">ROUND(BI395*AY395*AZ395/100,2)</f>
        <v>0</v>
      </c>
      <c r="BK395" s="16">
        <f t="shared" ref="BK395:BK451" si="159">HLOOKUP(AU395,$E$3:$K$5,3,FALSE)</f>
        <v>0</v>
      </c>
      <c r="BL395" s="15">
        <f t="shared" ref="BL395:BL451" si="160">ROUND(BK395*AY395*BA395/100,2)</f>
        <v>0</v>
      </c>
      <c r="BM395" s="11">
        <f>VLOOKUP(AU395,Ceny!$A$3:$E$9,2,FALSE)</f>
        <v>6.4200000000000004E-3</v>
      </c>
      <c r="BN395" s="15">
        <f>ROUND(BM395*AX395*AW395*AZ395/100,2)</f>
        <v>0</v>
      </c>
      <c r="BO395" s="11">
        <f>VLOOKUP(AU395,Ceny!$A$3:$E$9,4,FALSE)</f>
        <v>6.4200000000000004E-3</v>
      </c>
      <c r="BP395" s="15">
        <f>ROUND(BO395*AW395*AX395*BA395/100,2)</f>
        <v>6804.94</v>
      </c>
      <c r="BQ395" s="11">
        <f>VLOOKUP(AU395,Ceny!$A$3:$E$9,3,FALSE)</f>
        <v>2.3060000000000001E-2</v>
      </c>
      <c r="BR395" s="15">
        <f t="shared" ref="BR395:BR451" si="161">ROUND(BQ395*AT395*AZ395/100,2)</f>
        <v>0</v>
      </c>
      <c r="BS395" s="11">
        <f>VLOOKUP(AU395,Ceny!$A$3:$E$9,5,FALSE)</f>
        <v>2.3060000000000001E-2</v>
      </c>
      <c r="BT395" s="15">
        <f t="shared" ref="BT395:BT451" si="162">ROUND(BS395*AT395*BA395/100,2)</f>
        <v>3098.32</v>
      </c>
      <c r="BU395" s="15">
        <v>0</v>
      </c>
      <c r="BV395" s="58">
        <f t="shared" ref="BV395:BV451" si="163">ROUND(BU395*AT395,2)</f>
        <v>0</v>
      </c>
      <c r="BW395" s="59">
        <f t="shared" ref="BW395:BW451" si="164">BH395+BJ395+BL395+BN395+BR395+BT395+BP395+BV395</f>
        <v>9903.26</v>
      </c>
      <c r="BX395" s="59">
        <f t="shared" ref="BX395:BX451" si="165">ROUND(BW395*0.23,2)</f>
        <v>2277.75</v>
      </c>
      <c r="BY395" s="59">
        <f t="shared" ref="BY395:BY452" si="166">BX395+BW395</f>
        <v>12181.01</v>
      </c>
      <c r="CA395" s="60"/>
    </row>
    <row r="396" spans="1:79">
      <c r="A396" s="56">
        <f t="shared" si="141"/>
        <v>382</v>
      </c>
      <c r="B396" s="8" t="s">
        <v>63</v>
      </c>
      <c r="C396" s="8" t="s">
        <v>64</v>
      </c>
      <c r="D396" s="8" t="s">
        <v>65</v>
      </c>
      <c r="E396" s="8" t="s">
        <v>65</v>
      </c>
      <c r="F396" s="8" t="s">
        <v>66</v>
      </c>
      <c r="G396" s="8" t="s">
        <v>643</v>
      </c>
      <c r="H396" s="8"/>
      <c r="I396" s="8" t="s">
        <v>68</v>
      </c>
      <c r="J396" s="8" t="s">
        <v>645</v>
      </c>
      <c r="K396" s="8" t="s">
        <v>646</v>
      </c>
      <c r="L396" s="8" t="s">
        <v>65</v>
      </c>
      <c r="M396" s="8" t="s">
        <v>65</v>
      </c>
      <c r="N396" s="8" t="s">
        <v>647</v>
      </c>
      <c r="O396" s="8" t="s">
        <v>648</v>
      </c>
      <c r="P396" s="8"/>
      <c r="Q396" s="8" t="s">
        <v>733</v>
      </c>
      <c r="R396" s="8" t="s">
        <v>734</v>
      </c>
      <c r="S396" s="8">
        <v>0</v>
      </c>
      <c r="T396" s="13" t="s">
        <v>49</v>
      </c>
      <c r="U396" s="13" t="s">
        <v>35</v>
      </c>
      <c r="V396" s="8" t="s">
        <v>739</v>
      </c>
      <c r="W396" s="9">
        <v>45657</v>
      </c>
      <c r="X396" s="8" t="s">
        <v>740</v>
      </c>
      <c r="Y396" s="8" t="s">
        <v>645</v>
      </c>
      <c r="Z396" s="8" t="s">
        <v>646</v>
      </c>
      <c r="AA396" s="8" t="s">
        <v>65</v>
      </c>
      <c r="AB396" s="8" t="s">
        <v>65</v>
      </c>
      <c r="AC396" s="8" t="s">
        <v>647</v>
      </c>
      <c r="AD396" s="8" t="s">
        <v>648</v>
      </c>
      <c r="AE396" s="8"/>
      <c r="AF396" s="10" t="s">
        <v>1898</v>
      </c>
      <c r="AG396" s="8" t="s">
        <v>1899</v>
      </c>
      <c r="AH396" s="11">
        <v>46233</v>
      </c>
      <c r="AI396" s="11">
        <v>47019</v>
      </c>
      <c r="AJ396" s="11">
        <v>42722</v>
      </c>
      <c r="AK396" s="11">
        <v>32925</v>
      </c>
      <c r="AL396" s="11">
        <v>20515</v>
      </c>
      <c r="AM396" s="11">
        <v>4626</v>
      </c>
      <c r="AN396" s="11">
        <v>3712</v>
      </c>
      <c r="AO396" s="11">
        <v>4050</v>
      </c>
      <c r="AP396" s="11">
        <v>5469</v>
      </c>
      <c r="AQ396" s="11">
        <v>25118</v>
      </c>
      <c r="AR396" s="11">
        <v>47506</v>
      </c>
      <c r="AS396" s="12">
        <v>8815</v>
      </c>
      <c r="AT396" s="18">
        <f>AH396+AI396+AJ396+AK396+AL396+AM396+AN396+AO396+AP396+AQ396+AR396+AS396</f>
        <v>288710</v>
      </c>
      <c r="AU396" s="8" t="str">
        <f>AU$19</f>
        <v>W-5.1</v>
      </c>
      <c r="AV396" s="8" t="s">
        <v>1138</v>
      </c>
      <c r="AW396" s="8" t="s">
        <v>1900</v>
      </c>
      <c r="AX396" s="13">
        <v>8760</v>
      </c>
      <c r="AY396" s="13">
        <v>12</v>
      </c>
      <c r="AZ396" s="14">
        <v>0</v>
      </c>
      <c r="BA396" s="14">
        <v>100</v>
      </c>
      <c r="BB396" s="13">
        <f t="shared" si="151"/>
        <v>0</v>
      </c>
      <c r="BC396" s="13">
        <f t="shared" si="152"/>
        <v>288710</v>
      </c>
      <c r="BD396" s="57">
        <f t="shared" si="153"/>
        <v>0</v>
      </c>
      <c r="BE396" s="57">
        <f>IF((OR(AU396=Ceny!$A$3,AU396=Ceny!$A$4,AU396=Ceny!$A$5,AU396=Ceny!$A$6,AU396=Ceny!$A$7)),$C$5/1000,$C$6/1000)</f>
        <v>0</v>
      </c>
      <c r="BF396" s="15">
        <f t="shared" si="154"/>
        <v>0</v>
      </c>
      <c r="BG396" s="15">
        <f t="shared" si="155"/>
        <v>0</v>
      </c>
      <c r="BH396" s="15">
        <f t="shared" si="156"/>
        <v>0</v>
      </c>
      <c r="BI396" s="16">
        <f t="shared" si="157"/>
        <v>0</v>
      </c>
      <c r="BJ396" s="15">
        <f t="shared" si="158"/>
        <v>0</v>
      </c>
      <c r="BK396" s="16">
        <f t="shared" si="159"/>
        <v>0</v>
      </c>
      <c r="BL396" s="15">
        <f t="shared" si="160"/>
        <v>0</v>
      </c>
      <c r="BM396" s="11">
        <f>VLOOKUP(AU396,Ceny!$A$3:$E$9,2,FALSE)</f>
        <v>6.4200000000000004E-3</v>
      </c>
      <c r="BN396" s="15">
        <f>ROUND(BM396*AX396*AW396*AZ396/100,2)</f>
        <v>0</v>
      </c>
      <c r="BO396" s="11">
        <f>VLOOKUP(AU396,Ceny!$A$3:$E$9,4,FALSE)</f>
        <v>6.4200000000000004E-3</v>
      </c>
      <c r="BP396" s="15">
        <f>ROUND(BO396*AW396*AX396*BA396/100,2)</f>
        <v>9841.86</v>
      </c>
      <c r="BQ396" s="11">
        <f>VLOOKUP(AU396,Ceny!$A$3:$E$9,3,FALSE)</f>
        <v>2.3060000000000001E-2</v>
      </c>
      <c r="BR396" s="15">
        <f t="shared" si="161"/>
        <v>0</v>
      </c>
      <c r="BS396" s="11">
        <f>VLOOKUP(AU396,Ceny!$A$3:$E$9,5,FALSE)</f>
        <v>2.3060000000000001E-2</v>
      </c>
      <c r="BT396" s="15">
        <f t="shared" si="162"/>
        <v>6657.65</v>
      </c>
      <c r="BU396" s="15">
        <v>0</v>
      </c>
      <c r="BV396" s="58">
        <f t="shared" si="163"/>
        <v>0</v>
      </c>
      <c r="BW396" s="59">
        <f t="shared" si="164"/>
        <v>16499.510000000002</v>
      </c>
      <c r="BX396" s="59">
        <f t="shared" si="165"/>
        <v>3794.89</v>
      </c>
      <c r="BY396" s="59">
        <f t="shared" si="166"/>
        <v>20294.400000000001</v>
      </c>
      <c r="CA396" s="60"/>
    </row>
    <row r="397" spans="1:79">
      <c r="A397" s="56">
        <f t="shared" si="141"/>
        <v>383</v>
      </c>
      <c r="B397" s="8" t="s">
        <v>63</v>
      </c>
      <c r="C397" s="8" t="s">
        <v>64</v>
      </c>
      <c r="D397" s="8" t="s">
        <v>65</v>
      </c>
      <c r="E397" s="8" t="s">
        <v>65</v>
      </c>
      <c r="F397" s="8" t="s">
        <v>66</v>
      </c>
      <c r="G397" s="8" t="s">
        <v>643</v>
      </c>
      <c r="H397" s="8"/>
      <c r="I397" s="8" t="s">
        <v>68</v>
      </c>
      <c r="J397" s="8" t="s">
        <v>649</v>
      </c>
      <c r="K397" s="8" t="s">
        <v>650</v>
      </c>
      <c r="L397" s="8" t="s">
        <v>65</v>
      </c>
      <c r="M397" s="8" t="s">
        <v>65</v>
      </c>
      <c r="N397" s="8" t="s">
        <v>651</v>
      </c>
      <c r="O397" s="8" t="s">
        <v>480</v>
      </c>
      <c r="P397" s="8"/>
      <c r="Q397" s="8" t="s">
        <v>733</v>
      </c>
      <c r="R397" s="8" t="s">
        <v>734</v>
      </c>
      <c r="S397" s="8">
        <v>0</v>
      </c>
      <c r="T397" s="13" t="s">
        <v>49</v>
      </c>
      <c r="U397" s="13" t="s">
        <v>35</v>
      </c>
      <c r="V397" s="8" t="s">
        <v>739</v>
      </c>
      <c r="W397" s="9">
        <v>45657</v>
      </c>
      <c r="X397" s="8" t="s">
        <v>740</v>
      </c>
      <c r="Y397" s="8" t="s">
        <v>649</v>
      </c>
      <c r="Z397" s="8" t="s">
        <v>312</v>
      </c>
      <c r="AA397" s="8" t="s">
        <v>65</v>
      </c>
      <c r="AB397" s="8" t="s">
        <v>65</v>
      </c>
      <c r="AC397" s="8" t="s">
        <v>313</v>
      </c>
      <c r="AD397" s="8" t="s">
        <v>411</v>
      </c>
      <c r="AE397" s="8"/>
      <c r="AF397" s="10" t="s">
        <v>1901</v>
      </c>
      <c r="AG397" s="8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2"/>
      <c r="AT397" s="18">
        <v>23</v>
      </c>
      <c r="AU397" s="8" t="str">
        <f>AU$15</f>
        <v>W-1.1</v>
      </c>
      <c r="AV397" s="8" t="s">
        <v>1138</v>
      </c>
      <c r="AW397" s="8"/>
      <c r="AX397" s="13">
        <v>8760</v>
      </c>
      <c r="AY397" s="13">
        <v>12</v>
      </c>
      <c r="AZ397" s="14">
        <v>0</v>
      </c>
      <c r="BA397" s="14">
        <v>100</v>
      </c>
      <c r="BB397" s="13">
        <f t="shared" si="151"/>
        <v>0</v>
      </c>
      <c r="BC397" s="13">
        <f t="shared" si="152"/>
        <v>23</v>
      </c>
      <c r="BD397" s="57">
        <f t="shared" si="153"/>
        <v>0</v>
      </c>
      <c r="BE397" s="57">
        <f>IF((OR(AU397=Ceny!$A$3,AU397=Ceny!$A$4,AU397=Ceny!$A$5,AU397=Ceny!$A$6,AU397=Ceny!$A$7)),$C$5/1000,$C$6/1000)</f>
        <v>0</v>
      </c>
      <c r="BF397" s="15">
        <f t="shared" si="154"/>
        <v>0</v>
      </c>
      <c r="BG397" s="15">
        <f t="shared" si="155"/>
        <v>0</v>
      </c>
      <c r="BH397" s="15">
        <f t="shared" si="156"/>
        <v>0</v>
      </c>
      <c r="BI397" s="16">
        <f t="shared" si="157"/>
        <v>0</v>
      </c>
      <c r="BJ397" s="15">
        <f t="shared" si="158"/>
        <v>0</v>
      </c>
      <c r="BK397" s="16">
        <f t="shared" si="159"/>
        <v>0</v>
      </c>
      <c r="BL397" s="15">
        <f t="shared" si="160"/>
        <v>0</v>
      </c>
      <c r="BM397" s="11">
        <f>VLOOKUP(AU397,Ceny!$A$3:$E$9,2,FALSE)</f>
        <v>6.01</v>
      </c>
      <c r="BN397" s="15">
        <f>ROUND(BM397*AY397*AZ397/100,2)</f>
        <v>0</v>
      </c>
      <c r="BO397" s="11">
        <f>VLOOKUP(AU397,Ceny!$A$3:$E$9,4,FALSE)</f>
        <v>6.01</v>
      </c>
      <c r="BP397" s="15">
        <f>ROUND(BO397*AY397*BA397/100,2)</f>
        <v>72.12</v>
      </c>
      <c r="BQ397" s="11">
        <f>VLOOKUP(AU397,Ceny!$A$3:$E$9,3,FALSE)</f>
        <v>5.706E-2</v>
      </c>
      <c r="BR397" s="15">
        <f t="shared" si="161"/>
        <v>0</v>
      </c>
      <c r="BS397" s="11">
        <f>VLOOKUP(AU397,Ceny!$A$3:$E$9,5,FALSE)</f>
        <v>5.706E-2</v>
      </c>
      <c r="BT397" s="15">
        <f t="shared" si="162"/>
        <v>1.31</v>
      </c>
      <c r="BU397" s="15">
        <v>0</v>
      </c>
      <c r="BV397" s="58">
        <f t="shared" si="163"/>
        <v>0</v>
      </c>
      <c r="BW397" s="59">
        <f t="shared" si="164"/>
        <v>73.430000000000007</v>
      </c>
      <c r="BX397" s="59">
        <f t="shared" si="165"/>
        <v>16.89</v>
      </c>
      <c r="BY397" s="59">
        <f t="shared" si="166"/>
        <v>90.320000000000007</v>
      </c>
      <c r="CA397" s="60"/>
    </row>
    <row r="398" spans="1:79">
      <c r="A398" s="56">
        <f t="shared" si="141"/>
        <v>384</v>
      </c>
      <c r="B398" s="8" t="s">
        <v>63</v>
      </c>
      <c r="C398" s="8" t="s">
        <v>64</v>
      </c>
      <c r="D398" s="8" t="s">
        <v>65</v>
      </c>
      <c r="E398" s="8" t="s">
        <v>65</v>
      </c>
      <c r="F398" s="8" t="s">
        <v>66</v>
      </c>
      <c r="G398" s="8" t="s">
        <v>643</v>
      </c>
      <c r="H398" s="8"/>
      <c r="I398" s="8" t="s">
        <v>68</v>
      </c>
      <c r="J398" s="8" t="s">
        <v>649</v>
      </c>
      <c r="K398" s="8" t="s">
        <v>650</v>
      </c>
      <c r="L398" s="8" t="s">
        <v>65</v>
      </c>
      <c r="M398" s="8" t="s">
        <v>65</v>
      </c>
      <c r="N398" s="8" t="s">
        <v>651</v>
      </c>
      <c r="O398" s="8" t="s">
        <v>480</v>
      </c>
      <c r="P398" s="8"/>
      <c r="Q398" s="8" t="s">
        <v>733</v>
      </c>
      <c r="R398" s="8" t="s">
        <v>734</v>
      </c>
      <c r="S398" s="8">
        <v>0</v>
      </c>
      <c r="T398" s="13" t="s">
        <v>49</v>
      </c>
      <c r="U398" s="13" t="s">
        <v>35</v>
      </c>
      <c r="V398" s="8" t="s">
        <v>739</v>
      </c>
      <c r="W398" s="9">
        <v>45657</v>
      </c>
      <c r="X398" s="8" t="s">
        <v>740</v>
      </c>
      <c r="Y398" s="8" t="s">
        <v>649</v>
      </c>
      <c r="Z398" s="8" t="s">
        <v>650</v>
      </c>
      <c r="AA398" s="8" t="s">
        <v>65</v>
      </c>
      <c r="AB398" s="8" t="s">
        <v>65</v>
      </c>
      <c r="AC398" s="8" t="s">
        <v>1098</v>
      </c>
      <c r="AD398" s="8" t="s">
        <v>480</v>
      </c>
      <c r="AE398" s="8"/>
      <c r="AF398" s="10" t="s">
        <v>1902</v>
      </c>
      <c r="AG398" s="8" t="s">
        <v>1903</v>
      </c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2"/>
      <c r="AT398" s="18">
        <v>4217</v>
      </c>
      <c r="AU398" s="8" t="s">
        <v>1171</v>
      </c>
      <c r="AV398" s="8" t="s">
        <v>1138</v>
      </c>
      <c r="AW398" s="8"/>
      <c r="AX398" s="13">
        <v>8760</v>
      </c>
      <c r="AY398" s="13">
        <v>12</v>
      </c>
      <c r="AZ398" s="14">
        <v>0</v>
      </c>
      <c r="BA398" s="14">
        <v>100</v>
      </c>
      <c r="BB398" s="13">
        <f t="shared" si="151"/>
        <v>0</v>
      </c>
      <c r="BC398" s="13">
        <f t="shared" si="152"/>
        <v>4217</v>
      </c>
      <c r="BD398" s="57">
        <f t="shared" si="153"/>
        <v>0</v>
      </c>
      <c r="BE398" s="57">
        <f>IF((OR(AU398=Ceny!$A$3,AU398=Ceny!$A$4,AU398=Ceny!$A$5,AU398=Ceny!$A$6,AU398=Ceny!$A$7)),$C$5/1000,$C$6/1000)</f>
        <v>0</v>
      </c>
      <c r="BF398" s="15">
        <f t="shared" si="154"/>
        <v>0</v>
      </c>
      <c r="BG398" s="15">
        <f t="shared" si="155"/>
        <v>0</v>
      </c>
      <c r="BH398" s="15">
        <f t="shared" si="156"/>
        <v>0</v>
      </c>
      <c r="BI398" s="16">
        <f t="shared" si="157"/>
        <v>0</v>
      </c>
      <c r="BJ398" s="15">
        <f t="shared" si="158"/>
        <v>0</v>
      </c>
      <c r="BK398" s="16">
        <f t="shared" si="159"/>
        <v>0</v>
      </c>
      <c r="BL398" s="15">
        <f t="shared" si="160"/>
        <v>0</v>
      </c>
      <c r="BM398" s="11">
        <f>VLOOKUP(AU398,Ceny!$A$3:$E$9,2,FALSE)</f>
        <v>13.04</v>
      </c>
      <c r="BN398" s="15">
        <f>ROUND(BM398*AY398*AZ398/100,2)</f>
        <v>0</v>
      </c>
      <c r="BO398" s="11">
        <f>VLOOKUP(AU398,Ceny!$A$3:$E$9,4,FALSE)</f>
        <v>13.04</v>
      </c>
      <c r="BP398" s="15">
        <f>ROUND(BO398*AY398*BA398/100,2)</f>
        <v>156.47999999999999</v>
      </c>
      <c r="BQ398" s="11">
        <f>VLOOKUP(AU398,Ceny!$A$3:$E$9,3,FALSE)</f>
        <v>4.7559999999999998E-2</v>
      </c>
      <c r="BR398" s="15">
        <f t="shared" si="161"/>
        <v>0</v>
      </c>
      <c r="BS398" s="11">
        <f>VLOOKUP(AU398,Ceny!$A$3:$E$9,5,FALSE)</f>
        <v>4.7559999999999998E-2</v>
      </c>
      <c r="BT398" s="15">
        <f t="shared" si="162"/>
        <v>200.56</v>
      </c>
      <c r="BU398" s="15">
        <v>0</v>
      </c>
      <c r="BV398" s="58">
        <f t="shared" si="163"/>
        <v>0</v>
      </c>
      <c r="BW398" s="59">
        <f t="shared" si="164"/>
        <v>357.03999999999996</v>
      </c>
      <c r="BX398" s="59">
        <f t="shared" si="165"/>
        <v>82.12</v>
      </c>
      <c r="BY398" s="59">
        <f t="shared" si="166"/>
        <v>439.15999999999997</v>
      </c>
      <c r="CA398" s="60"/>
    </row>
    <row r="399" spans="1:79">
      <c r="A399" s="56">
        <f t="shared" si="141"/>
        <v>385</v>
      </c>
      <c r="B399" s="8" t="s">
        <v>63</v>
      </c>
      <c r="C399" s="8" t="s">
        <v>64</v>
      </c>
      <c r="D399" s="8" t="s">
        <v>65</v>
      </c>
      <c r="E399" s="8" t="s">
        <v>65</v>
      </c>
      <c r="F399" s="8" t="s">
        <v>66</v>
      </c>
      <c r="G399" s="8" t="s">
        <v>643</v>
      </c>
      <c r="H399" s="8"/>
      <c r="I399" s="8" t="s">
        <v>68</v>
      </c>
      <c r="J399" s="8" t="s">
        <v>652</v>
      </c>
      <c r="K399" s="8" t="s">
        <v>653</v>
      </c>
      <c r="L399" s="8" t="s">
        <v>65</v>
      </c>
      <c r="M399" s="8" t="s">
        <v>65</v>
      </c>
      <c r="N399" s="8" t="s">
        <v>654</v>
      </c>
      <c r="O399" s="8" t="s">
        <v>655</v>
      </c>
      <c r="P399" s="8"/>
      <c r="Q399" s="8" t="s">
        <v>733</v>
      </c>
      <c r="R399" s="8" t="s">
        <v>734</v>
      </c>
      <c r="S399" s="8">
        <v>0</v>
      </c>
      <c r="T399" s="13" t="s">
        <v>49</v>
      </c>
      <c r="U399" s="13" t="s">
        <v>35</v>
      </c>
      <c r="V399" s="8" t="s">
        <v>739</v>
      </c>
      <c r="W399" s="9">
        <v>45657</v>
      </c>
      <c r="X399" s="8" t="s">
        <v>740</v>
      </c>
      <c r="Y399" s="8" t="s">
        <v>652</v>
      </c>
      <c r="Z399" s="8" t="s">
        <v>653</v>
      </c>
      <c r="AA399" s="8" t="s">
        <v>65</v>
      </c>
      <c r="AB399" s="8" t="s">
        <v>65</v>
      </c>
      <c r="AC399" s="8" t="s">
        <v>654</v>
      </c>
      <c r="AD399" s="8" t="s">
        <v>655</v>
      </c>
      <c r="AE399" s="8"/>
      <c r="AF399" s="10" t="s">
        <v>1904</v>
      </c>
      <c r="AG399" s="8"/>
      <c r="AH399" s="11">
        <v>37651</v>
      </c>
      <c r="AI399" s="11">
        <v>34431</v>
      </c>
      <c r="AJ399" s="11">
        <v>31005</v>
      </c>
      <c r="AK399" s="11">
        <v>22425</v>
      </c>
      <c r="AL399" s="11">
        <v>13842</v>
      </c>
      <c r="AM399" s="11">
        <v>7868</v>
      </c>
      <c r="AN399" s="11">
        <v>6209</v>
      </c>
      <c r="AO399" s="11">
        <v>5565</v>
      </c>
      <c r="AP399" s="11">
        <v>8848</v>
      </c>
      <c r="AQ399" s="11">
        <v>16518</v>
      </c>
      <c r="AR399" s="11">
        <v>28028</v>
      </c>
      <c r="AS399" s="12">
        <v>32987</v>
      </c>
      <c r="AT399" s="18">
        <f>AH399+AI399+AJ399+AK399+AL399+AM399+AN399+AO399+AP399+AQ399+AR399+AS399</f>
        <v>245377</v>
      </c>
      <c r="AU399" s="8" t="str">
        <f>AU$19</f>
        <v>W-5.1</v>
      </c>
      <c r="AV399" s="8" t="s">
        <v>1138</v>
      </c>
      <c r="AW399" s="8" t="s">
        <v>1905</v>
      </c>
      <c r="AX399" s="13">
        <v>8760</v>
      </c>
      <c r="AY399" s="13">
        <v>12</v>
      </c>
      <c r="AZ399" s="14">
        <v>0</v>
      </c>
      <c r="BA399" s="14">
        <v>100</v>
      </c>
      <c r="BB399" s="13">
        <f t="shared" si="151"/>
        <v>0</v>
      </c>
      <c r="BC399" s="13">
        <f t="shared" si="152"/>
        <v>245377</v>
      </c>
      <c r="BD399" s="57">
        <f t="shared" si="153"/>
        <v>0</v>
      </c>
      <c r="BE399" s="57">
        <f>IF((OR(AU399=Ceny!$A$3,AU399=Ceny!$A$4,AU399=Ceny!$A$5,AU399=Ceny!$A$6,AU399=Ceny!$A$7)),$C$5/1000,$C$6/1000)</f>
        <v>0</v>
      </c>
      <c r="BF399" s="15">
        <f t="shared" si="154"/>
        <v>0</v>
      </c>
      <c r="BG399" s="15">
        <f t="shared" si="155"/>
        <v>0</v>
      </c>
      <c r="BH399" s="15">
        <f t="shared" si="156"/>
        <v>0</v>
      </c>
      <c r="BI399" s="16">
        <f t="shared" si="157"/>
        <v>0</v>
      </c>
      <c r="BJ399" s="15">
        <f t="shared" si="158"/>
        <v>0</v>
      </c>
      <c r="BK399" s="16">
        <f t="shared" si="159"/>
        <v>0</v>
      </c>
      <c r="BL399" s="15">
        <f t="shared" si="160"/>
        <v>0</v>
      </c>
      <c r="BM399" s="11">
        <f>VLOOKUP(AU399,Ceny!$A$3:$E$9,2,FALSE)</f>
        <v>6.4200000000000004E-3</v>
      </c>
      <c r="BN399" s="15">
        <f>ROUND(BM399*AX399*AW399*AZ399/100,2)</f>
        <v>0</v>
      </c>
      <c r="BO399" s="11">
        <f>VLOOKUP(AU399,Ceny!$A$3:$E$9,4,FALSE)</f>
        <v>6.4200000000000004E-3</v>
      </c>
      <c r="BP399" s="15">
        <f>ROUND(BO399*AW399*AX399*BA399/100,2)</f>
        <v>13103.73</v>
      </c>
      <c r="BQ399" s="11">
        <f>VLOOKUP(AU399,Ceny!$A$3:$E$9,3,FALSE)</f>
        <v>2.3060000000000001E-2</v>
      </c>
      <c r="BR399" s="15">
        <f t="shared" si="161"/>
        <v>0</v>
      </c>
      <c r="BS399" s="11">
        <f>VLOOKUP(AU399,Ceny!$A$3:$E$9,5,FALSE)</f>
        <v>2.3060000000000001E-2</v>
      </c>
      <c r="BT399" s="15">
        <f t="shared" si="162"/>
        <v>5658.39</v>
      </c>
      <c r="BU399" s="15">
        <v>0</v>
      </c>
      <c r="BV399" s="58">
        <f t="shared" si="163"/>
        <v>0</v>
      </c>
      <c r="BW399" s="59">
        <f t="shared" si="164"/>
        <v>18762.12</v>
      </c>
      <c r="BX399" s="59">
        <f t="shared" si="165"/>
        <v>4315.29</v>
      </c>
      <c r="BY399" s="59">
        <f t="shared" si="166"/>
        <v>23077.41</v>
      </c>
      <c r="CA399" s="60"/>
    </row>
    <row r="400" spans="1:79">
      <c r="A400" s="56">
        <f t="shared" ref="A400:A451" si="167">A399+1</f>
        <v>386</v>
      </c>
      <c r="B400" s="8" t="s">
        <v>63</v>
      </c>
      <c r="C400" s="8" t="s">
        <v>64</v>
      </c>
      <c r="D400" s="8" t="s">
        <v>65</v>
      </c>
      <c r="E400" s="8" t="s">
        <v>65</v>
      </c>
      <c r="F400" s="8" t="s">
        <v>66</v>
      </c>
      <c r="G400" s="8" t="s">
        <v>643</v>
      </c>
      <c r="H400" s="8"/>
      <c r="I400" s="8" t="s">
        <v>68</v>
      </c>
      <c r="J400" s="8" t="s">
        <v>656</v>
      </c>
      <c r="K400" s="8" t="s">
        <v>657</v>
      </c>
      <c r="L400" s="8" t="s">
        <v>65</v>
      </c>
      <c r="M400" s="8" t="s">
        <v>65</v>
      </c>
      <c r="N400" s="8" t="s">
        <v>658</v>
      </c>
      <c r="O400" s="8" t="s">
        <v>640</v>
      </c>
      <c r="P400" s="8"/>
      <c r="Q400" s="8" t="s">
        <v>733</v>
      </c>
      <c r="R400" s="8" t="s">
        <v>734</v>
      </c>
      <c r="S400" s="8">
        <v>0</v>
      </c>
      <c r="T400" s="13" t="s">
        <v>49</v>
      </c>
      <c r="U400" s="13" t="s">
        <v>35</v>
      </c>
      <c r="V400" s="8" t="s">
        <v>739</v>
      </c>
      <c r="W400" s="9">
        <v>45657</v>
      </c>
      <c r="X400" s="8" t="s">
        <v>740</v>
      </c>
      <c r="Y400" s="8" t="s">
        <v>656</v>
      </c>
      <c r="Z400" s="8" t="s">
        <v>657</v>
      </c>
      <c r="AA400" s="8" t="s">
        <v>65</v>
      </c>
      <c r="AB400" s="8" t="s">
        <v>65</v>
      </c>
      <c r="AC400" s="8" t="s">
        <v>658</v>
      </c>
      <c r="AD400" s="8" t="s">
        <v>640</v>
      </c>
      <c r="AE400" s="8"/>
      <c r="AF400" s="10" t="s">
        <v>1906</v>
      </c>
      <c r="AG400" s="8"/>
      <c r="AH400" s="11">
        <v>63271</v>
      </c>
      <c r="AI400" s="11">
        <v>63899</v>
      </c>
      <c r="AJ400" s="11">
        <v>57845</v>
      </c>
      <c r="AK400" s="11">
        <v>43056</v>
      </c>
      <c r="AL400" s="11">
        <v>25688</v>
      </c>
      <c r="AM400" s="11">
        <v>16117</v>
      </c>
      <c r="AN400" s="11">
        <v>12835</v>
      </c>
      <c r="AO400" s="11">
        <v>10251</v>
      </c>
      <c r="AP400" s="11">
        <v>12354</v>
      </c>
      <c r="AQ400" s="11">
        <v>29088</v>
      </c>
      <c r="AR400" s="11">
        <v>59714</v>
      </c>
      <c r="AS400" s="12">
        <v>74039</v>
      </c>
      <c r="AT400" s="18">
        <f>AH400+AI400+AJ400+AK400+AL400+AM400+AN400+AO400+AP400+AQ400+AR400+AS400</f>
        <v>468157</v>
      </c>
      <c r="AU400" s="8" t="str">
        <f>AU$19</f>
        <v>W-5.1</v>
      </c>
      <c r="AV400" s="8" t="s">
        <v>1138</v>
      </c>
      <c r="AW400" s="8" t="s">
        <v>854</v>
      </c>
      <c r="AX400" s="13">
        <v>8760</v>
      </c>
      <c r="AY400" s="13">
        <v>12</v>
      </c>
      <c r="AZ400" s="14">
        <v>0</v>
      </c>
      <c r="BA400" s="14">
        <v>100</v>
      </c>
      <c r="BB400" s="13">
        <f t="shared" si="151"/>
        <v>0</v>
      </c>
      <c r="BC400" s="13">
        <f t="shared" si="152"/>
        <v>468157</v>
      </c>
      <c r="BD400" s="57">
        <f t="shared" si="153"/>
        <v>0</v>
      </c>
      <c r="BE400" s="57">
        <f>IF((OR(AU400=Ceny!$A$3,AU400=Ceny!$A$4,AU400=Ceny!$A$5,AU400=Ceny!$A$6,AU400=Ceny!$A$7)),$C$5/1000,$C$6/1000)</f>
        <v>0</v>
      </c>
      <c r="BF400" s="15">
        <f t="shared" si="154"/>
        <v>0</v>
      </c>
      <c r="BG400" s="15">
        <f t="shared" si="155"/>
        <v>0</v>
      </c>
      <c r="BH400" s="15">
        <f t="shared" si="156"/>
        <v>0</v>
      </c>
      <c r="BI400" s="16">
        <f t="shared" si="157"/>
        <v>0</v>
      </c>
      <c r="BJ400" s="15">
        <f t="shared" si="158"/>
        <v>0</v>
      </c>
      <c r="BK400" s="16">
        <f t="shared" si="159"/>
        <v>0</v>
      </c>
      <c r="BL400" s="15">
        <f t="shared" si="160"/>
        <v>0</v>
      </c>
      <c r="BM400" s="11">
        <f>VLOOKUP(AU400,Ceny!$A$3:$E$9,2,FALSE)</f>
        <v>6.4200000000000004E-3</v>
      </c>
      <c r="BN400" s="15">
        <f>ROUND(BM400*AX400*AW400*AZ400/100,2)</f>
        <v>0</v>
      </c>
      <c r="BO400" s="11">
        <f>VLOOKUP(AU400,Ceny!$A$3:$E$9,4,FALSE)</f>
        <v>6.4200000000000004E-3</v>
      </c>
      <c r="BP400" s="15">
        <f>ROUND(BO400*AW400*AX400*BA400/100,2)</f>
        <v>15409.54</v>
      </c>
      <c r="BQ400" s="11">
        <f>VLOOKUP(AU400,Ceny!$A$3:$E$9,3,FALSE)</f>
        <v>2.3060000000000001E-2</v>
      </c>
      <c r="BR400" s="15">
        <f t="shared" si="161"/>
        <v>0</v>
      </c>
      <c r="BS400" s="11">
        <f>VLOOKUP(AU400,Ceny!$A$3:$E$9,5,FALSE)</f>
        <v>2.3060000000000001E-2</v>
      </c>
      <c r="BT400" s="15">
        <f t="shared" si="162"/>
        <v>10795.7</v>
      </c>
      <c r="BU400" s="15">
        <v>0</v>
      </c>
      <c r="BV400" s="58">
        <f t="shared" si="163"/>
        <v>0</v>
      </c>
      <c r="BW400" s="59">
        <f t="shared" si="164"/>
        <v>26205.24</v>
      </c>
      <c r="BX400" s="59">
        <f t="shared" si="165"/>
        <v>6027.21</v>
      </c>
      <c r="BY400" s="59">
        <f t="shared" si="166"/>
        <v>32232.45</v>
      </c>
      <c r="CA400" s="60"/>
    </row>
    <row r="401" spans="1:79">
      <c r="A401" s="56">
        <f t="shared" si="167"/>
        <v>387</v>
      </c>
      <c r="B401" s="8" t="s">
        <v>63</v>
      </c>
      <c r="C401" s="8" t="s">
        <v>64</v>
      </c>
      <c r="D401" s="8" t="s">
        <v>65</v>
      </c>
      <c r="E401" s="8" t="s">
        <v>65</v>
      </c>
      <c r="F401" s="8" t="s">
        <v>66</v>
      </c>
      <c r="G401" s="8" t="s">
        <v>643</v>
      </c>
      <c r="H401" s="8"/>
      <c r="I401" s="8" t="s">
        <v>68</v>
      </c>
      <c r="J401" s="8" t="s">
        <v>656</v>
      </c>
      <c r="K401" s="8" t="s">
        <v>657</v>
      </c>
      <c r="L401" s="8" t="s">
        <v>65</v>
      </c>
      <c r="M401" s="8" t="s">
        <v>65</v>
      </c>
      <c r="N401" s="8" t="s">
        <v>658</v>
      </c>
      <c r="O401" s="8" t="s">
        <v>640</v>
      </c>
      <c r="P401" s="8"/>
      <c r="Q401" s="8" t="s">
        <v>733</v>
      </c>
      <c r="R401" s="8" t="s">
        <v>734</v>
      </c>
      <c r="S401" s="8">
        <v>0</v>
      </c>
      <c r="T401" s="13" t="s">
        <v>49</v>
      </c>
      <c r="U401" s="13" t="s">
        <v>35</v>
      </c>
      <c r="V401" s="8" t="s">
        <v>739</v>
      </c>
      <c r="W401" s="9">
        <v>45657</v>
      </c>
      <c r="X401" s="8" t="s">
        <v>740</v>
      </c>
      <c r="Y401" s="8" t="s">
        <v>656</v>
      </c>
      <c r="Z401" s="8" t="s">
        <v>657</v>
      </c>
      <c r="AA401" s="8" t="s">
        <v>65</v>
      </c>
      <c r="AB401" s="8" t="s">
        <v>65</v>
      </c>
      <c r="AC401" s="8" t="s">
        <v>658</v>
      </c>
      <c r="AD401" s="8" t="s">
        <v>640</v>
      </c>
      <c r="AE401" s="8"/>
      <c r="AF401" s="10" t="s">
        <v>1907</v>
      </c>
      <c r="AG401" s="8" t="s">
        <v>1908</v>
      </c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2"/>
      <c r="AT401" s="18">
        <v>9218</v>
      </c>
      <c r="AU401" s="8" t="str">
        <f>AU$30</f>
        <v>W-2.1</v>
      </c>
      <c r="AV401" s="8" t="s">
        <v>1138</v>
      </c>
      <c r="AW401" s="8"/>
      <c r="AX401" s="13">
        <v>8760</v>
      </c>
      <c r="AY401" s="13">
        <v>12</v>
      </c>
      <c r="AZ401" s="14">
        <v>0</v>
      </c>
      <c r="BA401" s="14">
        <v>100</v>
      </c>
      <c r="BB401" s="13">
        <f t="shared" si="151"/>
        <v>0</v>
      </c>
      <c r="BC401" s="13">
        <f t="shared" si="152"/>
        <v>9218</v>
      </c>
      <c r="BD401" s="57">
        <f t="shared" si="153"/>
        <v>0</v>
      </c>
      <c r="BE401" s="57">
        <f>IF((OR(AU401=Ceny!$A$3,AU401=Ceny!$A$4,AU401=Ceny!$A$5,AU401=Ceny!$A$6,AU401=Ceny!$A$7)),$C$5/1000,$C$6/1000)</f>
        <v>0</v>
      </c>
      <c r="BF401" s="15">
        <f t="shared" si="154"/>
        <v>0</v>
      </c>
      <c r="BG401" s="15">
        <f t="shared" si="155"/>
        <v>0</v>
      </c>
      <c r="BH401" s="15">
        <f t="shared" si="156"/>
        <v>0</v>
      </c>
      <c r="BI401" s="16">
        <f t="shared" si="157"/>
        <v>0</v>
      </c>
      <c r="BJ401" s="15">
        <f t="shared" si="158"/>
        <v>0</v>
      </c>
      <c r="BK401" s="16">
        <f t="shared" si="159"/>
        <v>0</v>
      </c>
      <c r="BL401" s="15">
        <f t="shared" si="160"/>
        <v>0</v>
      </c>
      <c r="BM401" s="11">
        <f>VLOOKUP(AU401,Ceny!$A$3:$E$9,2,FALSE)</f>
        <v>13.04</v>
      </c>
      <c r="BN401" s="15">
        <f>ROUND(BM401*AY401*AZ401/100,2)</f>
        <v>0</v>
      </c>
      <c r="BO401" s="11">
        <f>VLOOKUP(AU401,Ceny!$A$3:$E$9,4,FALSE)</f>
        <v>13.04</v>
      </c>
      <c r="BP401" s="15">
        <f>ROUND(BO401*AY401*BA401/100,2)</f>
        <v>156.47999999999999</v>
      </c>
      <c r="BQ401" s="11">
        <f>VLOOKUP(AU401,Ceny!$A$3:$E$9,3,FALSE)</f>
        <v>4.7559999999999998E-2</v>
      </c>
      <c r="BR401" s="15">
        <f t="shared" si="161"/>
        <v>0</v>
      </c>
      <c r="BS401" s="11">
        <f>VLOOKUP(AU401,Ceny!$A$3:$E$9,5,FALSE)</f>
        <v>4.7559999999999998E-2</v>
      </c>
      <c r="BT401" s="15">
        <f t="shared" si="162"/>
        <v>438.41</v>
      </c>
      <c r="BU401" s="15">
        <v>0</v>
      </c>
      <c r="BV401" s="58">
        <f t="shared" si="163"/>
        <v>0</v>
      </c>
      <c r="BW401" s="59">
        <f t="shared" si="164"/>
        <v>594.89</v>
      </c>
      <c r="BX401" s="59">
        <f t="shared" si="165"/>
        <v>136.82</v>
      </c>
      <c r="BY401" s="59">
        <f t="shared" si="166"/>
        <v>731.71</v>
      </c>
      <c r="CA401" s="60"/>
    </row>
    <row r="402" spans="1:79">
      <c r="A402" s="56">
        <f t="shared" si="167"/>
        <v>388</v>
      </c>
      <c r="B402" s="8" t="s">
        <v>63</v>
      </c>
      <c r="C402" s="8" t="s">
        <v>64</v>
      </c>
      <c r="D402" s="8" t="s">
        <v>65</v>
      </c>
      <c r="E402" s="8" t="s">
        <v>65</v>
      </c>
      <c r="F402" s="8" t="s">
        <v>66</v>
      </c>
      <c r="G402" s="8" t="s">
        <v>643</v>
      </c>
      <c r="H402" s="8"/>
      <c r="I402" s="8" t="s">
        <v>68</v>
      </c>
      <c r="J402" s="8" t="s">
        <v>656</v>
      </c>
      <c r="K402" s="8" t="s">
        <v>657</v>
      </c>
      <c r="L402" s="8" t="s">
        <v>65</v>
      </c>
      <c r="M402" s="8" t="s">
        <v>65</v>
      </c>
      <c r="N402" s="8" t="s">
        <v>658</v>
      </c>
      <c r="O402" s="8" t="s">
        <v>640</v>
      </c>
      <c r="P402" s="8"/>
      <c r="Q402" s="8" t="s">
        <v>733</v>
      </c>
      <c r="R402" s="8" t="s">
        <v>734</v>
      </c>
      <c r="S402" s="8">
        <v>0</v>
      </c>
      <c r="T402" s="13" t="s">
        <v>49</v>
      </c>
      <c r="U402" s="13" t="s">
        <v>35</v>
      </c>
      <c r="V402" s="8" t="s">
        <v>739</v>
      </c>
      <c r="W402" s="9">
        <v>45657</v>
      </c>
      <c r="X402" s="8" t="s">
        <v>740</v>
      </c>
      <c r="Y402" s="8" t="s">
        <v>656</v>
      </c>
      <c r="Z402" s="8" t="s">
        <v>657</v>
      </c>
      <c r="AA402" s="8" t="s">
        <v>65</v>
      </c>
      <c r="AB402" s="8" t="s">
        <v>65</v>
      </c>
      <c r="AC402" s="8" t="s">
        <v>1099</v>
      </c>
      <c r="AD402" s="8" t="s">
        <v>421</v>
      </c>
      <c r="AE402" s="8"/>
      <c r="AF402" s="10" t="s">
        <v>1909</v>
      </c>
      <c r="AG402" s="8"/>
      <c r="AH402" s="11">
        <v>64921</v>
      </c>
      <c r="AI402" s="11">
        <v>60712</v>
      </c>
      <c r="AJ402" s="11">
        <v>55943</v>
      </c>
      <c r="AK402" s="11">
        <v>40584</v>
      </c>
      <c r="AL402" s="11">
        <v>24348</v>
      </c>
      <c r="AM402" s="11">
        <v>10695</v>
      </c>
      <c r="AN402" s="11">
        <v>4105</v>
      </c>
      <c r="AO402" s="11">
        <v>8678</v>
      </c>
      <c r="AP402" s="11">
        <v>9811</v>
      </c>
      <c r="AQ402" s="11">
        <v>30427</v>
      </c>
      <c r="AR402" s="11">
        <v>57741</v>
      </c>
      <c r="AS402" s="12">
        <v>66897</v>
      </c>
      <c r="AT402" s="18">
        <f>AH402+AI402+AJ402+AK402+AL402+AM402+AN402+AO402+AP402+AQ402+AR402+AS402</f>
        <v>434862</v>
      </c>
      <c r="AU402" s="8" t="str">
        <f>AU$19</f>
        <v>W-5.1</v>
      </c>
      <c r="AV402" s="8" t="s">
        <v>1138</v>
      </c>
      <c r="AW402" s="8" t="s">
        <v>1427</v>
      </c>
      <c r="AX402" s="13">
        <v>8760</v>
      </c>
      <c r="AY402" s="13">
        <v>12</v>
      </c>
      <c r="AZ402" s="14">
        <v>0</v>
      </c>
      <c r="BA402" s="14">
        <v>100</v>
      </c>
      <c r="BB402" s="13">
        <f t="shared" si="151"/>
        <v>0</v>
      </c>
      <c r="BC402" s="13">
        <f t="shared" si="152"/>
        <v>434862</v>
      </c>
      <c r="BD402" s="57">
        <f t="shared" si="153"/>
        <v>0</v>
      </c>
      <c r="BE402" s="57">
        <f>IF((OR(AU402=Ceny!$A$3,AU402=Ceny!$A$4,AU402=Ceny!$A$5,AU402=Ceny!$A$6,AU402=Ceny!$A$7)),$C$5/1000,$C$6/1000)</f>
        <v>0</v>
      </c>
      <c r="BF402" s="15">
        <f t="shared" si="154"/>
        <v>0</v>
      </c>
      <c r="BG402" s="15">
        <f t="shared" si="155"/>
        <v>0</v>
      </c>
      <c r="BH402" s="15">
        <f t="shared" si="156"/>
        <v>0</v>
      </c>
      <c r="BI402" s="16">
        <f t="shared" si="157"/>
        <v>0</v>
      </c>
      <c r="BJ402" s="15">
        <f t="shared" si="158"/>
        <v>0</v>
      </c>
      <c r="BK402" s="16">
        <f t="shared" si="159"/>
        <v>0</v>
      </c>
      <c r="BL402" s="15">
        <f t="shared" si="160"/>
        <v>0</v>
      </c>
      <c r="BM402" s="11">
        <f>VLOOKUP(AU402,Ceny!$A$3:$E$9,2,FALSE)</f>
        <v>6.4200000000000004E-3</v>
      </c>
      <c r="BN402" s="15">
        <f>ROUND(BM402*AX402*AW402*AZ402/100,2)</f>
        <v>0</v>
      </c>
      <c r="BO402" s="11">
        <f>VLOOKUP(AU402,Ceny!$A$3:$E$9,4,FALSE)</f>
        <v>6.4200000000000004E-3</v>
      </c>
      <c r="BP402" s="15">
        <f>ROUND(BO402*AW402*AX402*BA402/100,2)</f>
        <v>21595.85</v>
      </c>
      <c r="BQ402" s="11">
        <f>VLOOKUP(AU402,Ceny!$A$3:$E$9,3,FALSE)</f>
        <v>2.3060000000000001E-2</v>
      </c>
      <c r="BR402" s="15">
        <f t="shared" si="161"/>
        <v>0</v>
      </c>
      <c r="BS402" s="11">
        <f>VLOOKUP(AU402,Ceny!$A$3:$E$9,5,FALSE)</f>
        <v>2.3060000000000001E-2</v>
      </c>
      <c r="BT402" s="15">
        <f t="shared" si="162"/>
        <v>10027.92</v>
      </c>
      <c r="BU402" s="15">
        <v>0</v>
      </c>
      <c r="BV402" s="58">
        <f t="shared" si="163"/>
        <v>0</v>
      </c>
      <c r="BW402" s="59">
        <f t="shared" si="164"/>
        <v>31623.769999999997</v>
      </c>
      <c r="BX402" s="59">
        <f t="shared" si="165"/>
        <v>7273.47</v>
      </c>
      <c r="BY402" s="59">
        <f t="shared" si="166"/>
        <v>38897.24</v>
      </c>
      <c r="CA402" s="60"/>
    </row>
    <row r="403" spans="1:79">
      <c r="A403" s="56">
        <f t="shared" si="167"/>
        <v>389</v>
      </c>
      <c r="B403" s="8" t="s">
        <v>63</v>
      </c>
      <c r="C403" s="8" t="s">
        <v>64</v>
      </c>
      <c r="D403" s="8" t="s">
        <v>65</v>
      </c>
      <c r="E403" s="8" t="s">
        <v>65</v>
      </c>
      <c r="F403" s="8" t="s">
        <v>66</v>
      </c>
      <c r="G403" s="8" t="s">
        <v>643</v>
      </c>
      <c r="H403" s="8"/>
      <c r="I403" s="8" t="s">
        <v>68</v>
      </c>
      <c r="J403" s="8" t="s">
        <v>659</v>
      </c>
      <c r="K403" s="8" t="s">
        <v>180</v>
      </c>
      <c r="L403" s="8" t="s">
        <v>65</v>
      </c>
      <c r="M403" s="8" t="s">
        <v>65</v>
      </c>
      <c r="N403" s="8" t="s">
        <v>181</v>
      </c>
      <c r="O403" s="8" t="s">
        <v>660</v>
      </c>
      <c r="P403" s="8"/>
      <c r="Q403" s="8" t="s">
        <v>733</v>
      </c>
      <c r="R403" s="8" t="s">
        <v>734</v>
      </c>
      <c r="S403" s="8">
        <v>0</v>
      </c>
      <c r="T403" s="13" t="s">
        <v>49</v>
      </c>
      <c r="U403" s="13" t="s">
        <v>35</v>
      </c>
      <c r="V403" s="8" t="s">
        <v>739</v>
      </c>
      <c r="W403" s="9">
        <v>45657</v>
      </c>
      <c r="X403" s="8" t="s">
        <v>740</v>
      </c>
      <c r="Y403" s="8" t="s">
        <v>659</v>
      </c>
      <c r="Z403" s="8" t="s">
        <v>180</v>
      </c>
      <c r="AA403" s="8" t="s">
        <v>65</v>
      </c>
      <c r="AB403" s="8" t="s">
        <v>65</v>
      </c>
      <c r="AC403" s="8" t="s">
        <v>181</v>
      </c>
      <c r="AD403" s="8" t="s">
        <v>660</v>
      </c>
      <c r="AE403" s="8"/>
      <c r="AF403" s="10" t="s">
        <v>1910</v>
      </c>
      <c r="AG403" s="8" t="s">
        <v>1911</v>
      </c>
      <c r="AH403" s="11">
        <v>69447</v>
      </c>
      <c r="AI403" s="11">
        <v>65219</v>
      </c>
      <c r="AJ403" s="11">
        <v>55626</v>
      </c>
      <c r="AK403" s="11">
        <v>37295</v>
      </c>
      <c r="AL403" s="11">
        <v>15516</v>
      </c>
      <c r="AM403" s="11">
        <v>5884</v>
      </c>
      <c r="AN403" s="11">
        <v>3850</v>
      </c>
      <c r="AO403" s="11">
        <v>4026</v>
      </c>
      <c r="AP403" s="11">
        <v>5956</v>
      </c>
      <c r="AQ403" s="11">
        <v>25118</v>
      </c>
      <c r="AR403" s="11">
        <v>60153</v>
      </c>
      <c r="AS403" s="12">
        <v>85531</v>
      </c>
      <c r="AT403" s="18">
        <f>AH403+AI403+AJ403+AK403+AL403+AM403+AN403+AO403+AP403+AQ403+AR403+AS403</f>
        <v>433621</v>
      </c>
      <c r="AU403" s="8" t="str">
        <f>AU$19</f>
        <v>W-5.1</v>
      </c>
      <c r="AV403" s="8" t="s">
        <v>1138</v>
      </c>
      <c r="AW403" s="8" t="s">
        <v>1912</v>
      </c>
      <c r="AX403" s="13">
        <v>8760</v>
      </c>
      <c r="AY403" s="13">
        <v>12</v>
      </c>
      <c r="AZ403" s="14">
        <v>0</v>
      </c>
      <c r="BA403" s="14">
        <v>100</v>
      </c>
      <c r="BB403" s="13">
        <f t="shared" si="151"/>
        <v>0</v>
      </c>
      <c r="BC403" s="13">
        <f t="shared" si="152"/>
        <v>433621</v>
      </c>
      <c r="BD403" s="57">
        <f t="shared" si="153"/>
        <v>0</v>
      </c>
      <c r="BE403" s="57">
        <f>IF((OR(AU403=Ceny!$A$3,AU403=Ceny!$A$4,AU403=Ceny!$A$5,AU403=Ceny!$A$6,AU403=Ceny!$A$7)),$C$5/1000,$C$6/1000)</f>
        <v>0</v>
      </c>
      <c r="BF403" s="15">
        <f t="shared" si="154"/>
        <v>0</v>
      </c>
      <c r="BG403" s="15">
        <f t="shared" si="155"/>
        <v>0</v>
      </c>
      <c r="BH403" s="15">
        <f t="shared" si="156"/>
        <v>0</v>
      </c>
      <c r="BI403" s="16">
        <f t="shared" si="157"/>
        <v>0</v>
      </c>
      <c r="BJ403" s="15">
        <f t="shared" si="158"/>
        <v>0</v>
      </c>
      <c r="BK403" s="16">
        <f t="shared" si="159"/>
        <v>0</v>
      </c>
      <c r="BL403" s="15">
        <f t="shared" si="160"/>
        <v>0</v>
      </c>
      <c r="BM403" s="11">
        <f>VLOOKUP(AU403,Ceny!$A$3:$E$9,2,FALSE)</f>
        <v>6.4200000000000004E-3</v>
      </c>
      <c r="BN403" s="15">
        <f>ROUND(BM403*AX403*AW403*AZ403/100,2)</f>
        <v>0</v>
      </c>
      <c r="BO403" s="11">
        <f>VLOOKUP(AU403,Ceny!$A$3:$E$9,4,FALSE)</f>
        <v>6.4200000000000004E-3</v>
      </c>
      <c r="BP403" s="15">
        <f>ROUND(BO403*AW403*AX403*BA403/100,2)</f>
        <v>16871.759999999998</v>
      </c>
      <c r="BQ403" s="11">
        <f>VLOOKUP(AU403,Ceny!$A$3:$E$9,3,FALSE)</f>
        <v>2.3060000000000001E-2</v>
      </c>
      <c r="BR403" s="15">
        <f t="shared" si="161"/>
        <v>0</v>
      </c>
      <c r="BS403" s="11">
        <f>VLOOKUP(AU403,Ceny!$A$3:$E$9,5,FALSE)</f>
        <v>2.3060000000000001E-2</v>
      </c>
      <c r="BT403" s="15">
        <f t="shared" si="162"/>
        <v>9999.2999999999993</v>
      </c>
      <c r="BU403" s="15">
        <v>0</v>
      </c>
      <c r="BV403" s="58">
        <f t="shared" si="163"/>
        <v>0</v>
      </c>
      <c r="BW403" s="59">
        <f t="shared" si="164"/>
        <v>26871.059999999998</v>
      </c>
      <c r="BX403" s="59">
        <f t="shared" si="165"/>
        <v>6180.34</v>
      </c>
      <c r="BY403" s="59">
        <f t="shared" si="166"/>
        <v>33051.399999999994</v>
      </c>
      <c r="CA403" s="60"/>
    </row>
    <row r="404" spans="1:79">
      <c r="A404" s="56">
        <f t="shared" si="167"/>
        <v>390</v>
      </c>
      <c r="B404" s="8" t="s">
        <v>63</v>
      </c>
      <c r="C404" s="8" t="s">
        <v>64</v>
      </c>
      <c r="D404" s="8" t="s">
        <v>65</v>
      </c>
      <c r="E404" s="8" t="s">
        <v>65</v>
      </c>
      <c r="F404" s="8" t="s">
        <v>66</v>
      </c>
      <c r="G404" s="8" t="s">
        <v>643</v>
      </c>
      <c r="H404" s="8"/>
      <c r="I404" s="8" t="s">
        <v>68</v>
      </c>
      <c r="J404" s="8" t="s">
        <v>659</v>
      </c>
      <c r="K404" s="8" t="s">
        <v>180</v>
      </c>
      <c r="L404" s="8" t="s">
        <v>65</v>
      </c>
      <c r="M404" s="8" t="s">
        <v>65</v>
      </c>
      <c r="N404" s="8" t="s">
        <v>181</v>
      </c>
      <c r="O404" s="8" t="s">
        <v>660</v>
      </c>
      <c r="P404" s="8"/>
      <c r="Q404" s="8" t="s">
        <v>733</v>
      </c>
      <c r="R404" s="8" t="s">
        <v>734</v>
      </c>
      <c r="S404" s="8">
        <v>0</v>
      </c>
      <c r="T404" s="13" t="s">
        <v>49</v>
      </c>
      <c r="U404" s="13" t="s">
        <v>35</v>
      </c>
      <c r="V404" s="8" t="s">
        <v>739</v>
      </c>
      <c r="W404" s="9">
        <v>45657</v>
      </c>
      <c r="X404" s="8" t="s">
        <v>740</v>
      </c>
      <c r="Y404" s="8" t="s">
        <v>659</v>
      </c>
      <c r="Z404" s="8" t="s">
        <v>180</v>
      </c>
      <c r="AA404" s="8" t="s">
        <v>65</v>
      </c>
      <c r="AB404" s="8" t="s">
        <v>65</v>
      </c>
      <c r="AC404" s="8" t="s">
        <v>181</v>
      </c>
      <c r="AD404" s="8" t="s">
        <v>660</v>
      </c>
      <c r="AE404" s="8"/>
      <c r="AF404" s="10" t="s">
        <v>1913</v>
      </c>
      <c r="AG404" s="8" t="s">
        <v>1914</v>
      </c>
      <c r="AH404" s="11">
        <v>40160</v>
      </c>
      <c r="AI404" s="11">
        <v>44800</v>
      </c>
      <c r="AJ404" s="11">
        <v>43718</v>
      </c>
      <c r="AK404" s="11">
        <v>34650</v>
      </c>
      <c r="AL404" s="11">
        <v>19384</v>
      </c>
      <c r="AM404" s="11">
        <v>3980</v>
      </c>
      <c r="AN404" s="11">
        <v>682</v>
      </c>
      <c r="AO404" s="11">
        <v>3934</v>
      </c>
      <c r="AP404" s="11">
        <v>4168</v>
      </c>
      <c r="AQ404" s="11">
        <v>11254</v>
      </c>
      <c r="AR404" s="11">
        <v>30601</v>
      </c>
      <c r="AS404" s="12">
        <v>44387</v>
      </c>
      <c r="AT404" s="18">
        <f>AH404+AI404+AJ404+AK404+AL404+AM404+AN404+AO404+AP404+AQ404+AR404+AS404</f>
        <v>281718</v>
      </c>
      <c r="AU404" s="8" t="str">
        <f>AU$19</f>
        <v>W-5.1</v>
      </c>
      <c r="AV404" s="8" t="s">
        <v>1138</v>
      </c>
      <c r="AW404" s="8" t="s">
        <v>1505</v>
      </c>
      <c r="AX404" s="13">
        <v>8760</v>
      </c>
      <c r="AY404" s="13">
        <v>12</v>
      </c>
      <c r="AZ404" s="14">
        <v>0</v>
      </c>
      <c r="BA404" s="14">
        <v>100</v>
      </c>
      <c r="BB404" s="13">
        <f t="shared" si="151"/>
        <v>0</v>
      </c>
      <c r="BC404" s="13">
        <f t="shared" si="152"/>
        <v>281718</v>
      </c>
      <c r="BD404" s="57">
        <f t="shared" si="153"/>
        <v>0</v>
      </c>
      <c r="BE404" s="57">
        <f>IF((OR(AU404=Ceny!$A$3,AU404=Ceny!$A$4,AU404=Ceny!$A$5,AU404=Ceny!$A$6,AU404=Ceny!$A$7)),$C$5/1000,$C$6/1000)</f>
        <v>0</v>
      </c>
      <c r="BF404" s="15">
        <f t="shared" si="154"/>
        <v>0</v>
      </c>
      <c r="BG404" s="15">
        <f t="shared" si="155"/>
        <v>0</v>
      </c>
      <c r="BH404" s="15">
        <f t="shared" si="156"/>
        <v>0</v>
      </c>
      <c r="BI404" s="16">
        <f t="shared" si="157"/>
        <v>0</v>
      </c>
      <c r="BJ404" s="15">
        <f t="shared" si="158"/>
        <v>0</v>
      </c>
      <c r="BK404" s="16">
        <f t="shared" si="159"/>
        <v>0</v>
      </c>
      <c r="BL404" s="15">
        <f t="shared" si="160"/>
        <v>0</v>
      </c>
      <c r="BM404" s="11">
        <f>VLOOKUP(AU404,Ceny!$A$3:$E$9,2,FALSE)</f>
        <v>6.4200000000000004E-3</v>
      </c>
      <c r="BN404" s="15">
        <f>ROUND(BM404*AX404*AW404*AZ404/100,2)</f>
        <v>0</v>
      </c>
      <c r="BO404" s="11">
        <f>VLOOKUP(AU404,Ceny!$A$3:$E$9,4,FALSE)</f>
        <v>6.4200000000000004E-3</v>
      </c>
      <c r="BP404" s="15">
        <f>ROUND(BO404*AW404*AX404*BA404/100,2)</f>
        <v>12935.02</v>
      </c>
      <c r="BQ404" s="11">
        <f>VLOOKUP(AU404,Ceny!$A$3:$E$9,3,FALSE)</f>
        <v>2.3060000000000001E-2</v>
      </c>
      <c r="BR404" s="15">
        <f t="shared" si="161"/>
        <v>0</v>
      </c>
      <c r="BS404" s="11">
        <f>VLOOKUP(AU404,Ceny!$A$3:$E$9,5,FALSE)</f>
        <v>2.3060000000000001E-2</v>
      </c>
      <c r="BT404" s="15">
        <f t="shared" si="162"/>
        <v>6496.42</v>
      </c>
      <c r="BU404" s="15">
        <v>0</v>
      </c>
      <c r="BV404" s="58">
        <f t="shared" si="163"/>
        <v>0</v>
      </c>
      <c r="BW404" s="59">
        <f t="shared" si="164"/>
        <v>19431.440000000002</v>
      </c>
      <c r="BX404" s="59">
        <f t="shared" si="165"/>
        <v>4469.2299999999996</v>
      </c>
      <c r="BY404" s="59">
        <f t="shared" si="166"/>
        <v>23900.670000000002</v>
      </c>
      <c r="CA404" s="60"/>
    </row>
    <row r="405" spans="1:79">
      <c r="A405" s="56">
        <f t="shared" si="167"/>
        <v>391</v>
      </c>
      <c r="B405" s="8" t="s">
        <v>63</v>
      </c>
      <c r="C405" s="8" t="s">
        <v>64</v>
      </c>
      <c r="D405" s="8" t="s">
        <v>65</v>
      </c>
      <c r="E405" s="8" t="s">
        <v>65</v>
      </c>
      <c r="F405" s="8" t="s">
        <v>66</v>
      </c>
      <c r="G405" s="8" t="s">
        <v>643</v>
      </c>
      <c r="H405" s="8"/>
      <c r="I405" s="8" t="s">
        <v>68</v>
      </c>
      <c r="J405" s="8" t="s">
        <v>661</v>
      </c>
      <c r="K405" s="8" t="s">
        <v>134</v>
      </c>
      <c r="L405" s="8" t="s">
        <v>65</v>
      </c>
      <c r="M405" s="8" t="s">
        <v>65</v>
      </c>
      <c r="N405" s="8" t="s">
        <v>662</v>
      </c>
      <c r="O405" s="8" t="s">
        <v>92</v>
      </c>
      <c r="P405" s="8"/>
      <c r="Q405" s="8" t="s">
        <v>733</v>
      </c>
      <c r="R405" s="8" t="s">
        <v>734</v>
      </c>
      <c r="S405" s="8">
        <v>0</v>
      </c>
      <c r="T405" s="13" t="s">
        <v>49</v>
      </c>
      <c r="U405" s="13" t="s">
        <v>35</v>
      </c>
      <c r="V405" s="8" t="s">
        <v>739</v>
      </c>
      <c r="W405" s="9">
        <v>45657</v>
      </c>
      <c r="X405" s="8" t="s">
        <v>740</v>
      </c>
      <c r="Y405" s="8" t="s">
        <v>661</v>
      </c>
      <c r="Z405" s="8" t="s">
        <v>134</v>
      </c>
      <c r="AA405" s="8" t="s">
        <v>65</v>
      </c>
      <c r="AB405" s="8" t="s">
        <v>65</v>
      </c>
      <c r="AC405" s="8" t="s">
        <v>662</v>
      </c>
      <c r="AD405" s="8" t="s">
        <v>92</v>
      </c>
      <c r="AE405" s="8"/>
      <c r="AF405" s="10" t="s">
        <v>1915</v>
      </c>
      <c r="AG405" s="8" t="s">
        <v>1916</v>
      </c>
      <c r="AH405" s="11">
        <v>202005</v>
      </c>
      <c r="AI405" s="11">
        <v>191013</v>
      </c>
      <c r="AJ405" s="11">
        <v>154937</v>
      </c>
      <c r="AK405" s="11">
        <v>109526</v>
      </c>
      <c r="AL405" s="11">
        <v>31287</v>
      </c>
      <c r="AM405" s="11">
        <v>6230</v>
      </c>
      <c r="AN405" s="11">
        <v>879</v>
      </c>
      <c r="AO405" s="11">
        <v>2511</v>
      </c>
      <c r="AP405" s="11">
        <v>11797</v>
      </c>
      <c r="AQ405" s="11">
        <v>65310</v>
      </c>
      <c r="AR405" s="11">
        <v>139426</v>
      </c>
      <c r="AS405" s="12">
        <v>194450</v>
      </c>
      <c r="AT405" s="18">
        <f>AH405+AI405+AJ405+AK405+AL405+AM405+AN405+AO405+AP405+AQ405+AR405+AS405</f>
        <v>1109371</v>
      </c>
      <c r="AU405" s="8" t="str">
        <f>AU$19</f>
        <v>W-5.1</v>
      </c>
      <c r="AV405" s="8" t="s">
        <v>1138</v>
      </c>
      <c r="AW405" s="8" t="s">
        <v>1917</v>
      </c>
      <c r="AX405" s="13">
        <v>8760</v>
      </c>
      <c r="AY405" s="13">
        <v>12</v>
      </c>
      <c r="AZ405" s="14">
        <v>11</v>
      </c>
      <c r="BA405" s="14">
        <v>89</v>
      </c>
      <c r="BB405" s="13">
        <f t="shared" si="151"/>
        <v>122030.81</v>
      </c>
      <c r="BC405" s="13">
        <f t="shared" si="152"/>
        <v>987340.19</v>
      </c>
      <c r="BD405" s="57">
        <f t="shared" si="153"/>
        <v>0</v>
      </c>
      <c r="BE405" s="57">
        <f>IF((OR(AU405=Ceny!$A$3,AU405=Ceny!$A$4,AU405=Ceny!$A$5,AU405=Ceny!$A$6,AU405=Ceny!$A$7)),$C$5/1000,$C$6/1000)</f>
        <v>0</v>
      </c>
      <c r="BF405" s="15">
        <f t="shared" si="154"/>
        <v>0</v>
      </c>
      <c r="BG405" s="15">
        <f t="shared" si="155"/>
        <v>0</v>
      </c>
      <c r="BH405" s="15">
        <f t="shared" si="156"/>
        <v>0</v>
      </c>
      <c r="BI405" s="16">
        <f t="shared" si="157"/>
        <v>0</v>
      </c>
      <c r="BJ405" s="15">
        <f t="shared" si="158"/>
        <v>0</v>
      </c>
      <c r="BK405" s="16">
        <f t="shared" si="159"/>
        <v>0</v>
      </c>
      <c r="BL405" s="15">
        <f t="shared" si="160"/>
        <v>0</v>
      </c>
      <c r="BM405" s="11">
        <f>VLOOKUP(AU405,Ceny!$A$3:$E$9,2,FALSE)</f>
        <v>6.4200000000000004E-3</v>
      </c>
      <c r="BN405" s="15">
        <f>ROUND(BM405*AX405*AW405*AZ405/100,2)</f>
        <v>3711.79</v>
      </c>
      <c r="BO405" s="11">
        <f>VLOOKUP(AU405,Ceny!$A$3:$E$9,4,FALSE)</f>
        <v>6.4200000000000004E-3</v>
      </c>
      <c r="BP405" s="15">
        <f>ROUND(BO405*AW405*AX405*BA405/100,2)</f>
        <v>30031.73</v>
      </c>
      <c r="BQ405" s="11">
        <f>VLOOKUP(AU405,Ceny!$A$3:$E$9,3,FALSE)</f>
        <v>2.3060000000000001E-2</v>
      </c>
      <c r="BR405" s="15">
        <f t="shared" si="161"/>
        <v>2814.03</v>
      </c>
      <c r="BS405" s="11">
        <f>VLOOKUP(AU405,Ceny!$A$3:$E$9,5,FALSE)</f>
        <v>2.3060000000000001E-2</v>
      </c>
      <c r="BT405" s="15">
        <f t="shared" si="162"/>
        <v>22768.06</v>
      </c>
      <c r="BU405" s="15">
        <v>0</v>
      </c>
      <c r="BV405" s="58">
        <f t="shared" si="163"/>
        <v>0</v>
      </c>
      <c r="BW405" s="59">
        <f t="shared" si="164"/>
        <v>59325.61</v>
      </c>
      <c r="BX405" s="59">
        <f t="shared" si="165"/>
        <v>13644.89</v>
      </c>
      <c r="BY405" s="59">
        <f t="shared" si="166"/>
        <v>72970.5</v>
      </c>
      <c r="CA405" s="60"/>
    </row>
    <row r="406" spans="1:79">
      <c r="A406" s="56">
        <f t="shared" si="167"/>
        <v>392</v>
      </c>
      <c r="B406" s="8" t="s">
        <v>63</v>
      </c>
      <c r="C406" s="8" t="s">
        <v>64</v>
      </c>
      <c r="D406" s="8" t="s">
        <v>65</v>
      </c>
      <c r="E406" s="8" t="s">
        <v>65</v>
      </c>
      <c r="F406" s="8" t="s">
        <v>66</v>
      </c>
      <c r="G406" s="8" t="s">
        <v>643</v>
      </c>
      <c r="H406" s="8"/>
      <c r="I406" s="8" t="s">
        <v>68</v>
      </c>
      <c r="J406" s="8" t="s">
        <v>663</v>
      </c>
      <c r="K406" s="8" t="s">
        <v>664</v>
      </c>
      <c r="L406" s="8" t="s">
        <v>65</v>
      </c>
      <c r="M406" s="8" t="s">
        <v>65</v>
      </c>
      <c r="N406" s="8" t="s">
        <v>665</v>
      </c>
      <c r="O406" s="8" t="s">
        <v>666</v>
      </c>
      <c r="P406" s="8"/>
      <c r="Q406" s="8" t="s">
        <v>733</v>
      </c>
      <c r="R406" s="8" t="s">
        <v>734</v>
      </c>
      <c r="S406" s="8">
        <v>0</v>
      </c>
      <c r="T406" s="13" t="s">
        <v>49</v>
      </c>
      <c r="U406" s="13" t="s">
        <v>35</v>
      </c>
      <c r="V406" s="8" t="s">
        <v>739</v>
      </c>
      <c r="W406" s="9">
        <v>45657</v>
      </c>
      <c r="X406" s="8" t="s">
        <v>740</v>
      </c>
      <c r="Y406" s="8" t="s">
        <v>1100</v>
      </c>
      <c r="Z406" s="8" t="s">
        <v>664</v>
      </c>
      <c r="AA406" s="8" t="s">
        <v>65</v>
      </c>
      <c r="AB406" s="8" t="s">
        <v>65</v>
      </c>
      <c r="AC406" s="8" t="s">
        <v>665</v>
      </c>
      <c r="AD406" s="8" t="s">
        <v>666</v>
      </c>
      <c r="AE406" s="8"/>
      <c r="AF406" s="10" t="s">
        <v>1918</v>
      </c>
      <c r="AG406" s="8" t="s">
        <v>1919</v>
      </c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2"/>
      <c r="AT406" s="18">
        <v>6639</v>
      </c>
      <c r="AU406" s="8" t="str">
        <f>AU$30</f>
        <v>W-2.1</v>
      </c>
      <c r="AV406" s="8" t="s">
        <v>1138</v>
      </c>
      <c r="AW406" s="8"/>
      <c r="AX406" s="13">
        <v>8760</v>
      </c>
      <c r="AY406" s="13">
        <v>12</v>
      </c>
      <c r="AZ406" s="14">
        <v>0</v>
      </c>
      <c r="BA406" s="14">
        <v>100</v>
      </c>
      <c r="BB406" s="13">
        <f t="shared" si="151"/>
        <v>0</v>
      </c>
      <c r="BC406" s="13">
        <f t="shared" si="152"/>
        <v>6639</v>
      </c>
      <c r="BD406" s="57">
        <f t="shared" si="153"/>
        <v>0</v>
      </c>
      <c r="BE406" s="57">
        <f>IF((OR(AU406=Ceny!$A$3,AU406=Ceny!$A$4,AU406=Ceny!$A$5,AU406=Ceny!$A$6,AU406=Ceny!$A$7)),$C$5/1000,$C$6/1000)</f>
        <v>0</v>
      </c>
      <c r="BF406" s="15">
        <f t="shared" si="154"/>
        <v>0</v>
      </c>
      <c r="BG406" s="15">
        <f t="shared" si="155"/>
        <v>0</v>
      </c>
      <c r="BH406" s="15">
        <f t="shared" si="156"/>
        <v>0</v>
      </c>
      <c r="BI406" s="16">
        <f t="shared" si="157"/>
        <v>0</v>
      </c>
      <c r="BJ406" s="15">
        <f t="shared" si="158"/>
        <v>0</v>
      </c>
      <c r="BK406" s="16">
        <f t="shared" si="159"/>
        <v>0</v>
      </c>
      <c r="BL406" s="15">
        <f t="shared" si="160"/>
        <v>0</v>
      </c>
      <c r="BM406" s="11">
        <f>VLOOKUP(AU406,Ceny!$A$3:$E$9,2,FALSE)</f>
        <v>13.04</v>
      </c>
      <c r="BN406" s="15">
        <f t="shared" ref="BN406:BN411" si="168">ROUND(BM406*AY406*AZ406/100,2)</f>
        <v>0</v>
      </c>
      <c r="BO406" s="11">
        <f>VLOOKUP(AU406,Ceny!$A$3:$E$9,4,FALSE)</f>
        <v>13.04</v>
      </c>
      <c r="BP406" s="15">
        <f t="shared" ref="BP406:BP411" si="169">ROUND(BO406*AY406*BA406/100,2)</f>
        <v>156.47999999999999</v>
      </c>
      <c r="BQ406" s="11">
        <f>VLOOKUP(AU406,Ceny!$A$3:$E$9,3,FALSE)</f>
        <v>4.7559999999999998E-2</v>
      </c>
      <c r="BR406" s="15">
        <f t="shared" si="161"/>
        <v>0</v>
      </c>
      <c r="BS406" s="11">
        <f>VLOOKUP(AU406,Ceny!$A$3:$E$9,5,FALSE)</f>
        <v>4.7559999999999998E-2</v>
      </c>
      <c r="BT406" s="15">
        <f t="shared" si="162"/>
        <v>315.75</v>
      </c>
      <c r="BU406" s="15">
        <v>0</v>
      </c>
      <c r="BV406" s="58">
        <f t="shared" si="163"/>
        <v>0</v>
      </c>
      <c r="BW406" s="59">
        <f t="shared" si="164"/>
        <v>472.23</v>
      </c>
      <c r="BX406" s="59">
        <f t="shared" si="165"/>
        <v>108.61</v>
      </c>
      <c r="BY406" s="59">
        <f t="shared" si="166"/>
        <v>580.84</v>
      </c>
      <c r="CA406" s="60"/>
    </row>
    <row r="407" spans="1:79">
      <c r="A407" s="56">
        <f t="shared" si="167"/>
        <v>393</v>
      </c>
      <c r="B407" s="8" t="s">
        <v>63</v>
      </c>
      <c r="C407" s="8" t="s">
        <v>64</v>
      </c>
      <c r="D407" s="8" t="s">
        <v>65</v>
      </c>
      <c r="E407" s="8" t="s">
        <v>65</v>
      </c>
      <c r="F407" s="8" t="s">
        <v>66</v>
      </c>
      <c r="G407" s="8" t="s">
        <v>643</v>
      </c>
      <c r="H407" s="8"/>
      <c r="I407" s="8" t="s">
        <v>68</v>
      </c>
      <c r="J407" s="8" t="s">
        <v>663</v>
      </c>
      <c r="K407" s="8" t="s">
        <v>664</v>
      </c>
      <c r="L407" s="8" t="s">
        <v>65</v>
      </c>
      <c r="M407" s="8" t="s">
        <v>65</v>
      </c>
      <c r="N407" s="8" t="s">
        <v>665</v>
      </c>
      <c r="O407" s="8" t="s">
        <v>666</v>
      </c>
      <c r="P407" s="8"/>
      <c r="Q407" s="8" t="s">
        <v>733</v>
      </c>
      <c r="R407" s="8" t="s">
        <v>734</v>
      </c>
      <c r="S407" s="8">
        <v>0</v>
      </c>
      <c r="T407" s="13" t="s">
        <v>49</v>
      </c>
      <c r="U407" s="13" t="s">
        <v>35</v>
      </c>
      <c r="V407" s="8" t="s">
        <v>739</v>
      </c>
      <c r="W407" s="9">
        <v>45657</v>
      </c>
      <c r="X407" s="8" t="s">
        <v>740</v>
      </c>
      <c r="Y407" s="8" t="s">
        <v>1101</v>
      </c>
      <c r="Z407" s="8" t="s">
        <v>664</v>
      </c>
      <c r="AA407" s="8" t="s">
        <v>65</v>
      </c>
      <c r="AB407" s="8" t="s">
        <v>65</v>
      </c>
      <c r="AC407" s="8" t="s">
        <v>665</v>
      </c>
      <c r="AD407" s="8" t="s">
        <v>1102</v>
      </c>
      <c r="AE407" s="8"/>
      <c r="AF407" s="10" t="s">
        <v>1920</v>
      </c>
      <c r="AG407" s="8" t="s">
        <v>1921</v>
      </c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2"/>
      <c r="AT407" s="18">
        <v>17285</v>
      </c>
      <c r="AU407" s="8" t="s">
        <v>1171</v>
      </c>
      <c r="AV407" s="8" t="s">
        <v>1138</v>
      </c>
      <c r="AW407" s="8"/>
      <c r="AX407" s="13">
        <v>8760</v>
      </c>
      <c r="AY407" s="13">
        <v>12</v>
      </c>
      <c r="AZ407" s="14">
        <v>0</v>
      </c>
      <c r="BA407" s="14">
        <v>100</v>
      </c>
      <c r="BB407" s="13">
        <f t="shared" si="151"/>
        <v>0</v>
      </c>
      <c r="BC407" s="13">
        <f t="shared" si="152"/>
        <v>17285</v>
      </c>
      <c r="BD407" s="57">
        <f t="shared" si="153"/>
        <v>0</v>
      </c>
      <c r="BE407" s="57">
        <f>IF((OR(AU407=Ceny!$A$3,AU407=Ceny!$A$4,AU407=Ceny!$A$5,AU407=Ceny!$A$6,AU407=Ceny!$A$7)),$C$5/1000,$C$6/1000)</f>
        <v>0</v>
      </c>
      <c r="BF407" s="15">
        <f t="shared" si="154"/>
        <v>0</v>
      </c>
      <c r="BG407" s="15">
        <f t="shared" si="155"/>
        <v>0</v>
      </c>
      <c r="BH407" s="15">
        <f t="shared" si="156"/>
        <v>0</v>
      </c>
      <c r="BI407" s="16">
        <f t="shared" si="157"/>
        <v>0</v>
      </c>
      <c r="BJ407" s="15">
        <f t="shared" si="158"/>
        <v>0</v>
      </c>
      <c r="BK407" s="16">
        <f t="shared" si="159"/>
        <v>0</v>
      </c>
      <c r="BL407" s="15">
        <f t="shared" si="160"/>
        <v>0</v>
      </c>
      <c r="BM407" s="11">
        <f>VLOOKUP(AU407,Ceny!$A$3:$E$9,2,FALSE)</f>
        <v>13.04</v>
      </c>
      <c r="BN407" s="15">
        <f t="shared" si="168"/>
        <v>0</v>
      </c>
      <c r="BO407" s="11">
        <f>VLOOKUP(AU407,Ceny!$A$3:$E$9,4,FALSE)</f>
        <v>13.04</v>
      </c>
      <c r="BP407" s="15">
        <f t="shared" si="169"/>
        <v>156.47999999999999</v>
      </c>
      <c r="BQ407" s="11">
        <f>VLOOKUP(AU407,Ceny!$A$3:$E$9,3,FALSE)</f>
        <v>4.7559999999999998E-2</v>
      </c>
      <c r="BR407" s="15">
        <f t="shared" si="161"/>
        <v>0</v>
      </c>
      <c r="BS407" s="11">
        <f>VLOOKUP(AU407,Ceny!$A$3:$E$9,5,FALSE)</f>
        <v>4.7559999999999998E-2</v>
      </c>
      <c r="BT407" s="15">
        <f t="shared" si="162"/>
        <v>822.07</v>
      </c>
      <c r="BU407" s="15">
        <v>0</v>
      </c>
      <c r="BV407" s="58">
        <f t="shared" si="163"/>
        <v>0</v>
      </c>
      <c r="BW407" s="59">
        <f t="shared" si="164"/>
        <v>978.55000000000007</v>
      </c>
      <c r="BX407" s="59">
        <f t="shared" si="165"/>
        <v>225.07</v>
      </c>
      <c r="BY407" s="59">
        <f t="shared" si="166"/>
        <v>1203.6200000000001</v>
      </c>
      <c r="CA407" s="60"/>
    </row>
    <row r="408" spans="1:79">
      <c r="A408" s="56">
        <f t="shared" si="167"/>
        <v>394</v>
      </c>
      <c r="B408" s="8" t="s">
        <v>63</v>
      </c>
      <c r="C408" s="8" t="s">
        <v>64</v>
      </c>
      <c r="D408" s="8" t="s">
        <v>65</v>
      </c>
      <c r="E408" s="8" t="s">
        <v>65</v>
      </c>
      <c r="F408" s="8" t="s">
        <v>66</v>
      </c>
      <c r="G408" s="8" t="s">
        <v>643</v>
      </c>
      <c r="H408" s="8"/>
      <c r="I408" s="8" t="s">
        <v>68</v>
      </c>
      <c r="J408" s="8" t="s">
        <v>667</v>
      </c>
      <c r="K408" s="8" t="s">
        <v>668</v>
      </c>
      <c r="L408" s="8" t="s">
        <v>65</v>
      </c>
      <c r="M408" s="8" t="s">
        <v>65</v>
      </c>
      <c r="N408" s="8" t="s">
        <v>669</v>
      </c>
      <c r="O408" s="8" t="s">
        <v>456</v>
      </c>
      <c r="P408" s="8"/>
      <c r="Q408" s="8" t="s">
        <v>733</v>
      </c>
      <c r="R408" s="8" t="s">
        <v>734</v>
      </c>
      <c r="S408" s="8">
        <v>0</v>
      </c>
      <c r="T408" s="13" t="s">
        <v>49</v>
      </c>
      <c r="U408" s="13" t="s">
        <v>35</v>
      </c>
      <c r="V408" s="8" t="s">
        <v>739</v>
      </c>
      <c r="W408" s="9">
        <v>45657</v>
      </c>
      <c r="X408" s="8" t="s">
        <v>740</v>
      </c>
      <c r="Y408" s="8" t="s">
        <v>1103</v>
      </c>
      <c r="Z408" s="8" t="s">
        <v>668</v>
      </c>
      <c r="AA408" s="8" t="s">
        <v>65</v>
      </c>
      <c r="AB408" s="8" t="s">
        <v>65</v>
      </c>
      <c r="AC408" s="8" t="s">
        <v>669</v>
      </c>
      <c r="AD408" s="8" t="s">
        <v>456</v>
      </c>
      <c r="AE408" s="8"/>
      <c r="AF408" s="10" t="s">
        <v>1922</v>
      </c>
      <c r="AG408" s="8" t="s">
        <v>1923</v>
      </c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2"/>
      <c r="AT408" s="18">
        <v>5730</v>
      </c>
      <c r="AU408" s="8" t="s">
        <v>58</v>
      </c>
      <c r="AV408" s="8" t="s">
        <v>1138</v>
      </c>
      <c r="AW408" s="8"/>
      <c r="AX408" s="13">
        <v>8760</v>
      </c>
      <c r="AY408" s="13">
        <v>12</v>
      </c>
      <c r="AZ408" s="14">
        <v>0</v>
      </c>
      <c r="BA408" s="14">
        <v>100</v>
      </c>
      <c r="BB408" s="13">
        <f t="shared" si="151"/>
        <v>0</v>
      </c>
      <c r="BC408" s="13">
        <f t="shared" si="152"/>
        <v>5730</v>
      </c>
      <c r="BD408" s="57">
        <f t="shared" si="153"/>
        <v>0</v>
      </c>
      <c r="BE408" s="57">
        <f>IF((OR(AU408=Ceny!$A$3,AU408=Ceny!$A$4,AU408=Ceny!$A$5,AU408=Ceny!$A$6,AU408=Ceny!$A$7)),$C$5/1000,$C$6/1000)</f>
        <v>0</v>
      </c>
      <c r="BF408" s="15">
        <f t="shared" si="154"/>
        <v>0</v>
      </c>
      <c r="BG408" s="15">
        <f t="shared" si="155"/>
        <v>0</v>
      </c>
      <c r="BH408" s="15">
        <f t="shared" si="156"/>
        <v>0</v>
      </c>
      <c r="BI408" s="16">
        <f t="shared" si="157"/>
        <v>0</v>
      </c>
      <c r="BJ408" s="15">
        <f t="shared" si="158"/>
        <v>0</v>
      </c>
      <c r="BK408" s="16">
        <f t="shared" si="159"/>
        <v>0</v>
      </c>
      <c r="BL408" s="15">
        <f t="shared" si="160"/>
        <v>0</v>
      </c>
      <c r="BM408" s="11">
        <f>VLOOKUP(AU408,Ceny!$A$3:$E$9,2,FALSE)</f>
        <v>42.41</v>
      </c>
      <c r="BN408" s="15">
        <f t="shared" si="168"/>
        <v>0</v>
      </c>
      <c r="BO408" s="11">
        <f>VLOOKUP(AU408,Ceny!$A$3:$E$9,4,FALSE)</f>
        <v>42.41</v>
      </c>
      <c r="BP408" s="15">
        <f t="shared" si="169"/>
        <v>508.92</v>
      </c>
      <c r="BQ408" s="11">
        <f>VLOOKUP(AU408,Ceny!$A$3:$E$9,3,FALSE)</f>
        <v>4.4200000000000003E-2</v>
      </c>
      <c r="BR408" s="15">
        <f t="shared" si="161"/>
        <v>0</v>
      </c>
      <c r="BS408" s="11">
        <f>VLOOKUP(AU408,Ceny!$A$3:$E$9,5,FALSE)</f>
        <v>4.4200000000000003E-2</v>
      </c>
      <c r="BT408" s="15">
        <f t="shared" si="162"/>
        <v>253.27</v>
      </c>
      <c r="BU408" s="15">
        <v>0</v>
      </c>
      <c r="BV408" s="58">
        <f t="shared" si="163"/>
        <v>0</v>
      </c>
      <c r="BW408" s="59">
        <f t="shared" si="164"/>
        <v>762.19</v>
      </c>
      <c r="BX408" s="59">
        <f t="shared" si="165"/>
        <v>175.3</v>
      </c>
      <c r="BY408" s="59">
        <f t="shared" si="166"/>
        <v>937.49</v>
      </c>
      <c r="CA408" s="60"/>
    </row>
    <row r="409" spans="1:79">
      <c r="A409" s="56">
        <f t="shared" si="167"/>
        <v>395</v>
      </c>
      <c r="B409" s="8" t="s">
        <v>63</v>
      </c>
      <c r="C409" s="8" t="s">
        <v>64</v>
      </c>
      <c r="D409" s="8" t="s">
        <v>65</v>
      </c>
      <c r="E409" s="8" t="s">
        <v>65</v>
      </c>
      <c r="F409" s="8" t="s">
        <v>66</v>
      </c>
      <c r="G409" s="8" t="s">
        <v>643</v>
      </c>
      <c r="H409" s="8"/>
      <c r="I409" s="8" t="s">
        <v>68</v>
      </c>
      <c r="J409" s="8" t="s">
        <v>670</v>
      </c>
      <c r="K409" s="8" t="s">
        <v>671</v>
      </c>
      <c r="L409" s="8" t="s">
        <v>65</v>
      </c>
      <c r="M409" s="8" t="s">
        <v>65</v>
      </c>
      <c r="N409" s="8" t="s">
        <v>672</v>
      </c>
      <c r="O409" s="8" t="s">
        <v>532</v>
      </c>
      <c r="P409" s="8"/>
      <c r="Q409" s="8" t="s">
        <v>733</v>
      </c>
      <c r="R409" s="8" t="s">
        <v>734</v>
      </c>
      <c r="S409" s="8">
        <v>0</v>
      </c>
      <c r="T409" s="13" t="s">
        <v>49</v>
      </c>
      <c r="U409" s="13" t="s">
        <v>35</v>
      </c>
      <c r="V409" s="8" t="s">
        <v>739</v>
      </c>
      <c r="W409" s="9">
        <v>45657</v>
      </c>
      <c r="X409" s="8" t="s">
        <v>740</v>
      </c>
      <c r="Y409" s="8" t="s">
        <v>670</v>
      </c>
      <c r="Z409" s="8" t="s">
        <v>671</v>
      </c>
      <c r="AA409" s="8" t="s">
        <v>65</v>
      </c>
      <c r="AB409" s="8" t="s">
        <v>65</v>
      </c>
      <c r="AC409" s="8" t="s">
        <v>672</v>
      </c>
      <c r="AD409" s="8" t="s">
        <v>532</v>
      </c>
      <c r="AE409" s="8"/>
      <c r="AF409" s="10" t="s">
        <v>1924</v>
      </c>
      <c r="AG409" s="8" t="s">
        <v>1925</v>
      </c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2"/>
      <c r="AT409" s="18">
        <v>10736</v>
      </c>
      <c r="AU409" s="8" t="str">
        <f>AU$30</f>
        <v>W-2.1</v>
      </c>
      <c r="AV409" s="8" t="s">
        <v>1138</v>
      </c>
      <c r="AW409" s="8"/>
      <c r="AX409" s="13">
        <v>8760</v>
      </c>
      <c r="AY409" s="13">
        <v>12</v>
      </c>
      <c r="AZ409" s="14">
        <v>0</v>
      </c>
      <c r="BA409" s="14">
        <v>100</v>
      </c>
      <c r="BB409" s="13">
        <f t="shared" si="151"/>
        <v>0</v>
      </c>
      <c r="BC409" s="13">
        <f t="shared" si="152"/>
        <v>10736</v>
      </c>
      <c r="BD409" s="57">
        <f t="shared" si="153"/>
        <v>0</v>
      </c>
      <c r="BE409" s="57">
        <f>IF((OR(AU409=Ceny!$A$3,AU409=Ceny!$A$4,AU409=Ceny!$A$5,AU409=Ceny!$A$6,AU409=Ceny!$A$7)),$C$5/1000,$C$6/1000)</f>
        <v>0</v>
      </c>
      <c r="BF409" s="15">
        <f t="shared" si="154"/>
        <v>0</v>
      </c>
      <c r="BG409" s="15">
        <f t="shared" si="155"/>
        <v>0</v>
      </c>
      <c r="BH409" s="15">
        <f t="shared" si="156"/>
        <v>0</v>
      </c>
      <c r="BI409" s="16">
        <f t="shared" si="157"/>
        <v>0</v>
      </c>
      <c r="BJ409" s="15">
        <f t="shared" si="158"/>
        <v>0</v>
      </c>
      <c r="BK409" s="16">
        <f t="shared" si="159"/>
        <v>0</v>
      </c>
      <c r="BL409" s="15">
        <f t="shared" si="160"/>
        <v>0</v>
      </c>
      <c r="BM409" s="11">
        <f>VLOOKUP(AU409,Ceny!$A$3:$E$9,2,FALSE)</f>
        <v>13.04</v>
      </c>
      <c r="BN409" s="15">
        <f t="shared" si="168"/>
        <v>0</v>
      </c>
      <c r="BO409" s="11">
        <f>VLOOKUP(AU409,Ceny!$A$3:$E$9,4,FALSE)</f>
        <v>13.04</v>
      </c>
      <c r="BP409" s="15">
        <f t="shared" si="169"/>
        <v>156.47999999999999</v>
      </c>
      <c r="BQ409" s="11">
        <f>VLOOKUP(AU409,Ceny!$A$3:$E$9,3,FALSE)</f>
        <v>4.7559999999999998E-2</v>
      </c>
      <c r="BR409" s="15">
        <f t="shared" si="161"/>
        <v>0</v>
      </c>
      <c r="BS409" s="11">
        <f>VLOOKUP(AU409,Ceny!$A$3:$E$9,5,FALSE)</f>
        <v>4.7559999999999998E-2</v>
      </c>
      <c r="BT409" s="15">
        <f t="shared" si="162"/>
        <v>510.6</v>
      </c>
      <c r="BU409" s="15">
        <v>0</v>
      </c>
      <c r="BV409" s="58">
        <f t="shared" si="163"/>
        <v>0</v>
      </c>
      <c r="BW409" s="59">
        <f t="shared" si="164"/>
        <v>667.08</v>
      </c>
      <c r="BX409" s="59">
        <f t="shared" si="165"/>
        <v>153.43</v>
      </c>
      <c r="BY409" s="59">
        <f t="shared" si="166"/>
        <v>820.51</v>
      </c>
      <c r="CA409" s="60"/>
    </row>
    <row r="410" spans="1:79">
      <c r="A410" s="56">
        <f t="shared" si="167"/>
        <v>396</v>
      </c>
      <c r="B410" s="8" t="s">
        <v>63</v>
      </c>
      <c r="C410" s="8" t="s">
        <v>64</v>
      </c>
      <c r="D410" s="8" t="s">
        <v>65</v>
      </c>
      <c r="E410" s="8" t="s">
        <v>65</v>
      </c>
      <c r="F410" s="8" t="s">
        <v>66</v>
      </c>
      <c r="G410" s="8" t="s">
        <v>643</v>
      </c>
      <c r="H410" s="8"/>
      <c r="I410" s="8" t="s">
        <v>68</v>
      </c>
      <c r="J410" s="8" t="s">
        <v>673</v>
      </c>
      <c r="K410" s="8" t="s">
        <v>674</v>
      </c>
      <c r="L410" s="8" t="s">
        <v>65</v>
      </c>
      <c r="M410" s="8" t="s">
        <v>65</v>
      </c>
      <c r="N410" s="8" t="s">
        <v>675</v>
      </c>
      <c r="O410" s="8" t="s">
        <v>640</v>
      </c>
      <c r="P410" s="8"/>
      <c r="Q410" s="8" t="s">
        <v>733</v>
      </c>
      <c r="R410" s="8" t="s">
        <v>734</v>
      </c>
      <c r="S410" s="8">
        <v>0</v>
      </c>
      <c r="T410" s="13" t="s">
        <v>49</v>
      </c>
      <c r="U410" s="13" t="s">
        <v>35</v>
      </c>
      <c r="V410" s="8" t="s">
        <v>739</v>
      </c>
      <c r="W410" s="9">
        <v>45657</v>
      </c>
      <c r="X410" s="8" t="s">
        <v>740</v>
      </c>
      <c r="Y410" s="8" t="s">
        <v>673</v>
      </c>
      <c r="Z410" s="8" t="s">
        <v>674</v>
      </c>
      <c r="AA410" s="8" t="s">
        <v>65</v>
      </c>
      <c r="AB410" s="8" t="s">
        <v>65</v>
      </c>
      <c r="AC410" s="8" t="s">
        <v>675</v>
      </c>
      <c r="AD410" s="8" t="s">
        <v>640</v>
      </c>
      <c r="AE410" s="8"/>
      <c r="AF410" s="10" t="s">
        <v>1926</v>
      </c>
      <c r="AG410" s="8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2"/>
      <c r="AT410" s="18">
        <v>0</v>
      </c>
      <c r="AU410" s="8" t="str">
        <f>AU$15</f>
        <v>W-1.1</v>
      </c>
      <c r="AV410" s="8" t="s">
        <v>1138</v>
      </c>
      <c r="AW410" s="8"/>
      <c r="AX410" s="13">
        <v>8760</v>
      </c>
      <c r="AY410" s="13">
        <v>12</v>
      </c>
      <c r="AZ410" s="14">
        <v>0</v>
      </c>
      <c r="BA410" s="14">
        <v>100</v>
      </c>
      <c r="BB410" s="13">
        <f t="shared" si="151"/>
        <v>0</v>
      </c>
      <c r="BC410" s="13">
        <f t="shared" si="152"/>
        <v>0</v>
      </c>
      <c r="BD410" s="57">
        <f t="shared" si="153"/>
        <v>0</v>
      </c>
      <c r="BE410" s="57">
        <f>IF((OR(AU410=Ceny!$A$3,AU410=Ceny!$A$4,AU410=Ceny!$A$5,AU410=Ceny!$A$6,AU410=Ceny!$A$7)),$C$5/1000,$C$6/1000)</f>
        <v>0</v>
      </c>
      <c r="BF410" s="15">
        <f t="shared" si="154"/>
        <v>0</v>
      </c>
      <c r="BG410" s="15">
        <f t="shared" si="155"/>
        <v>0</v>
      </c>
      <c r="BH410" s="15">
        <f t="shared" si="156"/>
        <v>0</v>
      </c>
      <c r="BI410" s="16">
        <f t="shared" si="157"/>
        <v>0</v>
      </c>
      <c r="BJ410" s="15">
        <f t="shared" si="158"/>
        <v>0</v>
      </c>
      <c r="BK410" s="16">
        <f t="shared" si="159"/>
        <v>0</v>
      </c>
      <c r="BL410" s="15">
        <f t="shared" si="160"/>
        <v>0</v>
      </c>
      <c r="BM410" s="11">
        <f>VLOOKUP(AU410,Ceny!$A$3:$E$9,2,FALSE)</f>
        <v>6.01</v>
      </c>
      <c r="BN410" s="15">
        <f t="shared" si="168"/>
        <v>0</v>
      </c>
      <c r="BO410" s="11">
        <f>VLOOKUP(AU410,Ceny!$A$3:$E$9,4,FALSE)</f>
        <v>6.01</v>
      </c>
      <c r="BP410" s="15">
        <f t="shared" si="169"/>
        <v>72.12</v>
      </c>
      <c r="BQ410" s="11">
        <f>VLOOKUP(AU410,Ceny!$A$3:$E$9,3,FALSE)</f>
        <v>5.706E-2</v>
      </c>
      <c r="BR410" s="15">
        <f t="shared" si="161"/>
        <v>0</v>
      </c>
      <c r="BS410" s="11">
        <f>VLOOKUP(AU410,Ceny!$A$3:$E$9,5,FALSE)</f>
        <v>5.706E-2</v>
      </c>
      <c r="BT410" s="15">
        <f t="shared" si="162"/>
        <v>0</v>
      </c>
      <c r="BU410" s="15">
        <v>0</v>
      </c>
      <c r="BV410" s="58">
        <f t="shared" si="163"/>
        <v>0</v>
      </c>
      <c r="BW410" s="59">
        <f t="shared" si="164"/>
        <v>72.12</v>
      </c>
      <c r="BX410" s="59">
        <f t="shared" si="165"/>
        <v>16.59</v>
      </c>
      <c r="BY410" s="59">
        <f t="shared" si="166"/>
        <v>88.710000000000008</v>
      </c>
      <c r="CA410" s="60"/>
    </row>
    <row r="411" spans="1:79">
      <c r="A411" s="56">
        <f t="shared" si="167"/>
        <v>397</v>
      </c>
      <c r="B411" s="8" t="s">
        <v>63</v>
      </c>
      <c r="C411" s="8" t="s">
        <v>64</v>
      </c>
      <c r="D411" s="8" t="s">
        <v>65</v>
      </c>
      <c r="E411" s="8" t="s">
        <v>65</v>
      </c>
      <c r="F411" s="8" t="s">
        <v>66</v>
      </c>
      <c r="G411" s="8" t="s">
        <v>643</v>
      </c>
      <c r="H411" s="8"/>
      <c r="I411" s="8" t="s">
        <v>68</v>
      </c>
      <c r="J411" s="8" t="s">
        <v>673</v>
      </c>
      <c r="K411" s="8" t="s">
        <v>674</v>
      </c>
      <c r="L411" s="8" t="s">
        <v>65</v>
      </c>
      <c r="M411" s="8" t="s">
        <v>65</v>
      </c>
      <c r="N411" s="8" t="s">
        <v>675</v>
      </c>
      <c r="O411" s="8" t="s">
        <v>640</v>
      </c>
      <c r="P411" s="8"/>
      <c r="Q411" s="8" t="s">
        <v>733</v>
      </c>
      <c r="R411" s="8" t="s">
        <v>734</v>
      </c>
      <c r="S411" s="8">
        <v>0</v>
      </c>
      <c r="T411" s="13" t="s">
        <v>49</v>
      </c>
      <c r="U411" s="13" t="s">
        <v>35</v>
      </c>
      <c r="V411" s="8" t="s">
        <v>739</v>
      </c>
      <c r="W411" s="9">
        <v>45657</v>
      </c>
      <c r="X411" s="8" t="s">
        <v>740</v>
      </c>
      <c r="Y411" s="8" t="s">
        <v>673</v>
      </c>
      <c r="Z411" s="8" t="s">
        <v>674</v>
      </c>
      <c r="AA411" s="8" t="s">
        <v>65</v>
      </c>
      <c r="AB411" s="8" t="s">
        <v>65</v>
      </c>
      <c r="AC411" s="8" t="s">
        <v>1104</v>
      </c>
      <c r="AD411" s="8" t="s">
        <v>640</v>
      </c>
      <c r="AE411" s="8"/>
      <c r="AF411" s="10" t="s">
        <v>1927</v>
      </c>
      <c r="AG411" s="8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2"/>
      <c r="AT411" s="18">
        <v>354</v>
      </c>
      <c r="AU411" s="8" t="str">
        <f>AU$15</f>
        <v>W-1.1</v>
      </c>
      <c r="AV411" s="8" t="s">
        <v>1138</v>
      </c>
      <c r="AW411" s="8"/>
      <c r="AX411" s="13">
        <v>8760</v>
      </c>
      <c r="AY411" s="13">
        <v>12</v>
      </c>
      <c r="AZ411" s="14">
        <v>0</v>
      </c>
      <c r="BA411" s="14">
        <v>100</v>
      </c>
      <c r="BB411" s="13">
        <f t="shared" si="151"/>
        <v>0</v>
      </c>
      <c r="BC411" s="13">
        <f t="shared" si="152"/>
        <v>354</v>
      </c>
      <c r="BD411" s="57">
        <f t="shared" si="153"/>
        <v>0</v>
      </c>
      <c r="BE411" s="57">
        <f>IF((OR(AU411=Ceny!$A$3,AU411=Ceny!$A$4,AU411=Ceny!$A$5,AU411=Ceny!$A$6,AU411=Ceny!$A$7)),$C$5/1000,$C$6/1000)</f>
        <v>0</v>
      </c>
      <c r="BF411" s="15">
        <f t="shared" si="154"/>
        <v>0</v>
      </c>
      <c r="BG411" s="15">
        <f t="shared" si="155"/>
        <v>0</v>
      </c>
      <c r="BH411" s="15">
        <f t="shared" si="156"/>
        <v>0</v>
      </c>
      <c r="BI411" s="16">
        <f t="shared" si="157"/>
        <v>0</v>
      </c>
      <c r="BJ411" s="15">
        <f t="shared" si="158"/>
        <v>0</v>
      </c>
      <c r="BK411" s="16">
        <f t="shared" si="159"/>
        <v>0</v>
      </c>
      <c r="BL411" s="15">
        <f t="shared" si="160"/>
        <v>0</v>
      </c>
      <c r="BM411" s="11">
        <f>VLOOKUP(AU411,Ceny!$A$3:$E$9,2,FALSE)</f>
        <v>6.01</v>
      </c>
      <c r="BN411" s="15">
        <f t="shared" si="168"/>
        <v>0</v>
      </c>
      <c r="BO411" s="11">
        <f>VLOOKUP(AU411,Ceny!$A$3:$E$9,4,FALSE)</f>
        <v>6.01</v>
      </c>
      <c r="BP411" s="15">
        <f t="shared" si="169"/>
        <v>72.12</v>
      </c>
      <c r="BQ411" s="11">
        <f>VLOOKUP(AU411,Ceny!$A$3:$E$9,3,FALSE)</f>
        <v>5.706E-2</v>
      </c>
      <c r="BR411" s="15">
        <f t="shared" si="161"/>
        <v>0</v>
      </c>
      <c r="BS411" s="11">
        <f>VLOOKUP(AU411,Ceny!$A$3:$E$9,5,FALSE)</f>
        <v>5.706E-2</v>
      </c>
      <c r="BT411" s="15">
        <f t="shared" si="162"/>
        <v>20.2</v>
      </c>
      <c r="BU411" s="15">
        <v>0</v>
      </c>
      <c r="BV411" s="58">
        <f t="shared" si="163"/>
        <v>0</v>
      </c>
      <c r="BW411" s="59">
        <f t="shared" si="164"/>
        <v>92.320000000000007</v>
      </c>
      <c r="BX411" s="59">
        <f t="shared" si="165"/>
        <v>21.23</v>
      </c>
      <c r="BY411" s="59">
        <f t="shared" si="166"/>
        <v>113.55000000000001</v>
      </c>
      <c r="CA411" s="60"/>
    </row>
    <row r="412" spans="1:79">
      <c r="A412" s="56">
        <f t="shared" si="167"/>
        <v>398</v>
      </c>
      <c r="B412" s="8" t="s">
        <v>63</v>
      </c>
      <c r="C412" s="8" t="s">
        <v>64</v>
      </c>
      <c r="D412" s="8" t="s">
        <v>65</v>
      </c>
      <c r="E412" s="8" t="s">
        <v>65</v>
      </c>
      <c r="F412" s="8" t="s">
        <v>66</v>
      </c>
      <c r="G412" s="8" t="s">
        <v>643</v>
      </c>
      <c r="H412" s="8"/>
      <c r="I412" s="8" t="s">
        <v>68</v>
      </c>
      <c r="J412" s="8" t="s">
        <v>676</v>
      </c>
      <c r="K412" s="8" t="s">
        <v>677</v>
      </c>
      <c r="L412" s="8" t="s">
        <v>65</v>
      </c>
      <c r="M412" s="8" t="s">
        <v>65</v>
      </c>
      <c r="N412" s="8" t="s">
        <v>678</v>
      </c>
      <c r="O412" s="8" t="s">
        <v>679</v>
      </c>
      <c r="P412" s="8"/>
      <c r="Q412" s="8" t="s">
        <v>733</v>
      </c>
      <c r="R412" s="8" t="s">
        <v>734</v>
      </c>
      <c r="S412" s="8">
        <v>0</v>
      </c>
      <c r="T412" s="13" t="s">
        <v>49</v>
      </c>
      <c r="U412" s="13" t="s">
        <v>35</v>
      </c>
      <c r="V412" s="8" t="s">
        <v>739</v>
      </c>
      <c r="W412" s="9">
        <v>45657</v>
      </c>
      <c r="X412" s="8" t="s">
        <v>740</v>
      </c>
      <c r="Y412" s="8" t="s">
        <v>1105</v>
      </c>
      <c r="Z412" s="8" t="s">
        <v>677</v>
      </c>
      <c r="AA412" s="8" t="s">
        <v>65</v>
      </c>
      <c r="AB412" s="8" t="s">
        <v>65</v>
      </c>
      <c r="AC412" s="8" t="s">
        <v>678</v>
      </c>
      <c r="AD412" s="8" t="s">
        <v>679</v>
      </c>
      <c r="AE412" s="8"/>
      <c r="AF412" s="10" t="s">
        <v>1928</v>
      </c>
      <c r="AG412" s="8"/>
      <c r="AH412" s="11">
        <v>34317</v>
      </c>
      <c r="AI412" s="11">
        <v>31653</v>
      </c>
      <c r="AJ412" s="11">
        <v>35330</v>
      </c>
      <c r="AK412" s="11">
        <v>29038</v>
      </c>
      <c r="AL412" s="11">
        <v>7447</v>
      </c>
      <c r="AM412" s="11">
        <v>5388</v>
      </c>
      <c r="AN412" s="11">
        <v>3272</v>
      </c>
      <c r="AO412" s="11">
        <v>3506</v>
      </c>
      <c r="AP412" s="11">
        <v>5504</v>
      </c>
      <c r="AQ412" s="11">
        <v>27034</v>
      </c>
      <c r="AR412" s="11">
        <v>36267</v>
      </c>
      <c r="AS412" s="12">
        <v>40718</v>
      </c>
      <c r="AT412" s="18">
        <f>AH412+AI412+AJ412+AK412+AL412+AM412+AN412+AO412+AP412+AQ412+AR412+AS412</f>
        <v>259474</v>
      </c>
      <c r="AU412" s="8" t="str">
        <f>AU$19</f>
        <v>W-5.1</v>
      </c>
      <c r="AV412" s="8" t="s">
        <v>1138</v>
      </c>
      <c r="AW412" s="8" t="s">
        <v>1779</v>
      </c>
      <c r="AX412" s="13">
        <v>8760</v>
      </c>
      <c r="AY412" s="13">
        <v>12</v>
      </c>
      <c r="AZ412" s="14">
        <v>0</v>
      </c>
      <c r="BA412" s="14">
        <v>100</v>
      </c>
      <c r="BB412" s="13">
        <f t="shared" si="151"/>
        <v>0</v>
      </c>
      <c r="BC412" s="13">
        <f t="shared" si="152"/>
        <v>259474</v>
      </c>
      <c r="BD412" s="57">
        <f t="shared" si="153"/>
        <v>0</v>
      </c>
      <c r="BE412" s="57">
        <f>IF((OR(AU412=Ceny!$A$3,AU412=Ceny!$A$4,AU412=Ceny!$A$5,AU412=Ceny!$A$6,AU412=Ceny!$A$7)),$C$5/1000,$C$6/1000)</f>
        <v>0</v>
      </c>
      <c r="BF412" s="15">
        <f t="shared" si="154"/>
        <v>0</v>
      </c>
      <c r="BG412" s="15">
        <f t="shared" si="155"/>
        <v>0</v>
      </c>
      <c r="BH412" s="15">
        <f t="shared" si="156"/>
        <v>0</v>
      </c>
      <c r="BI412" s="16">
        <f t="shared" si="157"/>
        <v>0</v>
      </c>
      <c r="BJ412" s="15">
        <f t="shared" si="158"/>
        <v>0</v>
      </c>
      <c r="BK412" s="16">
        <f t="shared" si="159"/>
        <v>0</v>
      </c>
      <c r="BL412" s="15">
        <f t="shared" si="160"/>
        <v>0</v>
      </c>
      <c r="BM412" s="11">
        <f>VLOOKUP(AU412,Ceny!$A$3:$E$9,2,FALSE)</f>
        <v>6.4200000000000004E-3</v>
      </c>
      <c r="BN412" s="15">
        <f>ROUND(BM412*AX412*AW412*AZ412/100,2)</f>
        <v>0</v>
      </c>
      <c r="BO412" s="11">
        <f>VLOOKUP(AU412,Ceny!$A$3:$E$9,4,FALSE)</f>
        <v>6.4200000000000004E-3</v>
      </c>
      <c r="BP412" s="15">
        <f>ROUND(BO412*AW412*AX412*BA412/100,2)</f>
        <v>8042.21</v>
      </c>
      <c r="BQ412" s="11">
        <f>VLOOKUP(AU412,Ceny!$A$3:$E$9,3,FALSE)</f>
        <v>2.3060000000000001E-2</v>
      </c>
      <c r="BR412" s="15">
        <f t="shared" si="161"/>
        <v>0</v>
      </c>
      <c r="BS412" s="11">
        <f>VLOOKUP(AU412,Ceny!$A$3:$E$9,5,FALSE)</f>
        <v>2.3060000000000001E-2</v>
      </c>
      <c r="BT412" s="15">
        <f t="shared" si="162"/>
        <v>5983.47</v>
      </c>
      <c r="BU412" s="15">
        <v>0</v>
      </c>
      <c r="BV412" s="58">
        <f t="shared" si="163"/>
        <v>0</v>
      </c>
      <c r="BW412" s="59">
        <f t="shared" si="164"/>
        <v>14025.68</v>
      </c>
      <c r="BX412" s="59">
        <f t="shared" si="165"/>
        <v>3225.91</v>
      </c>
      <c r="BY412" s="59">
        <f t="shared" si="166"/>
        <v>17251.59</v>
      </c>
      <c r="CA412" s="60"/>
    </row>
    <row r="413" spans="1:79">
      <c r="A413" s="56">
        <f t="shared" si="167"/>
        <v>399</v>
      </c>
      <c r="B413" s="8" t="s">
        <v>63</v>
      </c>
      <c r="C413" s="8" t="s">
        <v>64</v>
      </c>
      <c r="D413" s="8" t="s">
        <v>65</v>
      </c>
      <c r="E413" s="8" t="s">
        <v>65</v>
      </c>
      <c r="F413" s="8" t="s">
        <v>66</v>
      </c>
      <c r="G413" s="8" t="s">
        <v>643</v>
      </c>
      <c r="H413" s="8"/>
      <c r="I413" s="8" t="s">
        <v>68</v>
      </c>
      <c r="J413" s="8" t="s">
        <v>676</v>
      </c>
      <c r="K413" s="8" t="s">
        <v>677</v>
      </c>
      <c r="L413" s="8" t="s">
        <v>65</v>
      </c>
      <c r="M413" s="8" t="s">
        <v>65</v>
      </c>
      <c r="N413" s="8" t="s">
        <v>678</v>
      </c>
      <c r="O413" s="8" t="s">
        <v>679</v>
      </c>
      <c r="P413" s="8"/>
      <c r="Q413" s="8" t="s">
        <v>733</v>
      </c>
      <c r="R413" s="8" t="s">
        <v>734</v>
      </c>
      <c r="S413" s="8">
        <v>0</v>
      </c>
      <c r="T413" s="13" t="s">
        <v>49</v>
      </c>
      <c r="U413" s="13" t="s">
        <v>35</v>
      </c>
      <c r="V413" s="8" t="s">
        <v>739</v>
      </c>
      <c r="W413" s="9">
        <v>45657</v>
      </c>
      <c r="X413" s="8" t="s">
        <v>740</v>
      </c>
      <c r="Y413" s="8" t="s">
        <v>1105</v>
      </c>
      <c r="Z413" s="8" t="s">
        <v>677</v>
      </c>
      <c r="AA413" s="8" t="s">
        <v>65</v>
      </c>
      <c r="AB413" s="8" t="s">
        <v>65</v>
      </c>
      <c r="AC413" s="8" t="s">
        <v>678</v>
      </c>
      <c r="AD413" s="8" t="s">
        <v>679</v>
      </c>
      <c r="AE413" s="8"/>
      <c r="AF413" s="10" t="s">
        <v>1929</v>
      </c>
      <c r="AG413" s="8"/>
      <c r="AH413" s="11">
        <v>35050</v>
      </c>
      <c r="AI413" s="11">
        <v>30561</v>
      </c>
      <c r="AJ413" s="11">
        <v>27960</v>
      </c>
      <c r="AK413" s="11">
        <v>19746</v>
      </c>
      <c r="AL413" s="11">
        <v>3210</v>
      </c>
      <c r="AM413" s="11">
        <v>2031</v>
      </c>
      <c r="AN413" s="11">
        <v>1573</v>
      </c>
      <c r="AO413" s="11">
        <v>1747</v>
      </c>
      <c r="AP413" s="11">
        <v>2496</v>
      </c>
      <c r="AQ413" s="11">
        <v>16449</v>
      </c>
      <c r="AR413" s="11">
        <v>32344</v>
      </c>
      <c r="AS413" s="12">
        <v>36887</v>
      </c>
      <c r="AT413" s="18">
        <f>AH413+AI413+AJ413+AK413+AL413+AM413+AN413+AO413+AP413+AQ413+AR413+AS413</f>
        <v>210054</v>
      </c>
      <c r="AU413" s="8" t="str">
        <f>AU$19</f>
        <v>W-5.1</v>
      </c>
      <c r="AV413" s="8" t="s">
        <v>1138</v>
      </c>
      <c r="AW413" s="8" t="s">
        <v>1156</v>
      </c>
      <c r="AX413" s="13">
        <v>8760</v>
      </c>
      <c r="AY413" s="13">
        <v>12</v>
      </c>
      <c r="AZ413" s="14">
        <v>0</v>
      </c>
      <c r="BA413" s="14">
        <v>100</v>
      </c>
      <c r="BB413" s="13">
        <f t="shared" si="151"/>
        <v>0</v>
      </c>
      <c r="BC413" s="13">
        <f t="shared" si="152"/>
        <v>210054</v>
      </c>
      <c r="BD413" s="57">
        <f t="shared" si="153"/>
        <v>0</v>
      </c>
      <c r="BE413" s="57">
        <f>IF((OR(AU413=Ceny!$A$3,AU413=Ceny!$A$4,AU413=Ceny!$A$5,AU413=Ceny!$A$6,AU413=Ceny!$A$7)),$C$5/1000,$C$6/1000)</f>
        <v>0</v>
      </c>
      <c r="BF413" s="15">
        <f t="shared" si="154"/>
        <v>0</v>
      </c>
      <c r="BG413" s="15">
        <f t="shared" si="155"/>
        <v>0</v>
      </c>
      <c r="BH413" s="15">
        <f t="shared" si="156"/>
        <v>0</v>
      </c>
      <c r="BI413" s="16">
        <f t="shared" si="157"/>
        <v>0</v>
      </c>
      <c r="BJ413" s="15">
        <f t="shared" si="158"/>
        <v>0</v>
      </c>
      <c r="BK413" s="16">
        <f t="shared" si="159"/>
        <v>0</v>
      </c>
      <c r="BL413" s="15">
        <f t="shared" si="160"/>
        <v>0</v>
      </c>
      <c r="BM413" s="11">
        <f>VLOOKUP(AU413,Ceny!$A$3:$E$9,2,FALSE)</f>
        <v>6.4200000000000004E-3</v>
      </c>
      <c r="BN413" s="15">
        <f>ROUND(BM413*AX413*AW413*AZ413/100,2)</f>
        <v>0</v>
      </c>
      <c r="BO413" s="11">
        <f>VLOOKUP(AU413,Ceny!$A$3:$E$9,4,FALSE)</f>
        <v>6.4200000000000004E-3</v>
      </c>
      <c r="BP413" s="15">
        <f>ROUND(BO413*AW413*AX413*BA413/100,2)</f>
        <v>6242.55</v>
      </c>
      <c r="BQ413" s="11">
        <f>VLOOKUP(AU413,Ceny!$A$3:$E$9,3,FALSE)</f>
        <v>2.3060000000000001E-2</v>
      </c>
      <c r="BR413" s="15">
        <f t="shared" si="161"/>
        <v>0</v>
      </c>
      <c r="BS413" s="11">
        <f>VLOOKUP(AU413,Ceny!$A$3:$E$9,5,FALSE)</f>
        <v>2.3060000000000001E-2</v>
      </c>
      <c r="BT413" s="15">
        <f t="shared" si="162"/>
        <v>4843.8500000000004</v>
      </c>
      <c r="BU413" s="15">
        <v>0</v>
      </c>
      <c r="BV413" s="58">
        <f t="shared" si="163"/>
        <v>0</v>
      </c>
      <c r="BW413" s="59">
        <f t="shared" si="164"/>
        <v>11086.400000000001</v>
      </c>
      <c r="BX413" s="59">
        <f t="shared" si="165"/>
        <v>2549.87</v>
      </c>
      <c r="BY413" s="59">
        <f t="shared" si="166"/>
        <v>13636.27</v>
      </c>
      <c r="CA413" s="60"/>
    </row>
    <row r="414" spans="1:79">
      <c r="A414" s="56">
        <f t="shared" si="167"/>
        <v>400</v>
      </c>
      <c r="B414" s="8" t="s">
        <v>680</v>
      </c>
      <c r="C414" s="8" t="s">
        <v>168</v>
      </c>
      <c r="D414" s="8" t="s">
        <v>65</v>
      </c>
      <c r="E414" s="8" t="s">
        <v>65</v>
      </c>
      <c r="F414" s="8" t="s">
        <v>681</v>
      </c>
      <c r="G414" s="8" t="s">
        <v>92</v>
      </c>
      <c r="H414" s="13"/>
      <c r="I414" s="13">
        <v>8943202201</v>
      </c>
      <c r="J414" s="8" t="s">
        <v>680</v>
      </c>
      <c r="K414" s="8" t="s">
        <v>168</v>
      </c>
      <c r="L414" s="8" t="s">
        <v>65</v>
      </c>
      <c r="M414" s="8" t="s">
        <v>65</v>
      </c>
      <c r="N414" s="8" t="s">
        <v>681</v>
      </c>
      <c r="O414" s="8" t="s">
        <v>92</v>
      </c>
      <c r="P414" s="8"/>
      <c r="Q414" s="8" t="s">
        <v>733</v>
      </c>
      <c r="R414" s="8" t="s">
        <v>734</v>
      </c>
      <c r="S414" s="8">
        <v>0</v>
      </c>
      <c r="T414" s="13" t="s">
        <v>49</v>
      </c>
      <c r="U414" s="13" t="s">
        <v>35</v>
      </c>
      <c r="V414" s="8" t="s">
        <v>739</v>
      </c>
      <c r="W414" s="9">
        <v>45657</v>
      </c>
      <c r="X414" s="8" t="s">
        <v>740</v>
      </c>
      <c r="Y414" s="8" t="s">
        <v>680</v>
      </c>
      <c r="Z414" s="8" t="s">
        <v>168</v>
      </c>
      <c r="AA414" s="8" t="s">
        <v>65</v>
      </c>
      <c r="AB414" s="8" t="s">
        <v>65</v>
      </c>
      <c r="AC414" s="8" t="s">
        <v>681</v>
      </c>
      <c r="AD414" s="8" t="s">
        <v>92</v>
      </c>
      <c r="AE414" s="8"/>
      <c r="AF414" s="10" t="s">
        <v>1930</v>
      </c>
      <c r="AG414" s="8" t="s">
        <v>1931</v>
      </c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2"/>
      <c r="AT414" s="18">
        <v>838</v>
      </c>
      <c r="AU414" s="8" t="str">
        <f>AU$15</f>
        <v>W-1.1</v>
      </c>
      <c r="AV414" s="8" t="s">
        <v>1138</v>
      </c>
      <c r="AW414" s="8"/>
      <c r="AX414" s="13">
        <v>8760</v>
      </c>
      <c r="AY414" s="13">
        <v>12</v>
      </c>
      <c r="AZ414" s="14">
        <v>0</v>
      </c>
      <c r="BA414" s="14">
        <v>100</v>
      </c>
      <c r="BB414" s="13">
        <f t="shared" si="151"/>
        <v>0</v>
      </c>
      <c r="BC414" s="13">
        <f t="shared" si="152"/>
        <v>838</v>
      </c>
      <c r="BD414" s="57">
        <f t="shared" si="153"/>
        <v>0</v>
      </c>
      <c r="BE414" s="57">
        <f>IF((OR(AU414=Ceny!$A$3,AU414=Ceny!$A$4,AU414=Ceny!$A$5,AU414=Ceny!$A$6,AU414=Ceny!$A$7)),$C$5/1000,$C$6/1000)</f>
        <v>0</v>
      </c>
      <c r="BF414" s="15">
        <f t="shared" si="154"/>
        <v>0</v>
      </c>
      <c r="BG414" s="15">
        <f t="shared" si="155"/>
        <v>0</v>
      </c>
      <c r="BH414" s="15">
        <f t="shared" si="156"/>
        <v>0</v>
      </c>
      <c r="BI414" s="16">
        <f t="shared" si="157"/>
        <v>0</v>
      </c>
      <c r="BJ414" s="15">
        <f t="shared" si="158"/>
        <v>0</v>
      </c>
      <c r="BK414" s="16">
        <f t="shared" si="159"/>
        <v>0</v>
      </c>
      <c r="BL414" s="15">
        <f t="shared" si="160"/>
        <v>0</v>
      </c>
      <c r="BM414" s="11">
        <f>VLOOKUP(AU414,Ceny!$A$3:$E$9,2,FALSE)</f>
        <v>6.01</v>
      </c>
      <c r="BN414" s="15">
        <f>ROUND(BM414*AY414*AZ414/100,2)</f>
        <v>0</v>
      </c>
      <c r="BO414" s="11">
        <f>VLOOKUP(AU414,Ceny!$A$3:$E$9,4,FALSE)</f>
        <v>6.01</v>
      </c>
      <c r="BP414" s="15">
        <f>ROUND(BO414*AY414*BA414/100,2)</f>
        <v>72.12</v>
      </c>
      <c r="BQ414" s="11">
        <f>VLOOKUP(AU414,Ceny!$A$3:$E$9,3,FALSE)</f>
        <v>5.706E-2</v>
      </c>
      <c r="BR414" s="15">
        <f t="shared" si="161"/>
        <v>0</v>
      </c>
      <c r="BS414" s="11">
        <f>VLOOKUP(AU414,Ceny!$A$3:$E$9,5,FALSE)</f>
        <v>5.706E-2</v>
      </c>
      <c r="BT414" s="15">
        <f t="shared" si="162"/>
        <v>47.82</v>
      </c>
      <c r="BU414" s="15">
        <v>0</v>
      </c>
      <c r="BV414" s="58">
        <f t="shared" si="163"/>
        <v>0</v>
      </c>
      <c r="BW414" s="59">
        <f t="shared" si="164"/>
        <v>119.94</v>
      </c>
      <c r="BX414" s="59">
        <f t="shared" si="165"/>
        <v>27.59</v>
      </c>
      <c r="BY414" s="59">
        <f t="shared" si="166"/>
        <v>147.53</v>
      </c>
      <c r="CA414" s="60"/>
    </row>
    <row r="415" spans="1:79">
      <c r="A415" s="56">
        <f t="shared" si="167"/>
        <v>401</v>
      </c>
      <c r="B415" s="8" t="s">
        <v>680</v>
      </c>
      <c r="C415" s="8" t="s">
        <v>168</v>
      </c>
      <c r="D415" s="8" t="s">
        <v>65</v>
      </c>
      <c r="E415" s="8" t="s">
        <v>65</v>
      </c>
      <c r="F415" s="8" t="s">
        <v>681</v>
      </c>
      <c r="G415" s="8" t="s">
        <v>92</v>
      </c>
      <c r="H415" s="13"/>
      <c r="I415" s="13">
        <v>8943202201</v>
      </c>
      <c r="J415" s="8" t="s">
        <v>680</v>
      </c>
      <c r="K415" s="8" t="s">
        <v>168</v>
      </c>
      <c r="L415" s="8" t="s">
        <v>65</v>
      </c>
      <c r="M415" s="8" t="s">
        <v>65</v>
      </c>
      <c r="N415" s="8" t="s">
        <v>681</v>
      </c>
      <c r="O415" s="8" t="s">
        <v>92</v>
      </c>
      <c r="P415" s="8"/>
      <c r="Q415" s="8" t="s">
        <v>733</v>
      </c>
      <c r="R415" s="8" t="s">
        <v>734</v>
      </c>
      <c r="S415" s="8">
        <v>0</v>
      </c>
      <c r="T415" s="13" t="s">
        <v>49</v>
      </c>
      <c r="U415" s="13" t="s">
        <v>35</v>
      </c>
      <c r="V415" s="8" t="s">
        <v>739</v>
      </c>
      <c r="W415" s="9">
        <v>45657</v>
      </c>
      <c r="X415" s="8" t="s">
        <v>740</v>
      </c>
      <c r="Y415" s="8" t="s">
        <v>680</v>
      </c>
      <c r="Z415" s="8" t="s">
        <v>168</v>
      </c>
      <c r="AA415" s="8" t="s">
        <v>65</v>
      </c>
      <c r="AB415" s="8" t="s">
        <v>65</v>
      </c>
      <c r="AC415" s="8" t="s">
        <v>681</v>
      </c>
      <c r="AD415" s="8" t="s">
        <v>92</v>
      </c>
      <c r="AE415" s="8"/>
      <c r="AF415" s="10" t="s">
        <v>1932</v>
      </c>
      <c r="AG415" s="8" t="s">
        <v>1933</v>
      </c>
      <c r="AH415" s="11">
        <v>46897</v>
      </c>
      <c r="AI415" s="11">
        <v>45562</v>
      </c>
      <c r="AJ415" s="11">
        <v>43254</v>
      </c>
      <c r="AK415" s="11">
        <v>34374</v>
      </c>
      <c r="AL415" s="11">
        <v>4376</v>
      </c>
      <c r="AM415" s="11" t="s">
        <v>1934</v>
      </c>
      <c r="AN415" s="11" t="s">
        <v>1934</v>
      </c>
      <c r="AO415" s="11" t="s">
        <v>1934</v>
      </c>
      <c r="AP415" s="11">
        <v>0</v>
      </c>
      <c r="AQ415" s="11">
        <v>15595</v>
      </c>
      <c r="AR415" s="11">
        <v>40629</v>
      </c>
      <c r="AS415" s="12">
        <v>50860</v>
      </c>
      <c r="AT415" s="18">
        <f>AH415+AI415+AJ415+AK415+AL415+AM415+AN415+AO415+AP415+AQ415+AR415+AS415</f>
        <v>281547</v>
      </c>
      <c r="AU415" s="8" t="str">
        <f>AU$19</f>
        <v>W-5.1</v>
      </c>
      <c r="AV415" s="8" t="s">
        <v>1138</v>
      </c>
      <c r="AW415" s="8" t="s">
        <v>1185</v>
      </c>
      <c r="AX415" s="13">
        <v>8760</v>
      </c>
      <c r="AY415" s="13">
        <v>12</v>
      </c>
      <c r="AZ415" s="14">
        <v>0</v>
      </c>
      <c r="BA415" s="14">
        <v>100</v>
      </c>
      <c r="BB415" s="13">
        <f t="shared" si="151"/>
        <v>0</v>
      </c>
      <c r="BC415" s="13">
        <f t="shared" si="152"/>
        <v>281547</v>
      </c>
      <c r="BD415" s="57">
        <f t="shared" si="153"/>
        <v>0</v>
      </c>
      <c r="BE415" s="57">
        <f>IF((OR(AU415=Ceny!$A$3,AU415=Ceny!$A$4,AU415=Ceny!$A$5,AU415=Ceny!$A$6,AU415=Ceny!$A$7)),$C$5/1000,$C$6/1000)</f>
        <v>0</v>
      </c>
      <c r="BF415" s="15">
        <f t="shared" si="154"/>
        <v>0</v>
      </c>
      <c r="BG415" s="15">
        <f t="shared" si="155"/>
        <v>0</v>
      </c>
      <c r="BH415" s="15">
        <f t="shared" si="156"/>
        <v>0</v>
      </c>
      <c r="BI415" s="16">
        <f t="shared" si="157"/>
        <v>0</v>
      </c>
      <c r="BJ415" s="15">
        <f t="shared" si="158"/>
        <v>0</v>
      </c>
      <c r="BK415" s="16">
        <f t="shared" si="159"/>
        <v>0</v>
      </c>
      <c r="BL415" s="15">
        <f t="shared" si="160"/>
        <v>0</v>
      </c>
      <c r="BM415" s="11">
        <f>VLOOKUP(AU415,Ceny!$A$3:$E$9,2,FALSE)</f>
        <v>6.4200000000000004E-3</v>
      </c>
      <c r="BN415" s="15">
        <f>ROUND(BM415*AX415*AW415*AZ415/100,2)</f>
        <v>0</v>
      </c>
      <c r="BO415" s="11">
        <f>VLOOKUP(AU415,Ceny!$A$3:$E$9,4,FALSE)</f>
        <v>6.4200000000000004E-3</v>
      </c>
      <c r="BP415" s="15">
        <f>ROUND(BO415*AW415*AX415*BA415/100,2)</f>
        <v>9279.4699999999993</v>
      </c>
      <c r="BQ415" s="11">
        <f>VLOOKUP(AU415,Ceny!$A$3:$E$9,3,FALSE)</f>
        <v>2.3060000000000001E-2</v>
      </c>
      <c r="BR415" s="15">
        <f t="shared" si="161"/>
        <v>0</v>
      </c>
      <c r="BS415" s="11">
        <f>VLOOKUP(AU415,Ceny!$A$3:$E$9,5,FALSE)</f>
        <v>2.3060000000000001E-2</v>
      </c>
      <c r="BT415" s="15">
        <f t="shared" si="162"/>
        <v>6492.47</v>
      </c>
      <c r="BU415" s="15">
        <v>0</v>
      </c>
      <c r="BV415" s="58">
        <f t="shared" si="163"/>
        <v>0</v>
      </c>
      <c r="BW415" s="59">
        <f t="shared" si="164"/>
        <v>15771.939999999999</v>
      </c>
      <c r="BX415" s="59">
        <f t="shared" si="165"/>
        <v>3627.55</v>
      </c>
      <c r="BY415" s="59">
        <f t="shared" si="166"/>
        <v>19399.489999999998</v>
      </c>
      <c r="CA415" s="60"/>
    </row>
    <row r="416" spans="1:79">
      <c r="A416" s="56">
        <f t="shared" si="167"/>
        <v>402</v>
      </c>
      <c r="B416" s="8" t="s">
        <v>63</v>
      </c>
      <c r="C416" s="8" t="s">
        <v>64</v>
      </c>
      <c r="D416" s="8" t="s">
        <v>65</v>
      </c>
      <c r="E416" s="8" t="s">
        <v>65</v>
      </c>
      <c r="F416" s="8" t="s">
        <v>66</v>
      </c>
      <c r="G416" s="8" t="s">
        <v>67</v>
      </c>
      <c r="H416" s="8"/>
      <c r="I416" s="8" t="s">
        <v>68</v>
      </c>
      <c r="J416" s="8" t="s">
        <v>682</v>
      </c>
      <c r="K416" s="8" t="s">
        <v>262</v>
      </c>
      <c r="L416" s="8" t="s">
        <v>65</v>
      </c>
      <c r="M416" s="8" t="s">
        <v>65</v>
      </c>
      <c r="N416" s="8" t="s">
        <v>263</v>
      </c>
      <c r="O416" s="8" t="s">
        <v>683</v>
      </c>
      <c r="P416" s="8"/>
      <c r="Q416" s="8" t="s">
        <v>733</v>
      </c>
      <c r="R416" s="8" t="s">
        <v>734</v>
      </c>
      <c r="S416" s="8">
        <v>0</v>
      </c>
      <c r="T416" s="13" t="s">
        <v>49</v>
      </c>
      <c r="U416" s="13" t="s">
        <v>35</v>
      </c>
      <c r="V416" s="8" t="s">
        <v>739</v>
      </c>
      <c r="W416" s="9">
        <v>45657</v>
      </c>
      <c r="X416" s="8" t="s">
        <v>740</v>
      </c>
      <c r="Y416" s="8" t="s">
        <v>682</v>
      </c>
      <c r="Z416" s="8" t="s">
        <v>262</v>
      </c>
      <c r="AA416" s="8" t="s">
        <v>65</v>
      </c>
      <c r="AB416" s="8" t="s">
        <v>65</v>
      </c>
      <c r="AC416" s="8" t="s">
        <v>263</v>
      </c>
      <c r="AD416" s="8" t="s">
        <v>683</v>
      </c>
      <c r="AE416" s="8"/>
      <c r="AF416" s="10" t="s">
        <v>1935</v>
      </c>
      <c r="AG416" s="8" t="s">
        <v>1936</v>
      </c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2"/>
      <c r="AT416" s="18">
        <v>25689</v>
      </c>
      <c r="AU416" s="8" t="str">
        <f>AU$22</f>
        <v>W-3.6</v>
      </c>
      <c r="AV416" s="8" t="s">
        <v>1138</v>
      </c>
      <c r="AW416" s="8"/>
      <c r="AX416" s="13">
        <v>8760</v>
      </c>
      <c r="AY416" s="13">
        <v>12</v>
      </c>
      <c r="AZ416" s="14">
        <v>0</v>
      </c>
      <c r="BA416" s="14">
        <v>100</v>
      </c>
      <c r="BB416" s="13">
        <f t="shared" si="151"/>
        <v>0</v>
      </c>
      <c r="BC416" s="13">
        <f t="shared" si="152"/>
        <v>25689</v>
      </c>
      <c r="BD416" s="57">
        <f t="shared" si="153"/>
        <v>0</v>
      </c>
      <c r="BE416" s="57">
        <f>IF((OR(AU416=Ceny!$A$3,AU416=Ceny!$A$4,AU416=Ceny!$A$5,AU416=Ceny!$A$6,AU416=Ceny!$A$7)),$C$5/1000,$C$6/1000)</f>
        <v>0</v>
      </c>
      <c r="BF416" s="15">
        <f t="shared" si="154"/>
        <v>0</v>
      </c>
      <c r="BG416" s="15">
        <f t="shared" si="155"/>
        <v>0</v>
      </c>
      <c r="BH416" s="15">
        <f t="shared" si="156"/>
        <v>0</v>
      </c>
      <c r="BI416" s="16">
        <f t="shared" si="157"/>
        <v>0</v>
      </c>
      <c r="BJ416" s="15">
        <f t="shared" si="158"/>
        <v>0</v>
      </c>
      <c r="BK416" s="16">
        <f t="shared" si="159"/>
        <v>0</v>
      </c>
      <c r="BL416" s="15">
        <f t="shared" si="160"/>
        <v>0</v>
      </c>
      <c r="BM416" s="11">
        <f>VLOOKUP(AU416,Ceny!$A$3:$E$9,2,FALSE)</f>
        <v>42.41</v>
      </c>
      <c r="BN416" s="15">
        <f>ROUND(BM416*AY416*AZ416/100,2)</f>
        <v>0</v>
      </c>
      <c r="BO416" s="11">
        <f>VLOOKUP(AU416,Ceny!$A$3:$E$9,4,FALSE)</f>
        <v>42.41</v>
      </c>
      <c r="BP416" s="15">
        <f>ROUND(BO416*AY416*BA416/100,2)</f>
        <v>508.92</v>
      </c>
      <c r="BQ416" s="11">
        <f>VLOOKUP(AU416,Ceny!$A$3:$E$9,3,FALSE)</f>
        <v>4.4200000000000003E-2</v>
      </c>
      <c r="BR416" s="15">
        <f t="shared" si="161"/>
        <v>0</v>
      </c>
      <c r="BS416" s="11">
        <f>VLOOKUP(AU416,Ceny!$A$3:$E$9,5,FALSE)</f>
        <v>4.4200000000000003E-2</v>
      </c>
      <c r="BT416" s="15">
        <f t="shared" si="162"/>
        <v>1135.45</v>
      </c>
      <c r="BU416" s="15">
        <v>0</v>
      </c>
      <c r="BV416" s="58">
        <f t="shared" si="163"/>
        <v>0</v>
      </c>
      <c r="BW416" s="59">
        <f t="shared" si="164"/>
        <v>1644.3700000000001</v>
      </c>
      <c r="BX416" s="59">
        <f t="shared" si="165"/>
        <v>378.21</v>
      </c>
      <c r="BY416" s="59">
        <f t="shared" si="166"/>
        <v>2022.5800000000002</v>
      </c>
      <c r="CA416" s="60"/>
    </row>
    <row r="417" spans="1:79">
      <c r="A417" s="56">
        <f t="shared" si="167"/>
        <v>403</v>
      </c>
      <c r="B417" s="8" t="s">
        <v>63</v>
      </c>
      <c r="C417" s="8" t="s">
        <v>64</v>
      </c>
      <c r="D417" s="8" t="s">
        <v>65</v>
      </c>
      <c r="E417" s="8" t="s">
        <v>65</v>
      </c>
      <c r="F417" s="8" t="s">
        <v>66</v>
      </c>
      <c r="G417" s="8" t="s">
        <v>643</v>
      </c>
      <c r="H417" s="8"/>
      <c r="I417" s="8" t="s">
        <v>68</v>
      </c>
      <c r="J417" s="8" t="s">
        <v>684</v>
      </c>
      <c r="K417" s="8" t="s">
        <v>685</v>
      </c>
      <c r="L417" s="8" t="s">
        <v>65</v>
      </c>
      <c r="M417" s="8" t="s">
        <v>65</v>
      </c>
      <c r="N417" s="8" t="s">
        <v>686</v>
      </c>
      <c r="O417" s="8" t="s">
        <v>687</v>
      </c>
      <c r="P417" s="8"/>
      <c r="Q417" s="8" t="s">
        <v>733</v>
      </c>
      <c r="R417" s="8" t="s">
        <v>734</v>
      </c>
      <c r="S417" s="8">
        <v>0</v>
      </c>
      <c r="T417" s="13" t="s">
        <v>49</v>
      </c>
      <c r="U417" s="13" t="s">
        <v>35</v>
      </c>
      <c r="V417" s="8" t="s">
        <v>739</v>
      </c>
      <c r="W417" s="9">
        <v>45657</v>
      </c>
      <c r="X417" s="8" t="s">
        <v>740</v>
      </c>
      <c r="Y417" s="8" t="s">
        <v>684</v>
      </c>
      <c r="Z417" s="8" t="s">
        <v>685</v>
      </c>
      <c r="AA417" s="8" t="s">
        <v>65</v>
      </c>
      <c r="AB417" s="8" t="s">
        <v>65</v>
      </c>
      <c r="AC417" s="8" t="s">
        <v>686</v>
      </c>
      <c r="AD417" s="8" t="s">
        <v>687</v>
      </c>
      <c r="AE417" s="8"/>
      <c r="AF417" s="10" t="s">
        <v>1937</v>
      </c>
      <c r="AG417" s="8" t="s">
        <v>1938</v>
      </c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2"/>
      <c r="AT417" s="18">
        <v>539</v>
      </c>
      <c r="AU417" s="8" t="str">
        <f>AU$15</f>
        <v>W-1.1</v>
      </c>
      <c r="AV417" s="8" t="s">
        <v>1138</v>
      </c>
      <c r="AW417" s="8"/>
      <c r="AX417" s="13">
        <v>8760</v>
      </c>
      <c r="AY417" s="13">
        <v>12</v>
      </c>
      <c r="AZ417" s="14">
        <v>0</v>
      </c>
      <c r="BA417" s="14">
        <v>100</v>
      </c>
      <c r="BB417" s="13">
        <f t="shared" si="151"/>
        <v>0</v>
      </c>
      <c r="BC417" s="13">
        <f t="shared" si="152"/>
        <v>539</v>
      </c>
      <c r="BD417" s="57">
        <f t="shared" si="153"/>
        <v>0</v>
      </c>
      <c r="BE417" s="57">
        <f>IF((OR(AU417=Ceny!$A$3,AU417=Ceny!$A$4,AU417=Ceny!$A$5,AU417=Ceny!$A$6,AU417=Ceny!$A$7)),$C$5/1000,$C$6/1000)</f>
        <v>0</v>
      </c>
      <c r="BF417" s="15">
        <f t="shared" si="154"/>
        <v>0</v>
      </c>
      <c r="BG417" s="15">
        <f t="shared" si="155"/>
        <v>0</v>
      </c>
      <c r="BH417" s="15">
        <f t="shared" si="156"/>
        <v>0</v>
      </c>
      <c r="BI417" s="16">
        <f t="shared" si="157"/>
        <v>0</v>
      </c>
      <c r="BJ417" s="15">
        <f t="shared" si="158"/>
        <v>0</v>
      </c>
      <c r="BK417" s="16">
        <f t="shared" si="159"/>
        <v>0</v>
      </c>
      <c r="BL417" s="15">
        <f t="shared" si="160"/>
        <v>0</v>
      </c>
      <c r="BM417" s="11">
        <f>VLOOKUP(AU417,Ceny!$A$3:$E$9,2,FALSE)</f>
        <v>6.01</v>
      </c>
      <c r="BN417" s="15">
        <f>ROUND(BM417*AY417*AZ417/100,2)</f>
        <v>0</v>
      </c>
      <c r="BO417" s="11">
        <f>VLOOKUP(AU417,Ceny!$A$3:$E$9,4,FALSE)</f>
        <v>6.01</v>
      </c>
      <c r="BP417" s="15">
        <f>ROUND(BO417*AY417*BA417/100,2)</f>
        <v>72.12</v>
      </c>
      <c r="BQ417" s="11">
        <f>VLOOKUP(AU417,Ceny!$A$3:$E$9,3,FALSE)</f>
        <v>5.706E-2</v>
      </c>
      <c r="BR417" s="15">
        <f t="shared" si="161"/>
        <v>0</v>
      </c>
      <c r="BS417" s="11">
        <f>VLOOKUP(AU417,Ceny!$A$3:$E$9,5,FALSE)</f>
        <v>5.706E-2</v>
      </c>
      <c r="BT417" s="15">
        <f t="shared" si="162"/>
        <v>30.76</v>
      </c>
      <c r="BU417" s="15">
        <v>0</v>
      </c>
      <c r="BV417" s="58">
        <f t="shared" si="163"/>
        <v>0</v>
      </c>
      <c r="BW417" s="59">
        <f t="shared" si="164"/>
        <v>102.88000000000001</v>
      </c>
      <c r="BX417" s="59">
        <f t="shared" si="165"/>
        <v>23.66</v>
      </c>
      <c r="BY417" s="59">
        <f t="shared" si="166"/>
        <v>126.54</v>
      </c>
      <c r="CA417" s="60"/>
    </row>
    <row r="418" spans="1:79">
      <c r="A418" s="56">
        <f t="shared" si="167"/>
        <v>404</v>
      </c>
      <c r="B418" s="8" t="s">
        <v>63</v>
      </c>
      <c r="C418" s="8" t="s">
        <v>64</v>
      </c>
      <c r="D418" s="8" t="s">
        <v>65</v>
      </c>
      <c r="E418" s="8" t="s">
        <v>65</v>
      </c>
      <c r="F418" s="8" t="s">
        <v>66</v>
      </c>
      <c r="G418" s="8" t="s">
        <v>643</v>
      </c>
      <c r="H418" s="8"/>
      <c r="I418" s="8" t="s">
        <v>68</v>
      </c>
      <c r="J418" s="8" t="s">
        <v>688</v>
      </c>
      <c r="K418" s="8" t="s">
        <v>689</v>
      </c>
      <c r="L418" s="8" t="s">
        <v>65</v>
      </c>
      <c r="M418" s="8" t="s">
        <v>65</v>
      </c>
      <c r="N418" s="8" t="s">
        <v>690</v>
      </c>
      <c r="O418" s="8" t="s">
        <v>691</v>
      </c>
      <c r="P418" s="8" t="s">
        <v>692</v>
      </c>
      <c r="Q418" s="8" t="s">
        <v>733</v>
      </c>
      <c r="R418" s="8" t="s">
        <v>734</v>
      </c>
      <c r="S418" s="8">
        <v>0</v>
      </c>
      <c r="T418" s="13" t="s">
        <v>49</v>
      </c>
      <c r="U418" s="13" t="s">
        <v>35</v>
      </c>
      <c r="V418" s="8" t="s">
        <v>739</v>
      </c>
      <c r="W418" s="9">
        <v>45657</v>
      </c>
      <c r="X418" s="8" t="s">
        <v>740</v>
      </c>
      <c r="Y418" s="8" t="s">
        <v>1106</v>
      </c>
      <c r="Z418" s="8" t="s">
        <v>1107</v>
      </c>
      <c r="AA418" s="8" t="s">
        <v>65</v>
      </c>
      <c r="AB418" s="8" t="s">
        <v>65</v>
      </c>
      <c r="AC418" s="8" t="s">
        <v>1108</v>
      </c>
      <c r="AD418" s="8" t="s">
        <v>449</v>
      </c>
      <c r="AE418" s="8" t="s">
        <v>1109</v>
      </c>
      <c r="AF418" s="10" t="s">
        <v>1939</v>
      </c>
      <c r="AG418" s="8" t="s">
        <v>1940</v>
      </c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2"/>
      <c r="AT418" s="18">
        <v>0</v>
      </c>
      <c r="AU418" s="8" t="str">
        <f>AU$15</f>
        <v>W-1.1</v>
      </c>
      <c r="AV418" s="8" t="s">
        <v>1138</v>
      </c>
      <c r="AW418" s="8"/>
      <c r="AX418" s="13">
        <v>8760</v>
      </c>
      <c r="AY418" s="13">
        <v>12</v>
      </c>
      <c r="AZ418" s="14">
        <v>0</v>
      </c>
      <c r="BA418" s="14">
        <v>100</v>
      </c>
      <c r="BB418" s="13">
        <f t="shared" si="151"/>
        <v>0</v>
      </c>
      <c r="BC418" s="13">
        <f t="shared" si="152"/>
        <v>0</v>
      </c>
      <c r="BD418" s="57">
        <f t="shared" si="153"/>
        <v>0</v>
      </c>
      <c r="BE418" s="57">
        <f>IF((OR(AU418=Ceny!$A$3,AU418=Ceny!$A$4,AU418=Ceny!$A$5,AU418=Ceny!$A$6,AU418=Ceny!$A$7)),$C$5/1000,$C$6/1000)</f>
        <v>0</v>
      </c>
      <c r="BF418" s="15">
        <f t="shared" si="154"/>
        <v>0</v>
      </c>
      <c r="BG418" s="15">
        <f t="shared" si="155"/>
        <v>0</v>
      </c>
      <c r="BH418" s="15">
        <f t="shared" si="156"/>
        <v>0</v>
      </c>
      <c r="BI418" s="16">
        <f t="shared" si="157"/>
        <v>0</v>
      </c>
      <c r="BJ418" s="15">
        <f t="shared" si="158"/>
        <v>0</v>
      </c>
      <c r="BK418" s="16">
        <f t="shared" si="159"/>
        <v>0</v>
      </c>
      <c r="BL418" s="15">
        <f t="shared" si="160"/>
        <v>0</v>
      </c>
      <c r="BM418" s="11">
        <f>VLOOKUP(AU418,Ceny!$A$3:$E$9,2,FALSE)</f>
        <v>6.01</v>
      </c>
      <c r="BN418" s="15">
        <f>ROUND(BM418*AY418*AZ418/100,2)</f>
        <v>0</v>
      </c>
      <c r="BO418" s="11">
        <f>VLOOKUP(AU418,Ceny!$A$3:$E$9,4,FALSE)</f>
        <v>6.01</v>
      </c>
      <c r="BP418" s="15">
        <f>ROUND(BO418*AY418*BA418/100,2)</f>
        <v>72.12</v>
      </c>
      <c r="BQ418" s="11">
        <f>VLOOKUP(AU418,Ceny!$A$3:$E$9,3,FALSE)</f>
        <v>5.706E-2</v>
      </c>
      <c r="BR418" s="15">
        <f t="shared" si="161"/>
        <v>0</v>
      </c>
      <c r="BS418" s="11">
        <f>VLOOKUP(AU418,Ceny!$A$3:$E$9,5,FALSE)</f>
        <v>5.706E-2</v>
      </c>
      <c r="BT418" s="15">
        <f t="shared" si="162"/>
        <v>0</v>
      </c>
      <c r="BU418" s="15">
        <v>0</v>
      </c>
      <c r="BV418" s="58">
        <f t="shared" si="163"/>
        <v>0</v>
      </c>
      <c r="BW418" s="59">
        <f t="shared" si="164"/>
        <v>72.12</v>
      </c>
      <c r="BX418" s="59">
        <f t="shared" si="165"/>
        <v>16.59</v>
      </c>
      <c r="BY418" s="59">
        <f t="shared" si="166"/>
        <v>88.710000000000008</v>
      </c>
      <c r="CA418" s="60"/>
    </row>
    <row r="419" spans="1:79">
      <c r="A419" s="56">
        <f t="shared" si="167"/>
        <v>405</v>
      </c>
      <c r="B419" s="8" t="s">
        <v>63</v>
      </c>
      <c r="C419" s="8" t="s">
        <v>64</v>
      </c>
      <c r="D419" s="8" t="s">
        <v>65</v>
      </c>
      <c r="E419" s="8" t="s">
        <v>65</v>
      </c>
      <c r="F419" s="8" t="s">
        <v>66</v>
      </c>
      <c r="G419" s="8" t="s">
        <v>643</v>
      </c>
      <c r="H419" s="8"/>
      <c r="I419" s="8" t="s">
        <v>68</v>
      </c>
      <c r="J419" s="8" t="s">
        <v>688</v>
      </c>
      <c r="K419" s="8" t="s">
        <v>689</v>
      </c>
      <c r="L419" s="8" t="s">
        <v>65</v>
      </c>
      <c r="M419" s="8" t="s">
        <v>65</v>
      </c>
      <c r="N419" s="8" t="s">
        <v>690</v>
      </c>
      <c r="O419" s="8" t="s">
        <v>691</v>
      </c>
      <c r="P419" s="8" t="s">
        <v>692</v>
      </c>
      <c r="Q419" s="8" t="s">
        <v>733</v>
      </c>
      <c r="R419" s="8" t="s">
        <v>734</v>
      </c>
      <c r="S419" s="8">
        <v>0</v>
      </c>
      <c r="T419" s="13" t="s">
        <v>49</v>
      </c>
      <c r="U419" s="13" t="s">
        <v>35</v>
      </c>
      <c r="V419" s="8" t="s">
        <v>739</v>
      </c>
      <c r="W419" s="9">
        <v>45657</v>
      </c>
      <c r="X419" s="8" t="s">
        <v>740</v>
      </c>
      <c r="Y419" s="8" t="s">
        <v>1110</v>
      </c>
      <c r="Z419" s="8" t="s">
        <v>689</v>
      </c>
      <c r="AA419" s="8" t="s">
        <v>65</v>
      </c>
      <c r="AB419" s="8" t="s">
        <v>65</v>
      </c>
      <c r="AC419" s="8" t="s">
        <v>690</v>
      </c>
      <c r="AD419" s="8" t="s">
        <v>691</v>
      </c>
      <c r="AE419" s="8" t="s">
        <v>1111</v>
      </c>
      <c r="AF419" s="10" t="s">
        <v>1941</v>
      </c>
      <c r="AG419" s="8" t="s">
        <v>1942</v>
      </c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2"/>
      <c r="AT419" s="18">
        <v>6755</v>
      </c>
      <c r="AU419" s="8" t="str">
        <f>AU$30</f>
        <v>W-2.1</v>
      </c>
      <c r="AV419" s="8" t="s">
        <v>1138</v>
      </c>
      <c r="AW419" s="8"/>
      <c r="AX419" s="13">
        <v>8760</v>
      </c>
      <c r="AY419" s="13">
        <v>12</v>
      </c>
      <c r="AZ419" s="14">
        <v>0</v>
      </c>
      <c r="BA419" s="14">
        <v>100</v>
      </c>
      <c r="BB419" s="13">
        <f t="shared" si="151"/>
        <v>0</v>
      </c>
      <c r="BC419" s="13">
        <f t="shared" si="152"/>
        <v>6755</v>
      </c>
      <c r="BD419" s="57">
        <f t="shared" si="153"/>
        <v>0</v>
      </c>
      <c r="BE419" s="57">
        <f>IF((OR(AU419=Ceny!$A$3,AU419=Ceny!$A$4,AU419=Ceny!$A$5,AU419=Ceny!$A$6,AU419=Ceny!$A$7)),$C$5/1000,$C$6/1000)</f>
        <v>0</v>
      </c>
      <c r="BF419" s="15">
        <f t="shared" si="154"/>
        <v>0</v>
      </c>
      <c r="BG419" s="15">
        <f t="shared" si="155"/>
        <v>0</v>
      </c>
      <c r="BH419" s="15">
        <f t="shared" si="156"/>
        <v>0</v>
      </c>
      <c r="BI419" s="16">
        <f t="shared" si="157"/>
        <v>0</v>
      </c>
      <c r="BJ419" s="15">
        <f t="shared" si="158"/>
        <v>0</v>
      </c>
      <c r="BK419" s="16">
        <f t="shared" si="159"/>
        <v>0</v>
      </c>
      <c r="BL419" s="15">
        <f t="shared" si="160"/>
        <v>0</v>
      </c>
      <c r="BM419" s="11">
        <f>VLOOKUP(AU419,Ceny!$A$3:$E$9,2,FALSE)</f>
        <v>13.04</v>
      </c>
      <c r="BN419" s="15">
        <f>ROUND(BM419*AY419*AZ419/100,2)</f>
        <v>0</v>
      </c>
      <c r="BO419" s="11">
        <f>VLOOKUP(AU419,Ceny!$A$3:$E$9,4,FALSE)</f>
        <v>13.04</v>
      </c>
      <c r="BP419" s="15">
        <f>ROUND(BO419*AY419*BA419/100,2)</f>
        <v>156.47999999999999</v>
      </c>
      <c r="BQ419" s="11">
        <f>VLOOKUP(AU419,Ceny!$A$3:$E$9,3,FALSE)</f>
        <v>4.7559999999999998E-2</v>
      </c>
      <c r="BR419" s="15">
        <f t="shared" si="161"/>
        <v>0</v>
      </c>
      <c r="BS419" s="11">
        <f>VLOOKUP(AU419,Ceny!$A$3:$E$9,5,FALSE)</f>
        <v>4.7559999999999998E-2</v>
      </c>
      <c r="BT419" s="15">
        <f t="shared" si="162"/>
        <v>321.27</v>
      </c>
      <c r="BU419" s="15">
        <v>0</v>
      </c>
      <c r="BV419" s="58">
        <f t="shared" si="163"/>
        <v>0</v>
      </c>
      <c r="BW419" s="59">
        <f t="shared" si="164"/>
        <v>477.75</v>
      </c>
      <c r="BX419" s="59">
        <f t="shared" si="165"/>
        <v>109.88</v>
      </c>
      <c r="BY419" s="59">
        <f t="shared" si="166"/>
        <v>587.63</v>
      </c>
      <c r="CA419" s="60"/>
    </row>
    <row r="420" spans="1:79">
      <c r="A420" s="56">
        <f t="shared" si="167"/>
        <v>406</v>
      </c>
      <c r="B420" s="8" t="s">
        <v>63</v>
      </c>
      <c r="C420" s="8" t="s">
        <v>64</v>
      </c>
      <c r="D420" s="8" t="s">
        <v>65</v>
      </c>
      <c r="E420" s="8" t="s">
        <v>65</v>
      </c>
      <c r="F420" s="8" t="s">
        <v>66</v>
      </c>
      <c r="G420" s="8" t="s">
        <v>643</v>
      </c>
      <c r="H420" s="8"/>
      <c r="I420" s="8" t="s">
        <v>68</v>
      </c>
      <c r="J420" s="8" t="s">
        <v>688</v>
      </c>
      <c r="K420" s="8" t="s">
        <v>689</v>
      </c>
      <c r="L420" s="8" t="s">
        <v>65</v>
      </c>
      <c r="M420" s="8" t="s">
        <v>65</v>
      </c>
      <c r="N420" s="8" t="s">
        <v>690</v>
      </c>
      <c r="O420" s="8" t="s">
        <v>691</v>
      </c>
      <c r="P420" s="8" t="s">
        <v>692</v>
      </c>
      <c r="Q420" s="8" t="s">
        <v>733</v>
      </c>
      <c r="R420" s="8" t="s">
        <v>734</v>
      </c>
      <c r="S420" s="8">
        <v>0</v>
      </c>
      <c r="T420" s="13" t="s">
        <v>49</v>
      </c>
      <c r="U420" s="13" t="s">
        <v>35</v>
      </c>
      <c r="V420" s="8" t="s">
        <v>739</v>
      </c>
      <c r="W420" s="9">
        <v>45657</v>
      </c>
      <c r="X420" s="8" t="s">
        <v>740</v>
      </c>
      <c r="Y420" s="8" t="s">
        <v>1112</v>
      </c>
      <c r="Z420" s="8" t="s">
        <v>689</v>
      </c>
      <c r="AA420" s="8" t="s">
        <v>65</v>
      </c>
      <c r="AB420" s="8" t="s">
        <v>65</v>
      </c>
      <c r="AC420" s="8" t="s">
        <v>690</v>
      </c>
      <c r="AD420" s="8" t="s">
        <v>691</v>
      </c>
      <c r="AE420" s="8" t="s">
        <v>1113</v>
      </c>
      <c r="AF420" s="10" t="s">
        <v>1943</v>
      </c>
      <c r="AG420" s="8" t="s">
        <v>1944</v>
      </c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2"/>
      <c r="AT420" s="18">
        <v>1093</v>
      </c>
      <c r="AU420" s="8" t="str">
        <f>AU$15</f>
        <v>W-1.1</v>
      </c>
      <c r="AV420" s="8" t="s">
        <v>1138</v>
      </c>
      <c r="AW420" s="8"/>
      <c r="AX420" s="13">
        <v>8760</v>
      </c>
      <c r="AY420" s="13">
        <v>12</v>
      </c>
      <c r="AZ420" s="14">
        <v>0</v>
      </c>
      <c r="BA420" s="14">
        <v>100</v>
      </c>
      <c r="BB420" s="13">
        <f t="shared" si="151"/>
        <v>0</v>
      </c>
      <c r="BC420" s="13">
        <f t="shared" si="152"/>
        <v>1093</v>
      </c>
      <c r="BD420" s="57">
        <f t="shared" si="153"/>
        <v>0</v>
      </c>
      <c r="BE420" s="57">
        <f>IF((OR(AU420=Ceny!$A$3,AU420=Ceny!$A$4,AU420=Ceny!$A$5,AU420=Ceny!$A$6,AU420=Ceny!$A$7)),$C$5/1000,$C$6/1000)</f>
        <v>0</v>
      </c>
      <c r="BF420" s="15">
        <f t="shared" si="154"/>
        <v>0</v>
      </c>
      <c r="BG420" s="15">
        <f t="shared" si="155"/>
        <v>0</v>
      </c>
      <c r="BH420" s="15">
        <f t="shared" si="156"/>
        <v>0</v>
      </c>
      <c r="BI420" s="16">
        <f t="shared" si="157"/>
        <v>0</v>
      </c>
      <c r="BJ420" s="15">
        <f t="shared" si="158"/>
        <v>0</v>
      </c>
      <c r="BK420" s="16">
        <f t="shared" si="159"/>
        <v>0</v>
      </c>
      <c r="BL420" s="15">
        <f t="shared" si="160"/>
        <v>0</v>
      </c>
      <c r="BM420" s="11">
        <f>VLOOKUP(AU420,Ceny!$A$3:$E$9,2,FALSE)</f>
        <v>6.01</v>
      </c>
      <c r="BN420" s="15">
        <f>ROUND(BM420*AY420*AZ420/100,2)</f>
        <v>0</v>
      </c>
      <c r="BO420" s="11">
        <f>VLOOKUP(AU420,Ceny!$A$3:$E$9,4,FALSE)</f>
        <v>6.01</v>
      </c>
      <c r="BP420" s="15">
        <f>ROUND(BO420*AY420*BA420/100,2)</f>
        <v>72.12</v>
      </c>
      <c r="BQ420" s="11">
        <f>VLOOKUP(AU420,Ceny!$A$3:$E$9,3,FALSE)</f>
        <v>5.706E-2</v>
      </c>
      <c r="BR420" s="15">
        <f t="shared" si="161"/>
        <v>0</v>
      </c>
      <c r="BS420" s="11">
        <f>VLOOKUP(AU420,Ceny!$A$3:$E$9,5,FALSE)</f>
        <v>5.706E-2</v>
      </c>
      <c r="BT420" s="15">
        <f t="shared" si="162"/>
        <v>62.37</v>
      </c>
      <c r="BU420" s="15">
        <v>0</v>
      </c>
      <c r="BV420" s="58">
        <f t="shared" si="163"/>
        <v>0</v>
      </c>
      <c r="BW420" s="59">
        <f t="shared" si="164"/>
        <v>134.49</v>
      </c>
      <c r="BX420" s="59">
        <f t="shared" si="165"/>
        <v>30.93</v>
      </c>
      <c r="BY420" s="59">
        <f t="shared" si="166"/>
        <v>165.42000000000002</v>
      </c>
      <c r="CA420" s="60"/>
    </row>
    <row r="421" spans="1:79">
      <c r="A421" s="56">
        <f t="shared" si="167"/>
        <v>407</v>
      </c>
      <c r="B421" s="8" t="s">
        <v>63</v>
      </c>
      <c r="C421" s="8" t="s">
        <v>64</v>
      </c>
      <c r="D421" s="8" t="s">
        <v>65</v>
      </c>
      <c r="E421" s="8" t="s">
        <v>65</v>
      </c>
      <c r="F421" s="8" t="s">
        <v>66</v>
      </c>
      <c r="G421" s="8" t="s">
        <v>643</v>
      </c>
      <c r="H421" s="8"/>
      <c r="I421" s="8" t="s">
        <v>68</v>
      </c>
      <c r="J421" s="8" t="s">
        <v>693</v>
      </c>
      <c r="K421" s="8" t="s">
        <v>694</v>
      </c>
      <c r="L421" s="8" t="s">
        <v>65</v>
      </c>
      <c r="M421" s="8" t="s">
        <v>65</v>
      </c>
      <c r="N421" s="8" t="s">
        <v>391</v>
      </c>
      <c r="O421" s="8" t="s">
        <v>177</v>
      </c>
      <c r="P421" s="8"/>
      <c r="Q421" s="8" t="s">
        <v>733</v>
      </c>
      <c r="R421" s="8" t="s">
        <v>734</v>
      </c>
      <c r="S421" s="8">
        <v>0</v>
      </c>
      <c r="T421" s="13" t="s">
        <v>49</v>
      </c>
      <c r="U421" s="13" t="s">
        <v>35</v>
      </c>
      <c r="V421" s="8" t="s">
        <v>739</v>
      </c>
      <c r="W421" s="9">
        <v>45657</v>
      </c>
      <c r="X421" s="8" t="s">
        <v>740</v>
      </c>
      <c r="Y421" s="8" t="s">
        <v>693</v>
      </c>
      <c r="Z421" s="8" t="s">
        <v>694</v>
      </c>
      <c r="AA421" s="8" t="s">
        <v>65</v>
      </c>
      <c r="AB421" s="8" t="s">
        <v>65</v>
      </c>
      <c r="AC421" s="8" t="s">
        <v>1114</v>
      </c>
      <c r="AD421" s="8" t="s">
        <v>177</v>
      </c>
      <c r="AE421" s="8"/>
      <c r="AF421" s="10" t="s">
        <v>1945</v>
      </c>
      <c r="AG421" s="8" t="s">
        <v>1946</v>
      </c>
      <c r="AH421" s="11">
        <v>0</v>
      </c>
      <c r="AI421" s="11">
        <v>381638</v>
      </c>
      <c r="AJ421" s="11">
        <v>352731</v>
      </c>
      <c r="AK421" s="11">
        <v>0</v>
      </c>
      <c r="AL421" s="11">
        <v>121107</v>
      </c>
      <c r="AM421" s="11">
        <v>32477</v>
      </c>
      <c r="AN421" s="11">
        <v>13691</v>
      </c>
      <c r="AO421" s="11">
        <v>24390</v>
      </c>
      <c r="AP421" s="11">
        <v>37283</v>
      </c>
      <c r="AQ421" s="11">
        <v>182991</v>
      </c>
      <c r="AR421" s="11">
        <v>281598</v>
      </c>
      <c r="AS421" s="12">
        <v>199998</v>
      </c>
      <c r="AT421" s="18">
        <f>AH421+AI421+AJ421+AK421+AL421+AM421+AN421+AO421+AP421+AQ421+AR421+AS421</f>
        <v>1627904</v>
      </c>
      <c r="AU421" s="8" t="str">
        <f>AU$43</f>
        <v>W-6A.1</v>
      </c>
      <c r="AV421" s="8" t="s">
        <v>1138</v>
      </c>
      <c r="AW421" s="8" t="s">
        <v>1947</v>
      </c>
      <c r="AX421" s="13">
        <v>8760</v>
      </c>
      <c r="AY421" s="13">
        <v>12</v>
      </c>
      <c r="AZ421" s="14">
        <v>2.7</v>
      </c>
      <c r="BA421" s="14">
        <v>97.3</v>
      </c>
      <c r="BB421" s="13">
        <f t="shared" si="151"/>
        <v>43953.40800000001</v>
      </c>
      <c r="BC421" s="13">
        <f t="shared" si="152"/>
        <v>1583950.5919999999</v>
      </c>
      <c r="BD421" s="57">
        <f t="shared" si="153"/>
        <v>0</v>
      </c>
      <c r="BE421" s="57">
        <f>IF((OR(AU421=Ceny!$A$3,AU421=Ceny!$A$4,AU421=Ceny!$A$5,AU421=Ceny!$A$6,AU421=Ceny!$A$7)),$C$5/1000,$C$6/1000)</f>
        <v>0</v>
      </c>
      <c r="BF421" s="15">
        <f t="shared" si="154"/>
        <v>0</v>
      </c>
      <c r="BG421" s="15">
        <f t="shared" si="155"/>
        <v>0</v>
      </c>
      <c r="BH421" s="15">
        <f t="shared" si="156"/>
        <v>0</v>
      </c>
      <c r="BI421" s="16">
        <f t="shared" si="157"/>
        <v>0</v>
      </c>
      <c r="BJ421" s="15">
        <f t="shared" si="158"/>
        <v>0</v>
      </c>
      <c r="BK421" s="16">
        <f t="shared" si="159"/>
        <v>0</v>
      </c>
      <c r="BL421" s="15">
        <f t="shared" si="160"/>
        <v>0</v>
      </c>
      <c r="BM421" s="11">
        <f>VLOOKUP(AU421,Ceny!$A$3:$E$9,2,FALSE)</f>
        <v>6.8399999999999997E-3</v>
      </c>
      <c r="BN421" s="15">
        <f>ROUND(BM421*AX421*AW421*AZ421/100,2)</f>
        <v>2130.64</v>
      </c>
      <c r="BO421" s="11">
        <f>VLOOKUP(AU421,Ceny!$A$3:$E$9,4,FALSE)</f>
        <v>6.8399999999999997E-3</v>
      </c>
      <c r="BP421" s="15">
        <f>ROUND(BO421*AW421*AX421*BA421/100,2)</f>
        <v>76781.89</v>
      </c>
      <c r="BQ421" s="11">
        <f>VLOOKUP(AU421,Ceny!$A$3:$E$9,3,FALSE)</f>
        <v>2.3029999999999998E-2</v>
      </c>
      <c r="BR421" s="15">
        <f t="shared" si="161"/>
        <v>1012.25</v>
      </c>
      <c r="BS421" s="11">
        <f>VLOOKUP(AU421,Ceny!$A$3:$E$9,5,FALSE)</f>
        <v>2.3029999999999998E-2</v>
      </c>
      <c r="BT421" s="15">
        <f t="shared" si="162"/>
        <v>36478.379999999997</v>
      </c>
      <c r="BU421" s="15">
        <v>0</v>
      </c>
      <c r="BV421" s="58">
        <f t="shared" si="163"/>
        <v>0</v>
      </c>
      <c r="BW421" s="59">
        <f t="shared" si="164"/>
        <v>116403.16</v>
      </c>
      <c r="BX421" s="59">
        <f t="shared" si="165"/>
        <v>26772.73</v>
      </c>
      <c r="BY421" s="59">
        <f t="shared" si="166"/>
        <v>143175.89000000001</v>
      </c>
      <c r="CA421" s="60"/>
    </row>
    <row r="422" spans="1:79">
      <c r="A422" s="56">
        <f t="shared" si="167"/>
        <v>408</v>
      </c>
      <c r="B422" s="8" t="s">
        <v>63</v>
      </c>
      <c r="C422" s="8" t="s">
        <v>64</v>
      </c>
      <c r="D422" s="8" t="s">
        <v>65</v>
      </c>
      <c r="E422" s="8" t="s">
        <v>65</v>
      </c>
      <c r="F422" s="8" t="s">
        <v>66</v>
      </c>
      <c r="G422" s="8" t="s">
        <v>643</v>
      </c>
      <c r="H422" s="8"/>
      <c r="I422" s="8" t="s">
        <v>68</v>
      </c>
      <c r="J422" s="8" t="s">
        <v>693</v>
      </c>
      <c r="K422" s="8" t="s">
        <v>694</v>
      </c>
      <c r="L422" s="8" t="s">
        <v>65</v>
      </c>
      <c r="M422" s="8" t="s">
        <v>65</v>
      </c>
      <c r="N422" s="8" t="s">
        <v>391</v>
      </c>
      <c r="O422" s="8" t="s">
        <v>177</v>
      </c>
      <c r="P422" s="8"/>
      <c r="Q422" s="8" t="s">
        <v>733</v>
      </c>
      <c r="R422" s="8" t="s">
        <v>734</v>
      </c>
      <c r="S422" s="8">
        <v>0</v>
      </c>
      <c r="T422" s="13" t="s">
        <v>49</v>
      </c>
      <c r="U422" s="13" t="s">
        <v>35</v>
      </c>
      <c r="V422" s="8" t="s">
        <v>739</v>
      </c>
      <c r="W422" s="9">
        <v>45657</v>
      </c>
      <c r="X422" s="8" t="s">
        <v>740</v>
      </c>
      <c r="Y422" s="8" t="s">
        <v>693</v>
      </c>
      <c r="Z422" s="8" t="s">
        <v>694</v>
      </c>
      <c r="AA422" s="8" t="s">
        <v>65</v>
      </c>
      <c r="AB422" s="8" t="s">
        <v>65</v>
      </c>
      <c r="AC422" s="8" t="s">
        <v>1115</v>
      </c>
      <c r="AD422" s="8" t="s">
        <v>177</v>
      </c>
      <c r="AE422" s="8"/>
      <c r="AF422" s="10" t="s">
        <v>1948</v>
      </c>
      <c r="AG422" s="8" t="s">
        <v>1949</v>
      </c>
      <c r="AH422" s="11">
        <v>16007</v>
      </c>
      <c r="AI422" s="11">
        <v>11223</v>
      </c>
      <c r="AJ422" s="11">
        <v>17727</v>
      </c>
      <c r="AK422" s="11">
        <v>13639</v>
      </c>
      <c r="AL422" s="11">
        <v>14928</v>
      </c>
      <c r="AM422" s="11">
        <v>12483</v>
      </c>
      <c r="AN422" s="11">
        <v>6036</v>
      </c>
      <c r="AO422" s="11">
        <v>4235</v>
      </c>
      <c r="AP422" s="11">
        <v>14131</v>
      </c>
      <c r="AQ422" s="11">
        <v>15352</v>
      </c>
      <c r="AR422" s="11">
        <v>15001</v>
      </c>
      <c r="AS422" s="12">
        <v>11076</v>
      </c>
      <c r="AT422" s="18">
        <f>AH422+AI422+AJ422+AK422+AL422+AM422+AN422+AO422+AP422+AQ422+AR422+AS422</f>
        <v>151838</v>
      </c>
      <c r="AU422" s="8" t="str">
        <f>AU$19</f>
        <v>W-5.1</v>
      </c>
      <c r="AV422" s="8" t="s">
        <v>1138</v>
      </c>
      <c r="AW422" s="8" t="s">
        <v>1156</v>
      </c>
      <c r="AX422" s="13">
        <v>8760</v>
      </c>
      <c r="AY422" s="13">
        <v>12</v>
      </c>
      <c r="AZ422" s="14">
        <v>0</v>
      </c>
      <c r="BA422" s="14">
        <v>100</v>
      </c>
      <c r="BB422" s="13">
        <f t="shared" si="151"/>
        <v>0</v>
      </c>
      <c r="BC422" s="13">
        <f t="shared" si="152"/>
        <v>151838</v>
      </c>
      <c r="BD422" s="57">
        <f t="shared" si="153"/>
        <v>0</v>
      </c>
      <c r="BE422" s="57">
        <f>IF((OR(AU422=Ceny!$A$3,AU422=Ceny!$A$4,AU422=Ceny!$A$5,AU422=Ceny!$A$6,AU422=Ceny!$A$7)),$C$5/1000,$C$6/1000)</f>
        <v>0</v>
      </c>
      <c r="BF422" s="15">
        <f t="shared" si="154"/>
        <v>0</v>
      </c>
      <c r="BG422" s="15">
        <f t="shared" si="155"/>
        <v>0</v>
      </c>
      <c r="BH422" s="15">
        <f t="shared" si="156"/>
        <v>0</v>
      </c>
      <c r="BI422" s="16">
        <f t="shared" si="157"/>
        <v>0</v>
      </c>
      <c r="BJ422" s="15">
        <f t="shared" si="158"/>
        <v>0</v>
      </c>
      <c r="BK422" s="16">
        <f t="shared" si="159"/>
        <v>0</v>
      </c>
      <c r="BL422" s="15">
        <f t="shared" si="160"/>
        <v>0</v>
      </c>
      <c r="BM422" s="11">
        <f>VLOOKUP(AU422,Ceny!$A$3:$E$9,2,FALSE)</f>
        <v>6.4200000000000004E-3</v>
      </c>
      <c r="BN422" s="15">
        <f>ROUND(BM422*AX422*AW422*AZ422/100,2)</f>
        <v>0</v>
      </c>
      <c r="BO422" s="11">
        <f>VLOOKUP(AU422,Ceny!$A$3:$E$9,4,FALSE)</f>
        <v>6.4200000000000004E-3</v>
      </c>
      <c r="BP422" s="15">
        <f>ROUND(BO422*AW422*AX422*BA422/100,2)</f>
        <v>6242.55</v>
      </c>
      <c r="BQ422" s="11">
        <f>VLOOKUP(AU422,Ceny!$A$3:$E$9,3,FALSE)</f>
        <v>2.3060000000000001E-2</v>
      </c>
      <c r="BR422" s="15">
        <f t="shared" si="161"/>
        <v>0</v>
      </c>
      <c r="BS422" s="11">
        <f>VLOOKUP(AU422,Ceny!$A$3:$E$9,5,FALSE)</f>
        <v>2.3060000000000001E-2</v>
      </c>
      <c r="BT422" s="15">
        <f t="shared" si="162"/>
        <v>3501.38</v>
      </c>
      <c r="BU422" s="15">
        <v>0</v>
      </c>
      <c r="BV422" s="58">
        <f t="shared" si="163"/>
        <v>0</v>
      </c>
      <c r="BW422" s="59">
        <f t="shared" si="164"/>
        <v>9743.93</v>
      </c>
      <c r="BX422" s="59">
        <f t="shared" si="165"/>
        <v>2241.1</v>
      </c>
      <c r="BY422" s="59">
        <f t="shared" si="166"/>
        <v>11985.03</v>
      </c>
      <c r="CA422" s="60"/>
    </row>
    <row r="423" spans="1:79">
      <c r="A423" s="56">
        <f t="shared" si="167"/>
        <v>409</v>
      </c>
      <c r="B423" s="8" t="s">
        <v>63</v>
      </c>
      <c r="C423" s="8" t="s">
        <v>64</v>
      </c>
      <c r="D423" s="8" t="s">
        <v>65</v>
      </c>
      <c r="E423" s="8" t="s">
        <v>65</v>
      </c>
      <c r="F423" s="8" t="s">
        <v>66</v>
      </c>
      <c r="G423" s="8" t="s">
        <v>643</v>
      </c>
      <c r="H423" s="8"/>
      <c r="I423" s="8" t="s">
        <v>68</v>
      </c>
      <c r="J423" s="8" t="s">
        <v>695</v>
      </c>
      <c r="K423" s="8" t="s">
        <v>696</v>
      </c>
      <c r="L423" s="8" t="s">
        <v>65</v>
      </c>
      <c r="M423" s="8" t="s">
        <v>65</v>
      </c>
      <c r="N423" s="8" t="s">
        <v>697</v>
      </c>
      <c r="O423" s="8" t="s">
        <v>322</v>
      </c>
      <c r="P423" s="8" t="s">
        <v>112</v>
      </c>
      <c r="Q423" s="8" t="s">
        <v>733</v>
      </c>
      <c r="R423" s="8" t="s">
        <v>734</v>
      </c>
      <c r="S423" s="8">
        <v>0</v>
      </c>
      <c r="T423" s="13" t="s">
        <v>49</v>
      </c>
      <c r="U423" s="13" t="s">
        <v>35</v>
      </c>
      <c r="V423" s="8" t="s">
        <v>739</v>
      </c>
      <c r="W423" s="9">
        <v>45657</v>
      </c>
      <c r="X423" s="8" t="s">
        <v>740</v>
      </c>
      <c r="Y423" s="8" t="s">
        <v>695</v>
      </c>
      <c r="Z423" s="8" t="s">
        <v>696</v>
      </c>
      <c r="AA423" s="8" t="s">
        <v>65</v>
      </c>
      <c r="AB423" s="8" t="s">
        <v>65</v>
      </c>
      <c r="AC423" s="8" t="s">
        <v>697</v>
      </c>
      <c r="AD423" s="8" t="s">
        <v>322</v>
      </c>
      <c r="AE423" s="8" t="s">
        <v>112</v>
      </c>
      <c r="AF423" s="10" t="s">
        <v>1950</v>
      </c>
      <c r="AG423" s="8" t="s">
        <v>1951</v>
      </c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2"/>
      <c r="AT423" s="18">
        <v>22360</v>
      </c>
      <c r="AU423" s="8" t="str">
        <f>AU$22</f>
        <v>W-3.6</v>
      </c>
      <c r="AV423" s="8" t="s">
        <v>1138</v>
      </c>
      <c r="AW423" s="8"/>
      <c r="AX423" s="13">
        <v>8760</v>
      </c>
      <c r="AY423" s="13">
        <v>12</v>
      </c>
      <c r="AZ423" s="14">
        <v>0</v>
      </c>
      <c r="BA423" s="14">
        <v>100</v>
      </c>
      <c r="BB423" s="13">
        <f t="shared" si="151"/>
        <v>0</v>
      </c>
      <c r="BC423" s="13">
        <f t="shared" si="152"/>
        <v>22360</v>
      </c>
      <c r="BD423" s="57">
        <f t="shared" si="153"/>
        <v>0</v>
      </c>
      <c r="BE423" s="57">
        <f>IF((OR(AU423=Ceny!$A$3,AU423=Ceny!$A$4,AU423=Ceny!$A$5,AU423=Ceny!$A$6,AU423=Ceny!$A$7)),$C$5/1000,$C$6/1000)</f>
        <v>0</v>
      </c>
      <c r="BF423" s="15">
        <f t="shared" si="154"/>
        <v>0</v>
      </c>
      <c r="BG423" s="15">
        <f t="shared" si="155"/>
        <v>0</v>
      </c>
      <c r="BH423" s="15">
        <f t="shared" si="156"/>
        <v>0</v>
      </c>
      <c r="BI423" s="16">
        <f t="shared" si="157"/>
        <v>0</v>
      </c>
      <c r="BJ423" s="15">
        <f t="shared" si="158"/>
        <v>0</v>
      </c>
      <c r="BK423" s="16">
        <f t="shared" si="159"/>
        <v>0</v>
      </c>
      <c r="BL423" s="15">
        <f t="shared" si="160"/>
        <v>0</v>
      </c>
      <c r="BM423" s="11">
        <f>VLOOKUP(AU423,Ceny!$A$3:$E$9,2,FALSE)</f>
        <v>42.41</v>
      </c>
      <c r="BN423" s="15">
        <f t="shared" ref="BN423:BN430" si="170">ROUND(BM423*AY423*AZ423/100,2)</f>
        <v>0</v>
      </c>
      <c r="BO423" s="11">
        <f>VLOOKUP(AU423,Ceny!$A$3:$E$9,4,FALSE)</f>
        <v>42.41</v>
      </c>
      <c r="BP423" s="15">
        <f t="shared" ref="BP423:BP430" si="171">ROUND(BO423*AY423*BA423/100,2)</f>
        <v>508.92</v>
      </c>
      <c r="BQ423" s="11">
        <f>VLOOKUP(AU423,Ceny!$A$3:$E$9,3,FALSE)</f>
        <v>4.4200000000000003E-2</v>
      </c>
      <c r="BR423" s="15">
        <f t="shared" si="161"/>
        <v>0</v>
      </c>
      <c r="BS423" s="11">
        <f>VLOOKUP(AU423,Ceny!$A$3:$E$9,5,FALSE)</f>
        <v>4.4200000000000003E-2</v>
      </c>
      <c r="BT423" s="15">
        <f t="shared" si="162"/>
        <v>988.31</v>
      </c>
      <c r="BU423" s="15">
        <v>0</v>
      </c>
      <c r="BV423" s="58">
        <f t="shared" si="163"/>
        <v>0</v>
      </c>
      <c r="BW423" s="59">
        <f t="shared" si="164"/>
        <v>1497.23</v>
      </c>
      <c r="BX423" s="59">
        <f t="shared" si="165"/>
        <v>344.36</v>
      </c>
      <c r="BY423" s="59">
        <f t="shared" si="166"/>
        <v>1841.5900000000001</v>
      </c>
      <c r="CA423" s="60"/>
    </row>
    <row r="424" spans="1:79">
      <c r="A424" s="56">
        <f t="shared" si="167"/>
        <v>410</v>
      </c>
      <c r="B424" s="8" t="s">
        <v>63</v>
      </c>
      <c r="C424" s="8" t="s">
        <v>64</v>
      </c>
      <c r="D424" s="8" t="s">
        <v>65</v>
      </c>
      <c r="E424" s="8" t="s">
        <v>65</v>
      </c>
      <c r="F424" s="8" t="s">
        <v>66</v>
      </c>
      <c r="G424" s="8" t="s">
        <v>643</v>
      </c>
      <c r="H424" s="8"/>
      <c r="I424" s="8" t="s">
        <v>68</v>
      </c>
      <c r="J424" s="8" t="s">
        <v>698</v>
      </c>
      <c r="K424" s="8" t="s">
        <v>699</v>
      </c>
      <c r="L424" s="8" t="s">
        <v>65</v>
      </c>
      <c r="M424" s="8" t="s">
        <v>65</v>
      </c>
      <c r="N424" s="8" t="s">
        <v>700</v>
      </c>
      <c r="O424" s="8" t="s">
        <v>701</v>
      </c>
      <c r="P424" s="8" t="s">
        <v>80</v>
      </c>
      <c r="Q424" s="8" t="s">
        <v>733</v>
      </c>
      <c r="R424" s="8" t="s">
        <v>734</v>
      </c>
      <c r="S424" s="8">
        <v>0</v>
      </c>
      <c r="T424" s="13" t="s">
        <v>49</v>
      </c>
      <c r="U424" s="13" t="s">
        <v>35</v>
      </c>
      <c r="V424" s="8" t="s">
        <v>739</v>
      </c>
      <c r="W424" s="9">
        <v>45657</v>
      </c>
      <c r="X424" s="8" t="s">
        <v>740</v>
      </c>
      <c r="Y424" s="8" t="s">
        <v>698</v>
      </c>
      <c r="Z424" s="8" t="s">
        <v>699</v>
      </c>
      <c r="AA424" s="8" t="s">
        <v>65</v>
      </c>
      <c r="AB424" s="8" t="s">
        <v>65</v>
      </c>
      <c r="AC424" s="8" t="s">
        <v>700</v>
      </c>
      <c r="AD424" s="8" t="s">
        <v>701</v>
      </c>
      <c r="AE424" s="8" t="s">
        <v>80</v>
      </c>
      <c r="AF424" s="10" t="s">
        <v>1952</v>
      </c>
      <c r="AG424" s="8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2"/>
      <c r="AT424" s="18">
        <v>492</v>
      </c>
      <c r="AU424" s="8" t="str">
        <f>AU$15</f>
        <v>W-1.1</v>
      </c>
      <c r="AV424" s="8" t="s">
        <v>1138</v>
      </c>
      <c r="AW424" s="8"/>
      <c r="AX424" s="13">
        <v>8760</v>
      </c>
      <c r="AY424" s="13">
        <v>12</v>
      </c>
      <c r="AZ424" s="14">
        <v>0</v>
      </c>
      <c r="BA424" s="14">
        <v>100</v>
      </c>
      <c r="BB424" s="13">
        <f t="shared" si="151"/>
        <v>0</v>
      </c>
      <c r="BC424" s="13">
        <f t="shared" si="152"/>
        <v>492</v>
      </c>
      <c r="BD424" s="57">
        <f t="shared" si="153"/>
        <v>0</v>
      </c>
      <c r="BE424" s="57">
        <f>IF((OR(AU424=Ceny!$A$3,AU424=Ceny!$A$4,AU424=Ceny!$A$5,AU424=Ceny!$A$6,AU424=Ceny!$A$7)),$C$5/1000,$C$6/1000)</f>
        <v>0</v>
      </c>
      <c r="BF424" s="15">
        <f t="shared" si="154"/>
        <v>0</v>
      </c>
      <c r="BG424" s="15">
        <f t="shared" si="155"/>
        <v>0</v>
      </c>
      <c r="BH424" s="15">
        <f t="shared" si="156"/>
        <v>0</v>
      </c>
      <c r="BI424" s="16">
        <f t="shared" si="157"/>
        <v>0</v>
      </c>
      <c r="BJ424" s="15">
        <f t="shared" si="158"/>
        <v>0</v>
      </c>
      <c r="BK424" s="16">
        <f t="shared" si="159"/>
        <v>0</v>
      </c>
      <c r="BL424" s="15">
        <f t="shared" si="160"/>
        <v>0</v>
      </c>
      <c r="BM424" s="11">
        <f>VLOOKUP(AU424,Ceny!$A$3:$E$9,2,FALSE)</f>
        <v>6.01</v>
      </c>
      <c r="BN424" s="15">
        <f t="shared" si="170"/>
        <v>0</v>
      </c>
      <c r="BO424" s="11">
        <f>VLOOKUP(AU424,Ceny!$A$3:$E$9,4,FALSE)</f>
        <v>6.01</v>
      </c>
      <c r="BP424" s="15">
        <f t="shared" si="171"/>
        <v>72.12</v>
      </c>
      <c r="BQ424" s="11">
        <f>VLOOKUP(AU424,Ceny!$A$3:$E$9,3,FALSE)</f>
        <v>5.706E-2</v>
      </c>
      <c r="BR424" s="15">
        <f t="shared" si="161"/>
        <v>0</v>
      </c>
      <c r="BS424" s="11">
        <f>VLOOKUP(AU424,Ceny!$A$3:$E$9,5,FALSE)</f>
        <v>5.706E-2</v>
      </c>
      <c r="BT424" s="15">
        <f t="shared" si="162"/>
        <v>28.07</v>
      </c>
      <c r="BU424" s="15">
        <v>0</v>
      </c>
      <c r="BV424" s="58">
        <f t="shared" si="163"/>
        <v>0</v>
      </c>
      <c r="BW424" s="59">
        <f t="shared" si="164"/>
        <v>100.19</v>
      </c>
      <c r="BX424" s="59">
        <f t="shared" si="165"/>
        <v>23.04</v>
      </c>
      <c r="BY424" s="59">
        <f t="shared" si="166"/>
        <v>123.22999999999999</v>
      </c>
      <c r="CA424" s="60"/>
    </row>
    <row r="425" spans="1:79">
      <c r="A425" s="56">
        <f t="shared" si="167"/>
        <v>411</v>
      </c>
      <c r="B425" s="8" t="s">
        <v>63</v>
      </c>
      <c r="C425" s="8" t="s">
        <v>64</v>
      </c>
      <c r="D425" s="8" t="s">
        <v>65</v>
      </c>
      <c r="E425" s="8" t="s">
        <v>65</v>
      </c>
      <c r="F425" s="8" t="s">
        <v>66</v>
      </c>
      <c r="G425" s="8" t="s">
        <v>643</v>
      </c>
      <c r="H425" s="8"/>
      <c r="I425" s="8" t="s">
        <v>68</v>
      </c>
      <c r="J425" s="8" t="s">
        <v>702</v>
      </c>
      <c r="K425" s="8" t="s">
        <v>703</v>
      </c>
      <c r="L425" s="8" t="s">
        <v>65</v>
      </c>
      <c r="M425" s="8" t="s">
        <v>65</v>
      </c>
      <c r="N425" s="8" t="s">
        <v>704</v>
      </c>
      <c r="O425" s="8" t="s">
        <v>424</v>
      </c>
      <c r="P425" s="8" t="s">
        <v>640</v>
      </c>
      <c r="Q425" s="8" t="s">
        <v>733</v>
      </c>
      <c r="R425" s="8" t="s">
        <v>734</v>
      </c>
      <c r="S425" s="8">
        <v>0</v>
      </c>
      <c r="T425" s="13" t="s">
        <v>49</v>
      </c>
      <c r="U425" s="13" t="s">
        <v>35</v>
      </c>
      <c r="V425" s="8" t="s">
        <v>739</v>
      </c>
      <c r="W425" s="9">
        <v>45657</v>
      </c>
      <c r="X425" s="8" t="s">
        <v>740</v>
      </c>
      <c r="Y425" s="8" t="s">
        <v>702</v>
      </c>
      <c r="Z425" s="8" t="s">
        <v>703</v>
      </c>
      <c r="AA425" s="8" t="s">
        <v>65</v>
      </c>
      <c r="AB425" s="8" t="s">
        <v>65</v>
      </c>
      <c r="AC425" s="8" t="s">
        <v>704</v>
      </c>
      <c r="AD425" s="8" t="s">
        <v>424</v>
      </c>
      <c r="AE425" s="8" t="s">
        <v>640</v>
      </c>
      <c r="AF425" s="10" t="s">
        <v>1953</v>
      </c>
      <c r="AG425" s="8" t="s">
        <v>1954</v>
      </c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2"/>
      <c r="AT425" s="18">
        <v>415</v>
      </c>
      <c r="AU425" s="8" t="str">
        <f>AU$15</f>
        <v>W-1.1</v>
      </c>
      <c r="AV425" s="8" t="s">
        <v>1138</v>
      </c>
      <c r="AW425" s="8"/>
      <c r="AX425" s="13">
        <v>8760</v>
      </c>
      <c r="AY425" s="13">
        <v>12</v>
      </c>
      <c r="AZ425" s="14">
        <v>0</v>
      </c>
      <c r="BA425" s="14">
        <v>100</v>
      </c>
      <c r="BB425" s="13">
        <f t="shared" si="151"/>
        <v>0</v>
      </c>
      <c r="BC425" s="13">
        <f t="shared" si="152"/>
        <v>415</v>
      </c>
      <c r="BD425" s="57">
        <f t="shared" si="153"/>
        <v>0</v>
      </c>
      <c r="BE425" s="57">
        <f>IF((OR(AU425=Ceny!$A$3,AU425=Ceny!$A$4,AU425=Ceny!$A$5,AU425=Ceny!$A$6,AU425=Ceny!$A$7)),$C$5/1000,$C$6/1000)</f>
        <v>0</v>
      </c>
      <c r="BF425" s="15">
        <f t="shared" si="154"/>
        <v>0</v>
      </c>
      <c r="BG425" s="15">
        <f t="shared" si="155"/>
        <v>0</v>
      </c>
      <c r="BH425" s="15">
        <f t="shared" si="156"/>
        <v>0</v>
      </c>
      <c r="BI425" s="16">
        <f t="shared" si="157"/>
        <v>0</v>
      </c>
      <c r="BJ425" s="15">
        <f t="shared" si="158"/>
        <v>0</v>
      </c>
      <c r="BK425" s="16">
        <f t="shared" si="159"/>
        <v>0</v>
      </c>
      <c r="BL425" s="15">
        <f t="shared" si="160"/>
        <v>0</v>
      </c>
      <c r="BM425" s="11">
        <f>VLOOKUP(AU425,Ceny!$A$3:$E$9,2,FALSE)</f>
        <v>6.01</v>
      </c>
      <c r="BN425" s="15">
        <f t="shared" si="170"/>
        <v>0</v>
      </c>
      <c r="BO425" s="11">
        <f>VLOOKUP(AU425,Ceny!$A$3:$E$9,4,FALSE)</f>
        <v>6.01</v>
      </c>
      <c r="BP425" s="15">
        <f t="shared" si="171"/>
        <v>72.12</v>
      </c>
      <c r="BQ425" s="11">
        <f>VLOOKUP(AU425,Ceny!$A$3:$E$9,3,FALSE)</f>
        <v>5.706E-2</v>
      </c>
      <c r="BR425" s="15">
        <f t="shared" si="161"/>
        <v>0</v>
      </c>
      <c r="BS425" s="11">
        <f>VLOOKUP(AU425,Ceny!$A$3:$E$9,5,FALSE)</f>
        <v>5.706E-2</v>
      </c>
      <c r="BT425" s="15">
        <f t="shared" si="162"/>
        <v>23.68</v>
      </c>
      <c r="BU425" s="15">
        <v>0</v>
      </c>
      <c r="BV425" s="58">
        <f t="shared" si="163"/>
        <v>0</v>
      </c>
      <c r="BW425" s="59">
        <f t="shared" si="164"/>
        <v>95.800000000000011</v>
      </c>
      <c r="BX425" s="59">
        <f t="shared" si="165"/>
        <v>22.03</v>
      </c>
      <c r="BY425" s="59">
        <f t="shared" si="166"/>
        <v>117.83000000000001</v>
      </c>
      <c r="CA425" s="60"/>
    </row>
    <row r="426" spans="1:79">
      <c r="A426" s="56">
        <f t="shared" si="167"/>
        <v>412</v>
      </c>
      <c r="B426" s="8" t="s">
        <v>705</v>
      </c>
      <c r="C426" s="8" t="s">
        <v>606</v>
      </c>
      <c r="D426" s="8" t="s">
        <v>65</v>
      </c>
      <c r="E426" s="8" t="s">
        <v>65</v>
      </c>
      <c r="F426" s="8" t="s">
        <v>706</v>
      </c>
      <c r="G426" s="8" t="s">
        <v>707</v>
      </c>
      <c r="H426" s="8"/>
      <c r="I426" s="8">
        <v>8971916272</v>
      </c>
      <c r="J426" s="8" t="s">
        <v>705</v>
      </c>
      <c r="K426" s="8" t="s">
        <v>606</v>
      </c>
      <c r="L426" s="8" t="s">
        <v>65</v>
      </c>
      <c r="M426" s="8" t="s">
        <v>65</v>
      </c>
      <c r="N426" s="8" t="s">
        <v>706</v>
      </c>
      <c r="O426" s="8" t="s">
        <v>707</v>
      </c>
      <c r="P426" s="8"/>
      <c r="Q426" s="8" t="s">
        <v>733</v>
      </c>
      <c r="R426" s="8" t="s">
        <v>734</v>
      </c>
      <c r="S426" s="8">
        <v>0</v>
      </c>
      <c r="T426" s="13" t="s">
        <v>49</v>
      </c>
      <c r="U426" s="13" t="s">
        <v>35</v>
      </c>
      <c r="V426" s="8" t="s">
        <v>739</v>
      </c>
      <c r="W426" s="9">
        <v>45657</v>
      </c>
      <c r="X426" s="8" t="s">
        <v>740</v>
      </c>
      <c r="Y426" s="8" t="s">
        <v>1116</v>
      </c>
      <c r="Z426" s="8" t="s">
        <v>1117</v>
      </c>
      <c r="AA426" s="8" t="s">
        <v>65</v>
      </c>
      <c r="AB426" s="8" t="s">
        <v>65</v>
      </c>
      <c r="AC426" s="8" t="s">
        <v>1118</v>
      </c>
      <c r="AD426" s="8" t="s">
        <v>1119</v>
      </c>
      <c r="AE426" s="8" t="s">
        <v>92</v>
      </c>
      <c r="AF426" s="10" t="s">
        <v>1955</v>
      </c>
      <c r="AG426" s="8" t="s">
        <v>1956</v>
      </c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2"/>
      <c r="AT426" s="18">
        <v>9004</v>
      </c>
      <c r="AU426" s="8" t="str">
        <f>AU$30</f>
        <v>W-2.1</v>
      </c>
      <c r="AV426" s="8" t="s">
        <v>1138</v>
      </c>
      <c r="AW426" s="8"/>
      <c r="AX426" s="13">
        <v>8760</v>
      </c>
      <c r="AY426" s="13">
        <v>12</v>
      </c>
      <c r="AZ426" s="14">
        <v>0</v>
      </c>
      <c r="BA426" s="14">
        <v>100</v>
      </c>
      <c r="BB426" s="13">
        <f t="shared" si="151"/>
        <v>0</v>
      </c>
      <c r="BC426" s="13">
        <f t="shared" si="152"/>
        <v>9004</v>
      </c>
      <c r="BD426" s="57">
        <f t="shared" si="153"/>
        <v>0</v>
      </c>
      <c r="BE426" s="57">
        <f>IF((OR(AU426=Ceny!$A$3,AU426=Ceny!$A$4,AU426=Ceny!$A$5,AU426=Ceny!$A$6,AU426=Ceny!$A$7)),$C$5/1000,$C$6/1000)</f>
        <v>0</v>
      </c>
      <c r="BF426" s="15">
        <f t="shared" si="154"/>
        <v>0</v>
      </c>
      <c r="BG426" s="15">
        <f t="shared" si="155"/>
        <v>0</v>
      </c>
      <c r="BH426" s="15">
        <f t="shared" si="156"/>
        <v>0</v>
      </c>
      <c r="BI426" s="16">
        <f t="shared" si="157"/>
        <v>0</v>
      </c>
      <c r="BJ426" s="15">
        <f t="shared" si="158"/>
        <v>0</v>
      </c>
      <c r="BK426" s="16">
        <f t="shared" si="159"/>
        <v>0</v>
      </c>
      <c r="BL426" s="15">
        <f t="shared" si="160"/>
        <v>0</v>
      </c>
      <c r="BM426" s="11">
        <f>VLOOKUP(AU426,Ceny!$A$3:$E$9,2,FALSE)</f>
        <v>13.04</v>
      </c>
      <c r="BN426" s="15">
        <f t="shared" si="170"/>
        <v>0</v>
      </c>
      <c r="BO426" s="11">
        <f>VLOOKUP(AU426,Ceny!$A$3:$E$9,4,FALSE)</f>
        <v>13.04</v>
      </c>
      <c r="BP426" s="15">
        <f t="shared" si="171"/>
        <v>156.47999999999999</v>
      </c>
      <c r="BQ426" s="11">
        <f>VLOOKUP(AU426,Ceny!$A$3:$E$9,3,FALSE)</f>
        <v>4.7559999999999998E-2</v>
      </c>
      <c r="BR426" s="15">
        <f t="shared" si="161"/>
        <v>0</v>
      </c>
      <c r="BS426" s="11">
        <f>VLOOKUP(AU426,Ceny!$A$3:$E$9,5,FALSE)</f>
        <v>4.7559999999999998E-2</v>
      </c>
      <c r="BT426" s="15">
        <f t="shared" si="162"/>
        <v>428.23</v>
      </c>
      <c r="BU426" s="15">
        <v>0</v>
      </c>
      <c r="BV426" s="58">
        <f t="shared" si="163"/>
        <v>0</v>
      </c>
      <c r="BW426" s="59">
        <f t="shared" si="164"/>
        <v>584.71</v>
      </c>
      <c r="BX426" s="59">
        <f t="shared" si="165"/>
        <v>134.47999999999999</v>
      </c>
      <c r="BY426" s="59">
        <f t="shared" si="166"/>
        <v>719.19</v>
      </c>
      <c r="CA426" s="60"/>
    </row>
    <row r="427" spans="1:79">
      <c r="A427" s="56">
        <f t="shared" si="167"/>
        <v>413</v>
      </c>
      <c r="B427" s="8" t="s">
        <v>705</v>
      </c>
      <c r="C427" s="8" t="s">
        <v>606</v>
      </c>
      <c r="D427" s="8" t="s">
        <v>65</v>
      </c>
      <c r="E427" s="8" t="s">
        <v>65</v>
      </c>
      <c r="F427" s="8" t="s">
        <v>706</v>
      </c>
      <c r="G427" s="8" t="s">
        <v>707</v>
      </c>
      <c r="H427" s="8"/>
      <c r="I427" s="8">
        <v>8971916272</v>
      </c>
      <c r="J427" s="8" t="s">
        <v>705</v>
      </c>
      <c r="K427" s="8" t="s">
        <v>606</v>
      </c>
      <c r="L427" s="8" t="s">
        <v>65</v>
      </c>
      <c r="M427" s="8" t="s">
        <v>65</v>
      </c>
      <c r="N427" s="8" t="s">
        <v>706</v>
      </c>
      <c r="O427" s="8" t="s">
        <v>707</v>
      </c>
      <c r="P427" s="8"/>
      <c r="Q427" s="8" t="s">
        <v>733</v>
      </c>
      <c r="R427" s="8" t="s">
        <v>734</v>
      </c>
      <c r="S427" s="8">
        <v>0</v>
      </c>
      <c r="T427" s="13" t="s">
        <v>49</v>
      </c>
      <c r="U427" s="13" t="s">
        <v>35</v>
      </c>
      <c r="V427" s="8" t="s">
        <v>739</v>
      </c>
      <c r="W427" s="9">
        <v>45657</v>
      </c>
      <c r="X427" s="8" t="s">
        <v>740</v>
      </c>
      <c r="Y427" s="8" t="s">
        <v>1116</v>
      </c>
      <c r="Z427" s="8" t="s">
        <v>1117</v>
      </c>
      <c r="AA427" s="8" t="s">
        <v>65</v>
      </c>
      <c r="AB427" s="8" t="s">
        <v>65</v>
      </c>
      <c r="AC427" s="8" t="s">
        <v>1118</v>
      </c>
      <c r="AD427" s="8" t="s">
        <v>1119</v>
      </c>
      <c r="AE427" s="8" t="s">
        <v>407</v>
      </c>
      <c r="AF427" s="10" t="s">
        <v>1957</v>
      </c>
      <c r="AG427" s="8" t="s">
        <v>1958</v>
      </c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2"/>
      <c r="AT427" s="18">
        <v>1902</v>
      </c>
      <c r="AU427" s="8" t="str">
        <f>AU$30</f>
        <v>W-2.1</v>
      </c>
      <c r="AV427" s="8" t="s">
        <v>1138</v>
      </c>
      <c r="AW427" s="8"/>
      <c r="AX427" s="13">
        <v>8760</v>
      </c>
      <c r="AY427" s="13">
        <v>12</v>
      </c>
      <c r="AZ427" s="14">
        <v>0</v>
      </c>
      <c r="BA427" s="14">
        <v>100</v>
      </c>
      <c r="BB427" s="13">
        <f t="shared" si="151"/>
        <v>0</v>
      </c>
      <c r="BC427" s="13">
        <f t="shared" si="152"/>
        <v>1902</v>
      </c>
      <c r="BD427" s="57">
        <f t="shared" si="153"/>
        <v>0</v>
      </c>
      <c r="BE427" s="57">
        <f>IF((OR(AU427=Ceny!$A$3,AU427=Ceny!$A$4,AU427=Ceny!$A$5,AU427=Ceny!$A$6,AU427=Ceny!$A$7)),$C$5/1000,$C$6/1000)</f>
        <v>0</v>
      </c>
      <c r="BF427" s="15">
        <f t="shared" si="154"/>
        <v>0</v>
      </c>
      <c r="BG427" s="15">
        <f t="shared" si="155"/>
        <v>0</v>
      </c>
      <c r="BH427" s="15">
        <f t="shared" si="156"/>
        <v>0</v>
      </c>
      <c r="BI427" s="16">
        <f t="shared" si="157"/>
        <v>0</v>
      </c>
      <c r="BJ427" s="15">
        <f t="shared" si="158"/>
        <v>0</v>
      </c>
      <c r="BK427" s="16">
        <f t="shared" si="159"/>
        <v>0</v>
      </c>
      <c r="BL427" s="15">
        <f t="shared" si="160"/>
        <v>0</v>
      </c>
      <c r="BM427" s="11">
        <f>VLOOKUP(AU427,Ceny!$A$3:$E$9,2,FALSE)</f>
        <v>13.04</v>
      </c>
      <c r="BN427" s="15">
        <f t="shared" si="170"/>
        <v>0</v>
      </c>
      <c r="BO427" s="11">
        <f>VLOOKUP(AU427,Ceny!$A$3:$E$9,4,FALSE)</f>
        <v>13.04</v>
      </c>
      <c r="BP427" s="15">
        <f t="shared" si="171"/>
        <v>156.47999999999999</v>
      </c>
      <c r="BQ427" s="11">
        <f>VLOOKUP(AU427,Ceny!$A$3:$E$9,3,FALSE)</f>
        <v>4.7559999999999998E-2</v>
      </c>
      <c r="BR427" s="15">
        <f t="shared" si="161"/>
        <v>0</v>
      </c>
      <c r="BS427" s="11">
        <f>VLOOKUP(AU427,Ceny!$A$3:$E$9,5,FALSE)</f>
        <v>4.7559999999999998E-2</v>
      </c>
      <c r="BT427" s="15">
        <f t="shared" si="162"/>
        <v>90.46</v>
      </c>
      <c r="BU427" s="15">
        <v>0</v>
      </c>
      <c r="BV427" s="58">
        <f t="shared" si="163"/>
        <v>0</v>
      </c>
      <c r="BW427" s="59">
        <f t="shared" si="164"/>
        <v>246.94</v>
      </c>
      <c r="BX427" s="59">
        <f t="shared" si="165"/>
        <v>56.8</v>
      </c>
      <c r="BY427" s="59">
        <f t="shared" si="166"/>
        <v>303.74</v>
      </c>
      <c r="CA427" s="60"/>
    </row>
    <row r="428" spans="1:79">
      <c r="A428" s="56">
        <f t="shared" si="167"/>
        <v>414</v>
      </c>
      <c r="B428" s="8" t="s">
        <v>705</v>
      </c>
      <c r="C428" s="8" t="s">
        <v>606</v>
      </c>
      <c r="D428" s="8" t="s">
        <v>65</v>
      </c>
      <c r="E428" s="8" t="s">
        <v>65</v>
      </c>
      <c r="F428" s="8" t="s">
        <v>706</v>
      </c>
      <c r="G428" s="8" t="s">
        <v>707</v>
      </c>
      <c r="H428" s="8"/>
      <c r="I428" s="8">
        <v>8971916272</v>
      </c>
      <c r="J428" s="8" t="s">
        <v>705</v>
      </c>
      <c r="K428" s="8" t="s">
        <v>606</v>
      </c>
      <c r="L428" s="8" t="s">
        <v>65</v>
      </c>
      <c r="M428" s="8" t="s">
        <v>65</v>
      </c>
      <c r="N428" s="8" t="s">
        <v>706</v>
      </c>
      <c r="O428" s="8" t="s">
        <v>707</v>
      </c>
      <c r="P428" s="8"/>
      <c r="Q428" s="8" t="s">
        <v>733</v>
      </c>
      <c r="R428" s="8" t="s">
        <v>734</v>
      </c>
      <c r="S428" s="8">
        <v>0</v>
      </c>
      <c r="T428" s="13" t="s">
        <v>49</v>
      </c>
      <c r="U428" s="13" t="s">
        <v>35</v>
      </c>
      <c r="V428" s="8" t="s">
        <v>739</v>
      </c>
      <c r="W428" s="9">
        <v>45657</v>
      </c>
      <c r="X428" s="8" t="s">
        <v>740</v>
      </c>
      <c r="Y428" s="8" t="s">
        <v>1116</v>
      </c>
      <c r="Z428" s="8" t="s">
        <v>1117</v>
      </c>
      <c r="AA428" s="8" t="s">
        <v>65</v>
      </c>
      <c r="AB428" s="8" t="s">
        <v>65</v>
      </c>
      <c r="AC428" s="8" t="s">
        <v>1118</v>
      </c>
      <c r="AD428" s="8" t="s">
        <v>1119</v>
      </c>
      <c r="AE428" s="8" t="s">
        <v>112</v>
      </c>
      <c r="AF428" s="10" t="s">
        <v>1959</v>
      </c>
      <c r="AG428" s="8" t="s">
        <v>1960</v>
      </c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2"/>
      <c r="AT428" s="18">
        <v>0</v>
      </c>
      <c r="AU428" s="8" t="str">
        <f>AU$30</f>
        <v>W-2.1</v>
      </c>
      <c r="AV428" s="8" t="s">
        <v>1138</v>
      </c>
      <c r="AW428" s="8"/>
      <c r="AX428" s="13">
        <v>8760</v>
      </c>
      <c r="AY428" s="13">
        <v>12</v>
      </c>
      <c r="AZ428" s="14">
        <v>0</v>
      </c>
      <c r="BA428" s="14">
        <v>100</v>
      </c>
      <c r="BB428" s="13">
        <f t="shared" si="151"/>
        <v>0</v>
      </c>
      <c r="BC428" s="13">
        <f t="shared" si="152"/>
        <v>0</v>
      </c>
      <c r="BD428" s="57">
        <f t="shared" si="153"/>
        <v>0</v>
      </c>
      <c r="BE428" s="57">
        <f>IF((OR(AU428=Ceny!$A$3,AU428=Ceny!$A$4,AU428=Ceny!$A$5,AU428=Ceny!$A$6,AU428=Ceny!$A$7)),$C$5/1000,$C$6/1000)</f>
        <v>0</v>
      </c>
      <c r="BF428" s="15">
        <f t="shared" si="154"/>
        <v>0</v>
      </c>
      <c r="BG428" s="15">
        <f t="shared" si="155"/>
        <v>0</v>
      </c>
      <c r="BH428" s="15">
        <f t="shared" si="156"/>
        <v>0</v>
      </c>
      <c r="BI428" s="16">
        <f t="shared" si="157"/>
        <v>0</v>
      </c>
      <c r="BJ428" s="15">
        <f t="shared" si="158"/>
        <v>0</v>
      </c>
      <c r="BK428" s="16">
        <f t="shared" si="159"/>
        <v>0</v>
      </c>
      <c r="BL428" s="15">
        <f t="shared" si="160"/>
        <v>0</v>
      </c>
      <c r="BM428" s="11">
        <f>VLOOKUP(AU428,Ceny!$A$3:$E$9,2,FALSE)</f>
        <v>13.04</v>
      </c>
      <c r="BN428" s="15">
        <f t="shared" si="170"/>
        <v>0</v>
      </c>
      <c r="BO428" s="11">
        <f>VLOOKUP(AU428,Ceny!$A$3:$E$9,4,FALSE)</f>
        <v>13.04</v>
      </c>
      <c r="BP428" s="15">
        <f t="shared" si="171"/>
        <v>156.47999999999999</v>
      </c>
      <c r="BQ428" s="11">
        <f>VLOOKUP(AU428,Ceny!$A$3:$E$9,3,FALSE)</f>
        <v>4.7559999999999998E-2</v>
      </c>
      <c r="BR428" s="15">
        <f t="shared" si="161"/>
        <v>0</v>
      </c>
      <c r="BS428" s="11">
        <f>VLOOKUP(AU428,Ceny!$A$3:$E$9,5,FALSE)</f>
        <v>4.7559999999999998E-2</v>
      </c>
      <c r="BT428" s="15">
        <f t="shared" si="162"/>
        <v>0</v>
      </c>
      <c r="BU428" s="15">
        <v>0</v>
      </c>
      <c r="BV428" s="58">
        <f t="shared" si="163"/>
        <v>0</v>
      </c>
      <c r="BW428" s="59">
        <f t="shared" si="164"/>
        <v>156.47999999999999</v>
      </c>
      <c r="BX428" s="59">
        <f t="shared" si="165"/>
        <v>35.99</v>
      </c>
      <c r="BY428" s="59">
        <f t="shared" si="166"/>
        <v>192.47</v>
      </c>
      <c r="CA428" s="60"/>
    </row>
    <row r="429" spans="1:79">
      <c r="A429" s="56">
        <f t="shared" si="167"/>
        <v>415</v>
      </c>
      <c r="B429" s="8" t="s">
        <v>705</v>
      </c>
      <c r="C429" s="8" t="s">
        <v>606</v>
      </c>
      <c r="D429" s="8" t="s">
        <v>65</v>
      </c>
      <c r="E429" s="8" t="s">
        <v>65</v>
      </c>
      <c r="F429" s="8" t="s">
        <v>706</v>
      </c>
      <c r="G429" s="8" t="s">
        <v>707</v>
      </c>
      <c r="H429" s="8"/>
      <c r="I429" s="8">
        <v>8971916272</v>
      </c>
      <c r="J429" s="8" t="s">
        <v>705</v>
      </c>
      <c r="K429" s="8" t="s">
        <v>606</v>
      </c>
      <c r="L429" s="8" t="s">
        <v>65</v>
      </c>
      <c r="M429" s="8" t="s">
        <v>65</v>
      </c>
      <c r="N429" s="8" t="s">
        <v>706</v>
      </c>
      <c r="O429" s="8" t="s">
        <v>707</v>
      </c>
      <c r="P429" s="8"/>
      <c r="Q429" s="8" t="s">
        <v>733</v>
      </c>
      <c r="R429" s="8" t="s">
        <v>734</v>
      </c>
      <c r="S429" s="8">
        <v>0</v>
      </c>
      <c r="T429" s="13" t="s">
        <v>49</v>
      </c>
      <c r="U429" s="13" t="s">
        <v>35</v>
      </c>
      <c r="V429" s="8" t="s">
        <v>739</v>
      </c>
      <c r="W429" s="9">
        <v>45657</v>
      </c>
      <c r="X429" s="8" t="s">
        <v>740</v>
      </c>
      <c r="Y429" s="8" t="s">
        <v>1120</v>
      </c>
      <c r="Z429" s="8" t="s">
        <v>1121</v>
      </c>
      <c r="AA429" s="8" t="s">
        <v>65</v>
      </c>
      <c r="AB429" s="8" t="s">
        <v>65</v>
      </c>
      <c r="AC429" s="8" t="s">
        <v>1122</v>
      </c>
      <c r="AD429" s="8" t="s">
        <v>364</v>
      </c>
      <c r="AE429" s="8"/>
      <c r="AF429" s="10" t="s">
        <v>1961</v>
      </c>
      <c r="AG429" s="8" t="s">
        <v>1962</v>
      </c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2"/>
      <c r="AT429" s="18">
        <v>38854</v>
      </c>
      <c r="AU429" s="8" t="str">
        <f>AU$22</f>
        <v>W-3.6</v>
      </c>
      <c r="AV429" s="8" t="s">
        <v>1138</v>
      </c>
      <c r="AW429" s="8"/>
      <c r="AX429" s="13">
        <v>8760</v>
      </c>
      <c r="AY429" s="13">
        <v>12</v>
      </c>
      <c r="AZ429" s="14">
        <v>0</v>
      </c>
      <c r="BA429" s="14">
        <v>100</v>
      </c>
      <c r="BB429" s="13">
        <f t="shared" si="151"/>
        <v>0</v>
      </c>
      <c r="BC429" s="13">
        <f t="shared" si="152"/>
        <v>38854</v>
      </c>
      <c r="BD429" s="57">
        <f t="shared" si="153"/>
        <v>0</v>
      </c>
      <c r="BE429" s="57">
        <f>IF((OR(AU429=Ceny!$A$3,AU429=Ceny!$A$4,AU429=Ceny!$A$5,AU429=Ceny!$A$6,AU429=Ceny!$A$7)),$C$5/1000,$C$6/1000)</f>
        <v>0</v>
      </c>
      <c r="BF429" s="15">
        <f t="shared" si="154"/>
        <v>0</v>
      </c>
      <c r="BG429" s="15">
        <f t="shared" si="155"/>
        <v>0</v>
      </c>
      <c r="BH429" s="15">
        <f t="shared" si="156"/>
        <v>0</v>
      </c>
      <c r="BI429" s="16">
        <f t="shared" si="157"/>
        <v>0</v>
      </c>
      <c r="BJ429" s="15">
        <f t="shared" si="158"/>
        <v>0</v>
      </c>
      <c r="BK429" s="16">
        <f t="shared" si="159"/>
        <v>0</v>
      </c>
      <c r="BL429" s="15">
        <f t="shared" si="160"/>
        <v>0</v>
      </c>
      <c r="BM429" s="11">
        <f>VLOOKUP(AU429,Ceny!$A$3:$E$9,2,FALSE)</f>
        <v>42.41</v>
      </c>
      <c r="BN429" s="15">
        <f t="shared" si="170"/>
        <v>0</v>
      </c>
      <c r="BO429" s="11">
        <f>VLOOKUP(AU429,Ceny!$A$3:$E$9,4,FALSE)</f>
        <v>42.41</v>
      </c>
      <c r="BP429" s="15">
        <f t="shared" si="171"/>
        <v>508.92</v>
      </c>
      <c r="BQ429" s="11">
        <f>VLOOKUP(AU429,Ceny!$A$3:$E$9,3,FALSE)</f>
        <v>4.4200000000000003E-2</v>
      </c>
      <c r="BR429" s="15">
        <f t="shared" si="161"/>
        <v>0</v>
      </c>
      <c r="BS429" s="11">
        <f>VLOOKUP(AU429,Ceny!$A$3:$E$9,5,FALSE)</f>
        <v>4.4200000000000003E-2</v>
      </c>
      <c r="BT429" s="15">
        <f t="shared" si="162"/>
        <v>1717.35</v>
      </c>
      <c r="BU429" s="15">
        <v>0</v>
      </c>
      <c r="BV429" s="58">
        <f t="shared" si="163"/>
        <v>0</v>
      </c>
      <c r="BW429" s="59">
        <f t="shared" si="164"/>
        <v>2226.27</v>
      </c>
      <c r="BX429" s="59">
        <f t="shared" si="165"/>
        <v>512.04</v>
      </c>
      <c r="BY429" s="59">
        <f t="shared" si="166"/>
        <v>2738.31</v>
      </c>
      <c r="CA429" s="60"/>
    </row>
    <row r="430" spans="1:79">
      <c r="A430" s="56">
        <f t="shared" si="167"/>
        <v>416</v>
      </c>
      <c r="B430" s="8" t="s">
        <v>63</v>
      </c>
      <c r="C430" s="8" t="s">
        <v>64</v>
      </c>
      <c r="D430" s="8" t="s">
        <v>65</v>
      </c>
      <c r="E430" s="8" t="s">
        <v>65</v>
      </c>
      <c r="F430" s="8" t="s">
        <v>66</v>
      </c>
      <c r="G430" s="8" t="s">
        <v>643</v>
      </c>
      <c r="H430" s="8"/>
      <c r="I430" s="8" t="s">
        <v>68</v>
      </c>
      <c r="J430" s="8" t="s">
        <v>708</v>
      </c>
      <c r="K430" s="8" t="s">
        <v>709</v>
      </c>
      <c r="L430" s="8" t="s">
        <v>65</v>
      </c>
      <c r="M430" s="8" t="s">
        <v>65</v>
      </c>
      <c r="N430" s="8" t="s">
        <v>710</v>
      </c>
      <c r="O430" s="8" t="s">
        <v>691</v>
      </c>
      <c r="P430" s="8"/>
      <c r="Q430" s="8" t="s">
        <v>733</v>
      </c>
      <c r="R430" s="8" t="s">
        <v>734</v>
      </c>
      <c r="S430" s="8">
        <v>100</v>
      </c>
      <c r="T430" s="13" t="s">
        <v>49</v>
      </c>
      <c r="U430" s="13" t="s">
        <v>35</v>
      </c>
      <c r="V430" s="8" t="s">
        <v>739</v>
      </c>
      <c r="W430" s="9">
        <v>45657</v>
      </c>
      <c r="X430" s="8" t="s">
        <v>740</v>
      </c>
      <c r="Y430" s="8" t="s">
        <v>1123</v>
      </c>
      <c r="Z430" s="8" t="s">
        <v>709</v>
      </c>
      <c r="AA430" s="8" t="s">
        <v>65</v>
      </c>
      <c r="AB430" s="8" t="s">
        <v>65</v>
      </c>
      <c r="AC430" s="8" t="s">
        <v>1124</v>
      </c>
      <c r="AD430" s="8" t="s">
        <v>691</v>
      </c>
      <c r="AE430" s="8"/>
      <c r="AF430" s="10" t="s">
        <v>1963</v>
      </c>
      <c r="AG430" s="8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2"/>
      <c r="AT430" s="18">
        <v>500372</v>
      </c>
      <c r="AU430" s="8" t="str">
        <f>AU$17</f>
        <v>W-4</v>
      </c>
      <c r="AV430" s="8" t="s">
        <v>1138</v>
      </c>
      <c r="AW430" s="8"/>
      <c r="AX430" s="13">
        <v>8760</v>
      </c>
      <c r="AY430" s="13">
        <v>12</v>
      </c>
      <c r="AZ430" s="14">
        <v>100</v>
      </c>
      <c r="BA430" s="14">
        <v>0</v>
      </c>
      <c r="BB430" s="13">
        <f t="shared" si="151"/>
        <v>500372</v>
      </c>
      <c r="BC430" s="13">
        <f t="shared" si="152"/>
        <v>0</v>
      </c>
      <c r="BD430" s="57">
        <f t="shared" si="153"/>
        <v>0</v>
      </c>
      <c r="BE430" s="57">
        <f>IF((OR(AU430=Ceny!$A$3,AU430=Ceny!$A$4,AU430=Ceny!$A$5,AU430=Ceny!$A$6,AU430=Ceny!$A$7)),$C$5/1000,$C$6/1000)</f>
        <v>0</v>
      </c>
      <c r="BF430" s="15">
        <f t="shared" si="154"/>
        <v>0</v>
      </c>
      <c r="BG430" s="15">
        <f t="shared" si="155"/>
        <v>0</v>
      </c>
      <c r="BH430" s="15">
        <f t="shared" si="156"/>
        <v>0</v>
      </c>
      <c r="BI430" s="16">
        <f t="shared" si="157"/>
        <v>0</v>
      </c>
      <c r="BJ430" s="15">
        <f t="shared" si="158"/>
        <v>0</v>
      </c>
      <c r="BK430" s="16">
        <f t="shared" si="159"/>
        <v>0</v>
      </c>
      <c r="BL430" s="15">
        <f t="shared" si="160"/>
        <v>0</v>
      </c>
      <c r="BM430" s="11">
        <f>VLOOKUP(AU430,Ceny!$A$3:$E$9,2,FALSE)</f>
        <v>204.77</v>
      </c>
      <c r="BN430" s="15">
        <f t="shared" si="170"/>
        <v>2457.2399999999998</v>
      </c>
      <c r="BO430" s="11">
        <f>VLOOKUP(AU430,Ceny!$A$3:$E$9,4,FALSE)</f>
        <v>204.77</v>
      </c>
      <c r="BP430" s="15">
        <f t="shared" si="171"/>
        <v>0</v>
      </c>
      <c r="BQ430" s="11">
        <f>VLOOKUP(AU430,Ceny!$A$3:$E$9,3,FALSE)</f>
        <v>4.4069999999999998E-2</v>
      </c>
      <c r="BR430" s="15">
        <f t="shared" si="161"/>
        <v>22051.39</v>
      </c>
      <c r="BS430" s="11">
        <f>VLOOKUP(AU430,Ceny!$A$3:$E$9,5,FALSE)</f>
        <v>4.4069999999999998E-2</v>
      </c>
      <c r="BT430" s="15">
        <f t="shared" si="162"/>
        <v>0</v>
      </c>
      <c r="BU430" s="61">
        <v>3.8999999999999998E-3</v>
      </c>
      <c r="BV430" s="58">
        <f t="shared" si="163"/>
        <v>1951.45</v>
      </c>
      <c r="BW430" s="59">
        <f t="shared" si="164"/>
        <v>26460.079999999998</v>
      </c>
      <c r="BX430" s="59">
        <f t="shared" si="165"/>
        <v>6085.82</v>
      </c>
      <c r="BY430" s="59">
        <f t="shared" si="166"/>
        <v>32545.899999999998</v>
      </c>
      <c r="CA430" s="60"/>
    </row>
    <row r="431" spans="1:79">
      <c r="A431" s="56">
        <f t="shared" si="167"/>
        <v>417</v>
      </c>
      <c r="B431" s="8" t="s">
        <v>63</v>
      </c>
      <c r="C431" s="8" t="s">
        <v>64</v>
      </c>
      <c r="D431" s="8" t="s">
        <v>65</v>
      </c>
      <c r="E431" s="8" t="s">
        <v>65</v>
      </c>
      <c r="F431" s="8" t="s">
        <v>66</v>
      </c>
      <c r="G431" s="8" t="s">
        <v>643</v>
      </c>
      <c r="H431" s="8"/>
      <c r="I431" s="8" t="s">
        <v>68</v>
      </c>
      <c r="J431" s="8" t="s">
        <v>711</v>
      </c>
      <c r="K431" s="8" t="s">
        <v>712</v>
      </c>
      <c r="L431" s="8" t="s">
        <v>65</v>
      </c>
      <c r="M431" s="8" t="s">
        <v>65</v>
      </c>
      <c r="N431" s="8" t="s">
        <v>713</v>
      </c>
      <c r="O431" s="8" t="s">
        <v>96</v>
      </c>
      <c r="P431" s="8"/>
      <c r="Q431" s="8" t="s">
        <v>733</v>
      </c>
      <c r="R431" s="8" t="s">
        <v>734</v>
      </c>
      <c r="S431" s="8">
        <v>0</v>
      </c>
      <c r="T431" s="13" t="s">
        <v>49</v>
      </c>
      <c r="U431" s="13" t="s">
        <v>35</v>
      </c>
      <c r="V431" s="8" t="s">
        <v>739</v>
      </c>
      <c r="W431" s="9">
        <v>45657</v>
      </c>
      <c r="X431" s="8" t="s">
        <v>740</v>
      </c>
      <c r="Y431" s="8" t="s">
        <v>711</v>
      </c>
      <c r="Z431" s="8" t="s">
        <v>712</v>
      </c>
      <c r="AA431" s="8" t="s">
        <v>65</v>
      </c>
      <c r="AB431" s="8" t="s">
        <v>65</v>
      </c>
      <c r="AC431" s="8" t="s">
        <v>713</v>
      </c>
      <c r="AD431" s="8" t="s">
        <v>96</v>
      </c>
      <c r="AE431" s="8"/>
      <c r="AF431" s="10" t="s">
        <v>1964</v>
      </c>
      <c r="AG431" s="8"/>
      <c r="AH431" s="11">
        <v>0</v>
      </c>
      <c r="AI431" s="11">
        <v>45482</v>
      </c>
      <c r="AJ431" s="11">
        <v>41454</v>
      </c>
      <c r="AK431" s="11">
        <v>22874</v>
      </c>
      <c r="AL431" s="11">
        <v>18357</v>
      </c>
      <c r="AM431" s="11">
        <v>10833</v>
      </c>
      <c r="AN431" s="11">
        <v>7042</v>
      </c>
      <c r="AO431" s="11">
        <v>9707</v>
      </c>
      <c r="AP431" s="11">
        <v>11379</v>
      </c>
      <c r="AQ431" s="11">
        <v>21909</v>
      </c>
      <c r="AR431" s="11">
        <v>36521</v>
      </c>
      <c r="AS431" s="12">
        <v>44537</v>
      </c>
      <c r="AT431" s="18">
        <f>AH431+AI431+AJ431+AK431+AL431+AM431+AN431+AO431+AP431+AQ431+AR431+AS431</f>
        <v>270095</v>
      </c>
      <c r="AU431" s="8" t="str">
        <f>AU$19</f>
        <v>W-5.1</v>
      </c>
      <c r="AV431" s="8" t="s">
        <v>1138</v>
      </c>
      <c r="AW431" s="8" t="s">
        <v>1060</v>
      </c>
      <c r="AX431" s="13">
        <v>8760</v>
      </c>
      <c r="AY431" s="13">
        <v>12</v>
      </c>
      <c r="AZ431" s="14">
        <v>0</v>
      </c>
      <c r="BA431" s="14">
        <v>100</v>
      </c>
      <c r="BB431" s="13">
        <f t="shared" si="151"/>
        <v>0</v>
      </c>
      <c r="BC431" s="13">
        <f t="shared" si="152"/>
        <v>270095</v>
      </c>
      <c r="BD431" s="57">
        <f t="shared" si="153"/>
        <v>0</v>
      </c>
      <c r="BE431" s="57">
        <f>IF((OR(AU431=Ceny!$A$3,AU431=Ceny!$A$4,AU431=Ceny!$A$5,AU431=Ceny!$A$6,AU431=Ceny!$A$7)),$C$5/1000,$C$6/1000)</f>
        <v>0</v>
      </c>
      <c r="BF431" s="15">
        <f t="shared" si="154"/>
        <v>0</v>
      </c>
      <c r="BG431" s="15">
        <f t="shared" si="155"/>
        <v>0</v>
      </c>
      <c r="BH431" s="15">
        <f t="shared" si="156"/>
        <v>0</v>
      </c>
      <c r="BI431" s="16">
        <f t="shared" si="157"/>
        <v>0</v>
      </c>
      <c r="BJ431" s="15">
        <f t="shared" si="158"/>
        <v>0</v>
      </c>
      <c r="BK431" s="16">
        <f t="shared" si="159"/>
        <v>0</v>
      </c>
      <c r="BL431" s="15">
        <f t="shared" si="160"/>
        <v>0</v>
      </c>
      <c r="BM431" s="11">
        <f>VLOOKUP(AU431,Ceny!$A$3:$E$9,2,FALSE)</f>
        <v>6.4200000000000004E-3</v>
      </c>
      <c r="BN431" s="15">
        <f>ROUND(BM431*AX431*AW431*AZ431/100,2)</f>
        <v>0</v>
      </c>
      <c r="BO431" s="11">
        <f>VLOOKUP(AU431,Ceny!$A$3:$E$9,4,FALSE)</f>
        <v>6.4200000000000004E-3</v>
      </c>
      <c r="BP431" s="15">
        <f>ROUND(BO431*AW431*AX431*BA431/100,2)</f>
        <v>17265.43</v>
      </c>
      <c r="BQ431" s="11">
        <f>VLOOKUP(AU431,Ceny!$A$3:$E$9,3,FALSE)</f>
        <v>2.3060000000000001E-2</v>
      </c>
      <c r="BR431" s="15">
        <f t="shared" si="161"/>
        <v>0</v>
      </c>
      <c r="BS431" s="11">
        <f>VLOOKUP(AU431,Ceny!$A$3:$E$9,5,FALSE)</f>
        <v>2.3060000000000001E-2</v>
      </c>
      <c r="BT431" s="15">
        <f t="shared" si="162"/>
        <v>6228.39</v>
      </c>
      <c r="BU431" s="15">
        <v>0</v>
      </c>
      <c r="BV431" s="58">
        <f t="shared" si="163"/>
        <v>0</v>
      </c>
      <c r="BW431" s="59">
        <f t="shared" si="164"/>
        <v>23493.82</v>
      </c>
      <c r="BX431" s="59">
        <f t="shared" si="165"/>
        <v>5403.58</v>
      </c>
      <c r="BY431" s="59">
        <f t="shared" si="166"/>
        <v>28897.4</v>
      </c>
      <c r="CA431" s="60"/>
    </row>
    <row r="432" spans="1:79">
      <c r="A432" s="56">
        <f t="shared" si="167"/>
        <v>418</v>
      </c>
      <c r="B432" s="8" t="s">
        <v>714</v>
      </c>
      <c r="C432" s="8" t="s">
        <v>715</v>
      </c>
      <c r="D432" s="8" t="s">
        <v>65</v>
      </c>
      <c r="E432" s="8" t="s">
        <v>65</v>
      </c>
      <c r="F432" s="8" t="s">
        <v>716</v>
      </c>
      <c r="G432" s="8" t="s">
        <v>604</v>
      </c>
      <c r="H432" s="8"/>
      <c r="I432" s="8" t="s">
        <v>717</v>
      </c>
      <c r="J432" s="8" t="s">
        <v>714</v>
      </c>
      <c r="K432" s="8" t="s">
        <v>715</v>
      </c>
      <c r="L432" s="8" t="s">
        <v>65</v>
      </c>
      <c r="M432" s="8" t="s">
        <v>65</v>
      </c>
      <c r="N432" s="8" t="s">
        <v>716</v>
      </c>
      <c r="O432" s="8" t="s">
        <v>604</v>
      </c>
      <c r="P432" s="8"/>
      <c r="Q432" s="8" t="s">
        <v>733</v>
      </c>
      <c r="R432" s="8" t="s">
        <v>734</v>
      </c>
      <c r="S432" s="8">
        <v>0</v>
      </c>
      <c r="T432" s="13" t="s">
        <v>49</v>
      </c>
      <c r="U432" s="13" t="s">
        <v>35</v>
      </c>
      <c r="V432" s="8" t="s">
        <v>739</v>
      </c>
      <c r="W432" s="9">
        <v>45657</v>
      </c>
      <c r="X432" s="8" t="s">
        <v>740</v>
      </c>
      <c r="Y432" s="8" t="s">
        <v>714</v>
      </c>
      <c r="Z432" s="8" t="s">
        <v>715</v>
      </c>
      <c r="AA432" s="8" t="s">
        <v>65</v>
      </c>
      <c r="AB432" s="8" t="s">
        <v>65</v>
      </c>
      <c r="AC432" s="8" t="s">
        <v>716</v>
      </c>
      <c r="AD432" s="8" t="s">
        <v>604</v>
      </c>
      <c r="AE432" s="8"/>
      <c r="AF432" s="10" t="s">
        <v>1965</v>
      </c>
      <c r="AG432" s="8"/>
      <c r="AH432" s="62">
        <v>40962</v>
      </c>
      <c r="AI432" s="62">
        <v>38164</v>
      </c>
      <c r="AJ432" s="62">
        <v>33575</v>
      </c>
      <c r="AK432" s="62">
        <v>22713</v>
      </c>
      <c r="AL432" s="62">
        <v>11222</v>
      </c>
      <c r="AM432" s="62">
        <v>5422</v>
      </c>
      <c r="AN432" s="62">
        <v>3319</v>
      </c>
      <c r="AO432" s="62">
        <v>3355</v>
      </c>
      <c r="AP432" s="62">
        <v>3518</v>
      </c>
      <c r="AQ432" s="62">
        <v>15156</v>
      </c>
      <c r="AR432" s="62">
        <v>29990</v>
      </c>
      <c r="AS432" s="63">
        <v>40729</v>
      </c>
      <c r="AT432" s="18">
        <f>AH432+AI432+AJ432+AK432+AL432+AM432+AN432+AO432+AP432+AQ432+AR432+AS432</f>
        <v>248125</v>
      </c>
      <c r="AU432" s="8" t="str">
        <f>AU$19</f>
        <v>W-5.1</v>
      </c>
      <c r="AV432" s="8" t="s">
        <v>1138</v>
      </c>
      <c r="AW432" s="8" t="s">
        <v>1156</v>
      </c>
      <c r="AX432" s="13">
        <v>8760</v>
      </c>
      <c r="AY432" s="13">
        <v>12</v>
      </c>
      <c r="AZ432" s="14">
        <v>5.13</v>
      </c>
      <c r="BA432" s="14">
        <v>94.87</v>
      </c>
      <c r="BB432" s="13">
        <f t="shared" si="151"/>
        <v>12728.8125</v>
      </c>
      <c r="BC432" s="13">
        <f t="shared" si="152"/>
        <v>235396.1875</v>
      </c>
      <c r="BD432" s="57">
        <f t="shared" si="153"/>
        <v>0</v>
      </c>
      <c r="BE432" s="57">
        <f>IF((OR(AU432=Ceny!$A$3,AU432=Ceny!$A$4,AU432=Ceny!$A$5,AU432=Ceny!$A$6,AU432=Ceny!$A$7)),$C$5/1000,$C$6/1000)</f>
        <v>0</v>
      </c>
      <c r="BF432" s="15">
        <f t="shared" si="154"/>
        <v>0</v>
      </c>
      <c r="BG432" s="15">
        <f t="shared" si="155"/>
        <v>0</v>
      </c>
      <c r="BH432" s="15">
        <f t="shared" si="156"/>
        <v>0</v>
      </c>
      <c r="BI432" s="16">
        <f t="shared" si="157"/>
        <v>0</v>
      </c>
      <c r="BJ432" s="15">
        <f t="shared" si="158"/>
        <v>0</v>
      </c>
      <c r="BK432" s="16">
        <f t="shared" si="159"/>
        <v>0</v>
      </c>
      <c r="BL432" s="15">
        <f t="shared" si="160"/>
        <v>0</v>
      </c>
      <c r="BM432" s="11">
        <f>VLOOKUP(AU432,Ceny!$A$3:$E$9,2,FALSE)</f>
        <v>6.4200000000000004E-3</v>
      </c>
      <c r="BN432" s="15">
        <f>ROUND(BM432*AX432*AW432*AZ432/100,2)</f>
        <v>320.24</v>
      </c>
      <c r="BO432" s="11">
        <f>VLOOKUP(AU432,Ceny!$A$3:$E$9,4,FALSE)</f>
        <v>6.4200000000000004E-3</v>
      </c>
      <c r="BP432" s="15">
        <f>ROUND(BO432*AW432*AX432*BA432/100,2)</f>
        <v>5922.31</v>
      </c>
      <c r="BQ432" s="11">
        <f>VLOOKUP(AU432,Ceny!$A$3:$E$9,3,FALSE)</f>
        <v>2.3060000000000001E-2</v>
      </c>
      <c r="BR432" s="15">
        <f t="shared" si="161"/>
        <v>293.52999999999997</v>
      </c>
      <c r="BS432" s="11">
        <f>VLOOKUP(AU432,Ceny!$A$3:$E$9,5,FALSE)</f>
        <v>2.3060000000000001E-2</v>
      </c>
      <c r="BT432" s="15">
        <f t="shared" si="162"/>
        <v>5428.24</v>
      </c>
      <c r="BU432" s="15">
        <v>0</v>
      </c>
      <c r="BV432" s="58">
        <f t="shared" si="163"/>
        <v>0</v>
      </c>
      <c r="BW432" s="59">
        <f t="shared" si="164"/>
        <v>11964.32</v>
      </c>
      <c r="BX432" s="59">
        <f t="shared" si="165"/>
        <v>2751.79</v>
      </c>
      <c r="BY432" s="59">
        <f t="shared" si="166"/>
        <v>14716.11</v>
      </c>
      <c r="CA432" s="60"/>
    </row>
    <row r="433" spans="1:79">
      <c r="A433" s="56">
        <f t="shared" si="167"/>
        <v>419</v>
      </c>
      <c r="B433" s="8" t="s">
        <v>632</v>
      </c>
      <c r="C433" s="8" t="s">
        <v>633</v>
      </c>
      <c r="D433" s="8" t="s">
        <v>65</v>
      </c>
      <c r="E433" s="8" t="s">
        <v>65</v>
      </c>
      <c r="F433" s="8" t="s">
        <v>634</v>
      </c>
      <c r="G433" s="8" t="s">
        <v>635</v>
      </c>
      <c r="H433" s="8"/>
      <c r="I433" s="8" t="s">
        <v>636</v>
      </c>
      <c r="J433" s="8" t="s">
        <v>632</v>
      </c>
      <c r="K433" s="8" t="s">
        <v>633</v>
      </c>
      <c r="L433" s="8" t="s">
        <v>65</v>
      </c>
      <c r="M433" s="8" t="s">
        <v>65</v>
      </c>
      <c r="N433" s="8" t="s">
        <v>634</v>
      </c>
      <c r="O433" s="8" t="s">
        <v>635</v>
      </c>
      <c r="P433" s="8"/>
      <c r="Q433" s="8" t="s">
        <v>733</v>
      </c>
      <c r="R433" s="8" t="s">
        <v>734</v>
      </c>
      <c r="S433" s="8">
        <v>31.77</v>
      </c>
      <c r="T433" s="13" t="s">
        <v>49</v>
      </c>
      <c r="U433" s="13" t="s">
        <v>35</v>
      </c>
      <c r="V433" s="8" t="s">
        <v>739</v>
      </c>
      <c r="W433" s="9">
        <v>45657</v>
      </c>
      <c r="X433" s="8" t="s">
        <v>740</v>
      </c>
      <c r="Y433" s="8" t="s">
        <v>632</v>
      </c>
      <c r="Z433" s="8" t="s">
        <v>1022</v>
      </c>
      <c r="AA433" s="8" t="s">
        <v>65</v>
      </c>
      <c r="AB433" s="8" t="s">
        <v>65</v>
      </c>
      <c r="AC433" s="64" t="s">
        <v>1023</v>
      </c>
      <c r="AD433" s="8" t="s">
        <v>1125</v>
      </c>
      <c r="AE433" s="8"/>
      <c r="AF433" s="10" t="s">
        <v>1966</v>
      </c>
      <c r="AG433" s="65" t="s">
        <v>1967</v>
      </c>
      <c r="AH433" s="11">
        <v>27000</v>
      </c>
      <c r="AI433" s="11">
        <v>23000</v>
      </c>
      <c r="AJ433" s="11">
        <v>21000</v>
      </c>
      <c r="AK433" s="11">
        <v>17000</v>
      </c>
      <c r="AL433" s="11">
        <v>6000</v>
      </c>
      <c r="AM433" s="11">
        <v>5000</v>
      </c>
      <c r="AN433" s="11">
        <v>4000</v>
      </c>
      <c r="AO433" s="11">
        <v>4000</v>
      </c>
      <c r="AP433" s="11">
        <v>9000</v>
      </c>
      <c r="AQ433" s="11">
        <v>14000</v>
      </c>
      <c r="AR433" s="11">
        <v>18000</v>
      </c>
      <c r="AS433" s="12">
        <v>20000</v>
      </c>
      <c r="AT433" s="23">
        <v>168000</v>
      </c>
      <c r="AU433" s="8" t="str">
        <f t="shared" ref="AU433:AU444" si="172">AU$17</f>
        <v>W-4</v>
      </c>
      <c r="AV433" s="8" t="s">
        <v>1138</v>
      </c>
      <c r="AW433" s="8"/>
      <c r="AX433" s="13">
        <v>8760</v>
      </c>
      <c r="AY433" s="13">
        <v>12</v>
      </c>
      <c r="AZ433" s="14">
        <v>31.77</v>
      </c>
      <c r="BA433" s="14">
        <v>68.23</v>
      </c>
      <c r="BB433" s="13">
        <f t="shared" si="151"/>
        <v>53373.599999999999</v>
      </c>
      <c r="BC433" s="13">
        <f t="shared" si="152"/>
        <v>114626.4</v>
      </c>
      <c r="BD433" s="57">
        <f t="shared" si="153"/>
        <v>0</v>
      </c>
      <c r="BE433" s="57">
        <f>IF((OR(AU433=Ceny!$A$3,AU433=Ceny!$A$4,AU433=Ceny!$A$5,AU433=Ceny!$A$6,AU433=Ceny!$A$7)),$C$5/1000,$C$6/1000)</f>
        <v>0</v>
      </c>
      <c r="BF433" s="15">
        <f t="shared" si="154"/>
        <v>0</v>
      </c>
      <c r="BG433" s="15">
        <f t="shared" si="155"/>
        <v>0</v>
      </c>
      <c r="BH433" s="15">
        <f t="shared" si="156"/>
        <v>0</v>
      </c>
      <c r="BI433" s="16">
        <f t="shared" si="157"/>
        <v>0</v>
      </c>
      <c r="BJ433" s="15">
        <f t="shared" si="158"/>
        <v>0</v>
      </c>
      <c r="BK433" s="16">
        <f t="shared" si="159"/>
        <v>0</v>
      </c>
      <c r="BL433" s="15">
        <f t="shared" si="160"/>
        <v>0</v>
      </c>
      <c r="BM433" s="11">
        <f>VLOOKUP(AU433,Ceny!$A$3:$E$9,2,FALSE)</f>
        <v>204.77</v>
      </c>
      <c r="BN433" s="15">
        <f t="shared" ref="BN433:BN449" si="173">ROUND(BM433*AY433*AZ433/100,2)</f>
        <v>780.67</v>
      </c>
      <c r="BO433" s="11">
        <f>VLOOKUP(AU433,Ceny!$A$3:$E$9,4,FALSE)</f>
        <v>204.77</v>
      </c>
      <c r="BP433" s="15">
        <f t="shared" ref="BP433:BP449" si="174">ROUND(BO433*AY433*BA433/100,2)</f>
        <v>1676.57</v>
      </c>
      <c r="BQ433" s="11">
        <f>VLOOKUP(AU433,Ceny!$A$3:$E$9,3,FALSE)</f>
        <v>4.4069999999999998E-2</v>
      </c>
      <c r="BR433" s="15">
        <f t="shared" si="161"/>
        <v>2352.17</v>
      </c>
      <c r="BS433" s="11">
        <f>VLOOKUP(AU433,Ceny!$A$3:$E$9,5,FALSE)</f>
        <v>4.4069999999999998E-2</v>
      </c>
      <c r="BT433" s="15">
        <f t="shared" si="162"/>
        <v>5051.59</v>
      </c>
      <c r="BU433" s="61">
        <v>3.8999999999999998E-3</v>
      </c>
      <c r="BV433" s="58">
        <f t="shared" si="163"/>
        <v>655.20000000000005</v>
      </c>
      <c r="BW433" s="59">
        <f t="shared" si="164"/>
        <v>10516.2</v>
      </c>
      <c r="BX433" s="59">
        <f t="shared" si="165"/>
        <v>2418.73</v>
      </c>
      <c r="BY433" s="59">
        <f t="shared" si="166"/>
        <v>12934.93</v>
      </c>
      <c r="CA433" s="60"/>
    </row>
    <row r="434" spans="1:79">
      <c r="A434" s="56">
        <f t="shared" si="167"/>
        <v>420</v>
      </c>
      <c r="B434" s="8" t="s">
        <v>632</v>
      </c>
      <c r="C434" s="8" t="s">
        <v>633</v>
      </c>
      <c r="D434" s="8" t="s">
        <v>65</v>
      </c>
      <c r="E434" s="8" t="s">
        <v>65</v>
      </c>
      <c r="F434" s="8" t="s">
        <v>634</v>
      </c>
      <c r="G434" s="8" t="s">
        <v>635</v>
      </c>
      <c r="H434" s="8"/>
      <c r="I434" s="8" t="s">
        <v>636</v>
      </c>
      <c r="J434" s="8" t="s">
        <v>632</v>
      </c>
      <c r="K434" s="8" t="s">
        <v>633</v>
      </c>
      <c r="L434" s="8" t="s">
        <v>65</v>
      </c>
      <c r="M434" s="8" t="s">
        <v>65</v>
      </c>
      <c r="N434" s="8" t="s">
        <v>634</v>
      </c>
      <c r="O434" s="8" t="s">
        <v>635</v>
      </c>
      <c r="P434" s="8"/>
      <c r="Q434" s="8" t="s">
        <v>733</v>
      </c>
      <c r="R434" s="8" t="s">
        <v>734</v>
      </c>
      <c r="S434" s="8">
        <v>6.48</v>
      </c>
      <c r="T434" s="13" t="s">
        <v>49</v>
      </c>
      <c r="U434" s="13" t="s">
        <v>35</v>
      </c>
      <c r="V434" s="8" t="s">
        <v>739</v>
      </c>
      <c r="W434" s="9">
        <v>45657</v>
      </c>
      <c r="X434" s="8" t="s">
        <v>740</v>
      </c>
      <c r="Y434" s="8" t="s">
        <v>632</v>
      </c>
      <c r="Z434" s="8" t="s">
        <v>1022</v>
      </c>
      <c r="AA434" s="8" t="s">
        <v>65</v>
      </c>
      <c r="AB434" s="8" t="s">
        <v>65</v>
      </c>
      <c r="AC434" s="64" t="s">
        <v>1044</v>
      </c>
      <c r="AD434" s="8">
        <v>6</v>
      </c>
      <c r="AE434" s="8"/>
      <c r="AF434" s="10" t="s">
        <v>1968</v>
      </c>
      <c r="AG434" s="65" t="s">
        <v>1969</v>
      </c>
      <c r="AH434" s="11">
        <v>27000</v>
      </c>
      <c r="AI434" s="11">
        <v>23000</v>
      </c>
      <c r="AJ434" s="11">
        <v>21000</v>
      </c>
      <c r="AK434" s="11">
        <v>17000</v>
      </c>
      <c r="AL434" s="11">
        <v>6000</v>
      </c>
      <c r="AM434" s="11">
        <v>5000</v>
      </c>
      <c r="AN434" s="11">
        <v>4000</v>
      </c>
      <c r="AO434" s="11">
        <v>4000</v>
      </c>
      <c r="AP434" s="11">
        <v>9000</v>
      </c>
      <c r="AQ434" s="11">
        <v>14000</v>
      </c>
      <c r="AR434" s="11">
        <v>18000</v>
      </c>
      <c r="AS434" s="12">
        <v>20000</v>
      </c>
      <c r="AT434" s="23">
        <v>168000</v>
      </c>
      <c r="AU434" s="8" t="str">
        <f t="shared" si="172"/>
        <v>W-4</v>
      </c>
      <c r="AV434" s="8" t="s">
        <v>1138</v>
      </c>
      <c r="AW434" s="8"/>
      <c r="AX434" s="13">
        <v>8760</v>
      </c>
      <c r="AY434" s="13">
        <v>12</v>
      </c>
      <c r="AZ434" s="14">
        <v>6.48</v>
      </c>
      <c r="BA434" s="14">
        <v>93.52</v>
      </c>
      <c r="BB434" s="13">
        <f t="shared" si="151"/>
        <v>10886.4</v>
      </c>
      <c r="BC434" s="13">
        <f t="shared" si="152"/>
        <v>157113.60000000001</v>
      </c>
      <c r="BD434" s="57">
        <f t="shared" si="153"/>
        <v>0</v>
      </c>
      <c r="BE434" s="57">
        <f>IF((OR(AU434=Ceny!$A$3,AU434=Ceny!$A$4,AU434=Ceny!$A$5,AU434=Ceny!$A$6,AU434=Ceny!$A$7)),$C$5/1000,$C$6/1000)</f>
        <v>0</v>
      </c>
      <c r="BF434" s="15">
        <f t="shared" si="154"/>
        <v>0</v>
      </c>
      <c r="BG434" s="15">
        <f t="shared" si="155"/>
        <v>0</v>
      </c>
      <c r="BH434" s="15">
        <f t="shared" si="156"/>
        <v>0</v>
      </c>
      <c r="BI434" s="16">
        <f t="shared" si="157"/>
        <v>0</v>
      </c>
      <c r="BJ434" s="15">
        <f t="shared" si="158"/>
        <v>0</v>
      </c>
      <c r="BK434" s="16">
        <f t="shared" si="159"/>
        <v>0</v>
      </c>
      <c r="BL434" s="15">
        <f t="shared" si="160"/>
        <v>0</v>
      </c>
      <c r="BM434" s="11">
        <f>VLOOKUP(AU434,Ceny!$A$3:$E$9,2,FALSE)</f>
        <v>204.77</v>
      </c>
      <c r="BN434" s="15">
        <f t="shared" si="173"/>
        <v>159.22999999999999</v>
      </c>
      <c r="BO434" s="11">
        <f>VLOOKUP(AU434,Ceny!$A$3:$E$9,4,FALSE)</f>
        <v>204.77</v>
      </c>
      <c r="BP434" s="15">
        <f t="shared" si="174"/>
        <v>2298.0100000000002</v>
      </c>
      <c r="BQ434" s="11">
        <f>VLOOKUP(AU434,Ceny!$A$3:$E$9,3,FALSE)</f>
        <v>4.4069999999999998E-2</v>
      </c>
      <c r="BR434" s="15">
        <f t="shared" si="161"/>
        <v>479.76</v>
      </c>
      <c r="BS434" s="11">
        <f>VLOOKUP(AU434,Ceny!$A$3:$E$9,5,FALSE)</f>
        <v>4.4069999999999998E-2</v>
      </c>
      <c r="BT434" s="15">
        <f t="shared" si="162"/>
        <v>6924</v>
      </c>
      <c r="BU434" s="61">
        <v>3.8999999999999998E-3</v>
      </c>
      <c r="BV434" s="58">
        <f t="shared" si="163"/>
        <v>655.20000000000005</v>
      </c>
      <c r="BW434" s="59">
        <f t="shared" si="164"/>
        <v>10516.2</v>
      </c>
      <c r="BX434" s="59">
        <f t="shared" si="165"/>
        <v>2418.73</v>
      </c>
      <c r="BY434" s="59">
        <f t="shared" si="166"/>
        <v>12934.93</v>
      </c>
      <c r="CA434" s="60"/>
    </row>
    <row r="435" spans="1:79">
      <c r="A435" s="56">
        <f t="shared" si="167"/>
        <v>421</v>
      </c>
      <c r="B435" s="8" t="s">
        <v>632</v>
      </c>
      <c r="C435" s="8" t="s">
        <v>633</v>
      </c>
      <c r="D435" s="8" t="s">
        <v>65</v>
      </c>
      <c r="E435" s="8" t="s">
        <v>65</v>
      </c>
      <c r="F435" s="8" t="s">
        <v>634</v>
      </c>
      <c r="G435" s="8" t="s">
        <v>635</v>
      </c>
      <c r="H435" s="8"/>
      <c r="I435" s="8" t="s">
        <v>636</v>
      </c>
      <c r="J435" s="8" t="s">
        <v>632</v>
      </c>
      <c r="K435" s="8" t="s">
        <v>633</v>
      </c>
      <c r="L435" s="8" t="s">
        <v>65</v>
      </c>
      <c r="M435" s="8" t="s">
        <v>65</v>
      </c>
      <c r="N435" s="8" t="s">
        <v>634</v>
      </c>
      <c r="O435" s="8" t="s">
        <v>635</v>
      </c>
      <c r="P435" s="8"/>
      <c r="Q435" s="8" t="s">
        <v>733</v>
      </c>
      <c r="R435" s="8" t="s">
        <v>734</v>
      </c>
      <c r="S435" s="8">
        <v>0</v>
      </c>
      <c r="T435" s="13" t="s">
        <v>49</v>
      </c>
      <c r="U435" s="13" t="s">
        <v>35</v>
      </c>
      <c r="V435" s="8" t="s">
        <v>739</v>
      </c>
      <c r="W435" s="9">
        <v>45657</v>
      </c>
      <c r="X435" s="8" t="s">
        <v>740</v>
      </c>
      <c r="Y435" s="8" t="s">
        <v>632</v>
      </c>
      <c r="Z435" s="8" t="s">
        <v>1022</v>
      </c>
      <c r="AA435" s="8" t="s">
        <v>65</v>
      </c>
      <c r="AB435" s="8" t="s">
        <v>65</v>
      </c>
      <c r="AC435" s="64" t="s">
        <v>1044</v>
      </c>
      <c r="AD435" s="8">
        <v>10</v>
      </c>
      <c r="AE435" s="8"/>
      <c r="AF435" s="66" t="s">
        <v>1970</v>
      </c>
      <c r="AG435" s="65" t="s">
        <v>1971</v>
      </c>
      <c r="AH435" s="11">
        <v>27000</v>
      </c>
      <c r="AI435" s="11">
        <v>23000</v>
      </c>
      <c r="AJ435" s="11">
        <v>21000</v>
      </c>
      <c r="AK435" s="11">
        <v>17000</v>
      </c>
      <c r="AL435" s="11">
        <v>6000</v>
      </c>
      <c r="AM435" s="11">
        <v>5000</v>
      </c>
      <c r="AN435" s="11">
        <v>4000</v>
      </c>
      <c r="AO435" s="11">
        <v>4000</v>
      </c>
      <c r="AP435" s="11">
        <v>9000</v>
      </c>
      <c r="AQ435" s="11">
        <v>14000</v>
      </c>
      <c r="AR435" s="11">
        <v>18000</v>
      </c>
      <c r="AS435" s="12">
        <v>20000</v>
      </c>
      <c r="AT435" s="23">
        <v>168000</v>
      </c>
      <c r="AU435" s="8" t="str">
        <f t="shared" si="172"/>
        <v>W-4</v>
      </c>
      <c r="AV435" s="8" t="s">
        <v>1138</v>
      </c>
      <c r="AW435" s="8"/>
      <c r="AX435" s="13">
        <v>8760</v>
      </c>
      <c r="AY435" s="13">
        <v>12</v>
      </c>
      <c r="AZ435" s="14">
        <v>0</v>
      </c>
      <c r="BA435" s="14">
        <v>100</v>
      </c>
      <c r="BB435" s="13">
        <f t="shared" si="151"/>
        <v>0</v>
      </c>
      <c r="BC435" s="13">
        <f t="shared" si="152"/>
        <v>168000</v>
      </c>
      <c r="BD435" s="57">
        <f t="shared" si="153"/>
        <v>0</v>
      </c>
      <c r="BE435" s="57">
        <f>IF((OR(AU435=Ceny!$A$3,AU435=Ceny!$A$4,AU435=Ceny!$A$5,AU435=Ceny!$A$6,AU435=Ceny!$A$7)),$C$5/1000,$C$6/1000)</f>
        <v>0</v>
      </c>
      <c r="BF435" s="15">
        <f t="shared" si="154"/>
        <v>0</v>
      </c>
      <c r="BG435" s="15">
        <f t="shared" si="155"/>
        <v>0</v>
      </c>
      <c r="BH435" s="15">
        <f t="shared" si="156"/>
        <v>0</v>
      </c>
      <c r="BI435" s="16">
        <f t="shared" si="157"/>
        <v>0</v>
      </c>
      <c r="BJ435" s="15">
        <f t="shared" si="158"/>
        <v>0</v>
      </c>
      <c r="BK435" s="16">
        <f t="shared" si="159"/>
        <v>0</v>
      </c>
      <c r="BL435" s="15">
        <f t="shared" si="160"/>
        <v>0</v>
      </c>
      <c r="BM435" s="11">
        <f>VLOOKUP(AU435,Ceny!$A$3:$E$9,2,FALSE)</f>
        <v>204.77</v>
      </c>
      <c r="BN435" s="15">
        <f t="shared" si="173"/>
        <v>0</v>
      </c>
      <c r="BO435" s="11">
        <f>VLOOKUP(AU435,Ceny!$A$3:$E$9,4,FALSE)</f>
        <v>204.77</v>
      </c>
      <c r="BP435" s="15">
        <f t="shared" si="174"/>
        <v>2457.2399999999998</v>
      </c>
      <c r="BQ435" s="11">
        <f>VLOOKUP(AU435,Ceny!$A$3:$E$9,3,FALSE)</f>
        <v>4.4069999999999998E-2</v>
      </c>
      <c r="BR435" s="15">
        <f t="shared" si="161"/>
        <v>0</v>
      </c>
      <c r="BS435" s="11">
        <f>VLOOKUP(AU435,Ceny!$A$3:$E$9,5,FALSE)</f>
        <v>4.4069999999999998E-2</v>
      </c>
      <c r="BT435" s="15">
        <f t="shared" si="162"/>
        <v>7403.76</v>
      </c>
      <c r="BU435" s="15">
        <v>0</v>
      </c>
      <c r="BV435" s="58">
        <f t="shared" si="163"/>
        <v>0</v>
      </c>
      <c r="BW435" s="59">
        <f t="shared" si="164"/>
        <v>9861</v>
      </c>
      <c r="BX435" s="59">
        <f t="shared" si="165"/>
        <v>2268.0300000000002</v>
      </c>
      <c r="BY435" s="59">
        <f t="shared" si="166"/>
        <v>12129.03</v>
      </c>
      <c r="CA435" s="60"/>
    </row>
    <row r="436" spans="1:79">
      <c r="A436" s="56">
        <f t="shared" si="167"/>
        <v>422</v>
      </c>
      <c r="B436" s="8" t="s">
        <v>632</v>
      </c>
      <c r="C436" s="8" t="s">
        <v>633</v>
      </c>
      <c r="D436" s="8" t="s">
        <v>65</v>
      </c>
      <c r="E436" s="8" t="s">
        <v>65</v>
      </c>
      <c r="F436" s="8" t="s">
        <v>634</v>
      </c>
      <c r="G436" s="8" t="s">
        <v>635</v>
      </c>
      <c r="H436" s="8"/>
      <c r="I436" s="8" t="s">
        <v>636</v>
      </c>
      <c r="J436" s="8" t="s">
        <v>632</v>
      </c>
      <c r="K436" s="8" t="s">
        <v>633</v>
      </c>
      <c r="L436" s="8" t="s">
        <v>65</v>
      </c>
      <c r="M436" s="8" t="s">
        <v>65</v>
      </c>
      <c r="N436" s="8" t="s">
        <v>634</v>
      </c>
      <c r="O436" s="8" t="s">
        <v>635</v>
      </c>
      <c r="P436" s="8"/>
      <c r="Q436" s="8" t="s">
        <v>733</v>
      </c>
      <c r="R436" s="8" t="s">
        <v>734</v>
      </c>
      <c r="S436" s="8">
        <v>11.2</v>
      </c>
      <c r="T436" s="13" t="s">
        <v>49</v>
      </c>
      <c r="U436" s="13" t="s">
        <v>35</v>
      </c>
      <c r="V436" s="8" t="s">
        <v>739</v>
      </c>
      <c r="W436" s="9">
        <v>45657</v>
      </c>
      <c r="X436" s="8" t="s">
        <v>740</v>
      </c>
      <c r="Y436" s="8" t="s">
        <v>632</v>
      </c>
      <c r="Z436" s="8" t="s">
        <v>1022</v>
      </c>
      <c r="AA436" s="8" t="s">
        <v>65</v>
      </c>
      <c r="AB436" s="8" t="s">
        <v>65</v>
      </c>
      <c r="AC436" s="64" t="s">
        <v>1044</v>
      </c>
      <c r="AD436" s="8">
        <v>16</v>
      </c>
      <c r="AE436" s="8"/>
      <c r="AF436" s="10" t="s">
        <v>1972</v>
      </c>
      <c r="AG436" s="65" t="s">
        <v>1973</v>
      </c>
      <c r="AH436" s="11">
        <v>27000</v>
      </c>
      <c r="AI436" s="11">
        <v>23000</v>
      </c>
      <c r="AJ436" s="11">
        <v>21000</v>
      </c>
      <c r="AK436" s="11">
        <v>17000</v>
      </c>
      <c r="AL436" s="11">
        <v>6000</v>
      </c>
      <c r="AM436" s="11">
        <v>5000</v>
      </c>
      <c r="AN436" s="11">
        <v>4000</v>
      </c>
      <c r="AO436" s="11">
        <v>4000</v>
      </c>
      <c r="AP436" s="11">
        <v>9000</v>
      </c>
      <c r="AQ436" s="11">
        <v>14000</v>
      </c>
      <c r="AR436" s="11">
        <v>18000</v>
      </c>
      <c r="AS436" s="12">
        <v>20000</v>
      </c>
      <c r="AT436" s="23">
        <v>168000</v>
      </c>
      <c r="AU436" s="8" t="str">
        <f t="shared" si="172"/>
        <v>W-4</v>
      </c>
      <c r="AV436" s="8" t="s">
        <v>1138</v>
      </c>
      <c r="AW436" s="8"/>
      <c r="AX436" s="13">
        <v>8760</v>
      </c>
      <c r="AY436" s="13">
        <v>12</v>
      </c>
      <c r="AZ436" s="14">
        <v>11.2</v>
      </c>
      <c r="BA436" s="14">
        <v>88.8</v>
      </c>
      <c r="BB436" s="13">
        <f t="shared" si="151"/>
        <v>18815.999999999996</v>
      </c>
      <c r="BC436" s="13">
        <f t="shared" si="152"/>
        <v>149184</v>
      </c>
      <c r="BD436" s="57">
        <f t="shared" si="153"/>
        <v>0</v>
      </c>
      <c r="BE436" s="57">
        <f>IF((OR(AU436=Ceny!$A$3,AU436=Ceny!$A$4,AU436=Ceny!$A$5,AU436=Ceny!$A$6,AU436=Ceny!$A$7)),$C$5/1000,$C$6/1000)</f>
        <v>0</v>
      </c>
      <c r="BF436" s="15">
        <f t="shared" si="154"/>
        <v>0</v>
      </c>
      <c r="BG436" s="15">
        <f t="shared" si="155"/>
        <v>0</v>
      </c>
      <c r="BH436" s="15">
        <f t="shared" si="156"/>
        <v>0</v>
      </c>
      <c r="BI436" s="16">
        <f t="shared" si="157"/>
        <v>0</v>
      </c>
      <c r="BJ436" s="15">
        <f t="shared" si="158"/>
        <v>0</v>
      </c>
      <c r="BK436" s="16">
        <f t="shared" si="159"/>
        <v>0</v>
      </c>
      <c r="BL436" s="15">
        <f t="shared" si="160"/>
        <v>0</v>
      </c>
      <c r="BM436" s="11">
        <f>VLOOKUP(AU436,Ceny!$A$3:$E$9,2,FALSE)</f>
        <v>204.77</v>
      </c>
      <c r="BN436" s="15">
        <f t="shared" si="173"/>
        <v>275.20999999999998</v>
      </c>
      <c r="BO436" s="11">
        <f>VLOOKUP(AU436,Ceny!$A$3:$E$9,4,FALSE)</f>
        <v>204.77</v>
      </c>
      <c r="BP436" s="15">
        <f t="shared" si="174"/>
        <v>2182.0300000000002</v>
      </c>
      <c r="BQ436" s="11">
        <f>VLOOKUP(AU436,Ceny!$A$3:$E$9,3,FALSE)</f>
        <v>4.4069999999999998E-2</v>
      </c>
      <c r="BR436" s="15">
        <f t="shared" si="161"/>
        <v>829.22</v>
      </c>
      <c r="BS436" s="11">
        <f>VLOOKUP(AU436,Ceny!$A$3:$E$9,5,FALSE)</f>
        <v>4.4069999999999998E-2</v>
      </c>
      <c r="BT436" s="15">
        <f t="shared" si="162"/>
        <v>6574.54</v>
      </c>
      <c r="BU436" s="61">
        <v>3.8999999999999998E-3</v>
      </c>
      <c r="BV436" s="58">
        <f t="shared" si="163"/>
        <v>655.20000000000005</v>
      </c>
      <c r="BW436" s="59">
        <f t="shared" si="164"/>
        <v>10516.2</v>
      </c>
      <c r="BX436" s="59">
        <f t="shared" si="165"/>
        <v>2418.73</v>
      </c>
      <c r="BY436" s="59">
        <f t="shared" si="166"/>
        <v>12934.93</v>
      </c>
      <c r="CA436" s="60"/>
    </row>
    <row r="437" spans="1:79">
      <c r="A437" s="56">
        <f t="shared" si="167"/>
        <v>423</v>
      </c>
      <c r="B437" s="8" t="s">
        <v>632</v>
      </c>
      <c r="C437" s="8" t="s">
        <v>633</v>
      </c>
      <c r="D437" s="8" t="s">
        <v>65</v>
      </c>
      <c r="E437" s="8" t="s">
        <v>65</v>
      </c>
      <c r="F437" s="8" t="s">
        <v>634</v>
      </c>
      <c r="G437" s="8" t="s">
        <v>635</v>
      </c>
      <c r="H437" s="8"/>
      <c r="I437" s="8" t="s">
        <v>636</v>
      </c>
      <c r="J437" s="8" t="s">
        <v>632</v>
      </c>
      <c r="K437" s="8" t="s">
        <v>633</v>
      </c>
      <c r="L437" s="8" t="s">
        <v>65</v>
      </c>
      <c r="M437" s="8" t="s">
        <v>65</v>
      </c>
      <c r="N437" s="8" t="s">
        <v>634</v>
      </c>
      <c r="O437" s="8" t="s">
        <v>635</v>
      </c>
      <c r="P437" s="8"/>
      <c r="Q437" s="8" t="s">
        <v>733</v>
      </c>
      <c r="R437" s="8" t="s">
        <v>734</v>
      </c>
      <c r="S437" s="8">
        <v>0</v>
      </c>
      <c r="T437" s="13" t="s">
        <v>49</v>
      </c>
      <c r="U437" s="13" t="s">
        <v>35</v>
      </c>
      <c r="V437" s="8" t="s">
        <v>739</v>
      </c>
      <c r="W437" s="9">
        <v>45657</v>
      </c>
      <c r="X437" s="8" t="s">
        <v>740</v>
      </c>
      <c r="Y437" s="8" t="s">
        <v>632</v>
      </c>
      <c r="Z437" s="8" t="s">
        <v>1022</v>
      </c>
      <c r="AA437" s="8" t="s">
        <v>65</v>
      </c>
      <c r="AB437" s="8" t="s">
        <v>65</v>
      </c>
      <c r="AC437" s="64" t="s">
        <v>1044</v>
      </c>
      <c r="AD437" s="8">
        <v>20</v>
      </c>
      <c r="AE437" s="8"/>
      <c r="AF437" s="10" t="s">
        <v>1974</v>
      </c>
      <c r="AG437" s="65" t="s">
        <v>1975</v>
      </c>
      <c r="AH437" s="11">
        <v>15000</v>
      </c>
      <c r="AI437" s="11">
        <v>12000</v>
      </c>
      <c r="AJ437" s="11">
        <v>10000</v>
      </c>
      <c r="AK437" s="11">
        <v>10000</v>
      </c>
      <c r="AL437" s="11">
        <v>4000</v>
      </c>
      <c r="AM437" s="11">
        <v>3000</v>
      </c>
      <c r="AN437" s="11">
        <v>3000</v>
      </c>
      <c r="AO437" s="11">
        <v>3000</v>
      </c>
      <c r="AP437" s="11">
        <v>5000</v>
      </c>
      <c r="AQ437" s="11">
        <v>7000</v>
      </c>
      <c r="AR437" s="11">
        <v>15000</v>
      </c>
      <c r="AS437" s="12">
        <v>15000</v>
      </c>
      <c r="AT437" s="23">
        <v>102000</v>
      </c>
      <c r="AU437" s="8" t="str">
        <f t="shared" si="172"/>
        <v>W-4</v>
      </c>
      <c r="AV437" s="8" t="s">
        <v>1138</v>
      </c>
      <c r="AW437" s="8"/>
      <c r="AX437" s="13">
        <v>8760</v>
      </c>
      <c r="AY437" s="13">
        <v>12</v>
      </c>
      <c r="AZ437" s="14">
        <v>0</v>
      </c>
      <c r="BA437" s="14">
        <v>100</v>
      </c>
      <c r="BB437" s="13">
        <f t="shared" si="151"/>
        <v>0</v>
      </c>
      <c r="BC437" s="13">
        <f t="shared" si="152"/>
        <v>102000</v>
      </c>
      <c r="BD437" s="57">
        <f t="shared" si="153"/>
        <v>0</v>
      </c>
      <c r="BE437" s="57">
        <f>IF((OR(AU437=Ceny!$A$3,AU437=Ceny!$A$4,AU437=Ceny!$A$5,AU437=Ceny!$A$6,AU437=Ceny!$A$7)),$C$5/1000,$C$6/1000)</f>
        <v>0</v>
      </c>
      <c r="BF437" s="15">
        <f t="shared" si="154"/>
        <v>0</v>
      </c>
      <c r="BG437" s="15">
        <f t="shared" si="155"/>
        <v>0</v>
      </c>
      <c r="BH437" s="15">
        <f t="shared" si="156"/>
        <v>0</v>
      </c>
      <c r="BI437" s="16">
        <f t="shared" si="157"/>
        <v>0</v>
      </c>
      <c r="BJ437" s="15">
        <f t="shared" si="158"/>
        <v>0</v>
      </c>
      <c r="BK437" s="16">
        <f t="shared" si="159"/>
        <v>0</v>
      </c>
      <c r="BL437" s="15">
        <f t="shared" si="160"/>
        <v>0</v>
      </c>
      <c r="BM437" s="11">
        <f>VLOOKUP(AU437,Ceny!$A$3:$E$9,2,FALSE)</f>
        <v>204.77</v>
      </c>
      <c r="BN437" s="15">
        <f t="shared" si="173"/>
        <v>0</v>
      </c>
      <c r="BO437" s="11">
        <f>VLOOKUP(AU437,Ceny!$A$3:$E$9,4,FALSE)</f>
        <v>204.77</v>
      </c>
      <c r="BP437" s="15">
        <f t="shared" si="174"/>
        <v>2457.2399999999998</v>
      </c>
      <c r="BQ437" s="11">
        <f>VLOOKUP(AU437,Ceny!$A$3:$E$9,3,FALSE)</f>
        <v>4.4069999999999998E-2</v>
      </c>
      <c r="BR437" s="15">
        <f t="shared" si="161"/>
        <v>0</v>
      </c>
      <c r="BS437" s="11">
        <f>VLOOKUP(AU437,Ceny!$A$3:$E$9,5,FALSE)</f>
        <v>4.4069999999999998E-2</v>
      </c>
      <c r="BT437" s="15">
        <f t="shared" si="162"/>
        <v>4495.1400000000003</v>
      </c>
      <c r="BU437" s="15">
        <v>0</v>
      </c>
      <c r="BV437" s="58">
        <f t="shared" si="163"/>
        <v>0</v>
      </c>
      <c r="BW437" s="59">
        <f t="shared" si="164"/>
        <v>6952.38</v>
      </c>
      <c r="BX437" s="59">
        <f t="shared" si="165"/>
        <v>1599.05</v>
      </c>
      <c r="BY437" s="59">
        <f t="shared" si="166"/>
        <v>8551.43</v>
      </c>
      <c r="CA437" s="60"/>
    </row>
    <row r="438" spans="1:79">
      <c r="A438" s="56">
        <f t="shared" si="167"/>
        <v>424</v>
      </c>
      <c r="B438" s="8" t="s">
        <v>632</v>
      </c>
      <c r="C438" s="8" t="s">
        <v>633</v>
      </c>
      <c r="D438" s="8" t="s">
        <v>65</v>
      </c>
      <c r="E438" s="8" t="s">
        <v>65</v>
      </c>
      <c r="F438" s="8" t="s">
        <v>634</v>
      </c>
      <c r="G438" s="8" t="s">
        <v>635</v>
      </c>
      <c r="H438" s="8"/>
      <c r="I438" s="8" t="s">
        <v>636</v>
      </c>
      <c r="J438" s="8" t="s">
        <v>632</v>
      </c>
      <c r="K438" s="8" t="s">
        <v>633</v>
      </c>
      <c r="L438" s="8" t="s">
        <v>65</v>
      </c>
      <c r="M438" s="8" t="s">
        <v>65</v>
      </c>
      <c r="N438" s="8" t="s">
        <v>634</v>
      </c>
      <c r="O438" s="8" t="s">
        <v>635</v>
      </c>
      <c r="P438" s="8"/>
      <c r="Q438" s="8" t="s">
        <v>733</v>
      </c>
      <c r="R438" s="8" t="s">
        <v>734</v>
      </c>
      <c r="S438" s="8">
        <v>0</v>
      </c>
      <c r="T438" s="13" t="s">
        <v>49</v>
      </c>
      <c r="U438" s="13" t="s">
        <v>35</v>
      </c>
      <c r="V438" s="8" t="s">
        <v>739</v>
      </c>
      <c r="W438" s="9">
        <v>45657</v>
      </c>
      <c r="X438" s="8" t="s">
        <v>740</v>
      </c>
      <c r="Y438" s="8" t="s">
        <v>632</v>
      </c>
      <c r="Z438" s="8" t="s">
        <v>1022</v>
      </c>
      <c r="AA438" s="8" t="s">
        <v>65</v>
      </c>
      <c r="AB438" s="8" t="s">
        <v>65</v>
      </c>
      <c r="AC438" s="64" t="s">
        <v>1126</v>
      </c>
      <c r="AD438" s="8">
        <v>3</v>
      </c>
      <c r="AE438" s="8"/>
      <c r="AF438" s="10" t="s">
        <v>1976</v>
      </c>
      <c r="AG438" s="65" t="s">
        <v>1977</v>
      </c>
      <c r="AH438" s="11">
        <v>27000</v>
      </c>
      <c r="AI438" s="11">
        <v>23000</v>
      </c>
      <c r="AJ438" s="11">
        <v>21000</v>
      </c>
      <c r="AK438" s="11">
        <v>17000</v>
      </c>
      <c r="AL438" s="11">
        <v>6000</v>
      </c>
      <c r="AM438" s="11">
        <v>5000</v>
      </c>
      <c r="AN438" s="11">
        <v>4000</v>
      </c>
      <c r="AO438" s="11">
        <v>4000</v>
      </c>
      <c r="AP438" s="11">
        <v>9000</v>
      </c>
      <c r="AQ438" s="11">
        <v>14000</v>
      </c>
      <c r="AR438" s="11">
        <v>18000</v>
      </c>
      <c r="AS438" s="12">
        <v>20000</v>
      </c>
      <c r="AT438" s="23">
        <v>168000</v>
      </c>
      <c r="AU438" s="8" t="str">
        <f t="shared" si="172"/>
        <v>W-4</v>
      </c>
      <c r="AV438" s="8" t="s">
        <v>1138</v>
      </c>
      <c r="AW438" s="8"/>
      <c r="AX438" s="13">
        <v>8760</v>
      </c>
      <c r="AY438" s="13">
        <v>12</v>
      </c>
      <c r="AZ438" s="14">
        <v>0</v>
      </c>
      <c r="BA438" s="14">
        <v>100</v>
      </c>
      <c r="BB438" s="13">
        <f t="shared" si="151"/>
        <v>0</v>
      </c>
      <c r="BC438" s="13">
        <f t="shared" si="152"/>
        <v>168000</v>
      </c>
      <c r="BD438" s="57">
        <f t="shared" si="153"/>
        <v>0</v>
      </c>
      <c r="BE438" s="57">
        <f>IF((OR(AU438=Ceny!$A$3,AU438=Ceny!$A$4,AU438=Ceny!$A$5,AU438=Ceny!$A$6,AU438=Ceny!$A$7)),$C$5/1000,$C$6/1000)</f>
        <v>0</v>
      </c>
      <c r="BF438" s="15">
        <f t="shared" si="154"/>
        <v>0</v>
      </c>
      <c r="BG438" s="15">
        <f t="shared" si="155"/>
        <v>0</v>
      </c>
      <c r="BH438" s="15">
        <f t="shared" si="156"/>
        <v>0</v>
      </c>
      <c r="BI438" s="16">
        <f t="shared" si="157"/>
        <v>0</v>
      </c>
      <c r="BJ438" s="15">
        <f t="shared" si="158"/>
        <v>0</v>
      </c>
      <c r="BK438" s="16">
        <f t="shared" si="159"/>
        <v>0</v>
      </c>
      <c r="BL438" s="15">
        <f t="shared" si="160"/>
        <v>0</v>
      </c>
      <c r="BM438" s="11">
        <f>VLOOKUP(AU438,Ceny!$A$3:$E$9,2,FALSE)</f>
        <v>204.77</v>
      </c>
      <c r="BN438" s="15">
        <f t="shared" si="173"/>
        <v>0</v>
      </c>
      <c r="BO438" s="11">
        <f>VLOOKUP(AU438,Ceny!$A$3:$E$9,4,FALSE)</f>
        <v>204.77</v>
      </c>
      <c r="BP438" s="15">
        <f t="shared" si="174"/>
        <v>2457.2399999999998</v>
      </c>
      <c r="BQ438" s="11">
        <f>VLOOKUP(AU438,Ceny!$A$3:$E$9,3,FALSE)</f>
        <v>4.4069999999999998E-2</v>
      </c>
      <c r="BR438" s="15">
        <f t="shared" si="161"/>
        <v>0</v>
      </c>
      <c r="BS438" s="11">
        <f>VLOOKUP(AU438,Ceny!$A$3:$E$9,5,FALSE)</f>
        <v>4.4069999999999998E-2</v>
      </c>
      <c r="BT438" s="15">
        <f t="shared" si="162"/>
        <v>7403.76</v>
      </c>
      <c r="BU438" s="15">
        <v>0</v>
      </c>
      <c r="BV438" s="58">
        <f t="shared" si="163"/>
        <v>0</v>
      </c>
      <c r="BW438" s="59">
        <f t="shared" si="164"/>
        <v>9861</v>
      </c>
      <c r="BX438" s="59">
        <f t="shared" si="165"/>
        <v>2268.0300000000002</v>
      </c>
      <c r="BY438" s="59">
        <f t="shared" si="166"/>
        <v>12129.03</v>
      </c>
      <c r="CA438" s="60"/>
    </row>
    <row r="439" spans="1:79">
      <c r="A439" s="56">
        <f t="shared" si="167"/>
        <v>425</v>
      </c>
      <c r="B439" s="8" t="s">
        <v>632</v>
      </c>
      <c r="C439" s="8" t="s">
        <v>633</v>
      </c>
      <c r="D439" s="8" t="s">
        <v>65</v>
      </c>
      <c r="E439" s="8" t="s">
        <v>65</v>
      </c>
      <c r="F439" s="8" t="s">
        <v>634</v>
      </c>
      <c r="G439" s="8" t="s">
        <v>635</v>
      </c>
      <c r="H439" s="8"/>
      <c r="I439" s="8" t="s">
        <v>636</v>
      </c>
      <c r="J439" s="8" t="s">
        <v>632</v>
      </c>
      <c r="K439" s="8" t="s">
        <v>633</v>
      </c>
      <c r="L439" s="8" t="s">
        <v>65</v>
      </c>
      <c r="M439" s="8" t="s">
        <v>65</v>
      </c>
      <c r="N439" s="8" t="s">
        <v>634</v>
      </c>
      <c r="O439" s="8" t="s">
        <v>635</v>
      </c>
      <c r="P439" s="8"/>
      <c r="Q439" s="8" t="s">
        <v>733</v>
      </c>
      <c r="R439" s="8" t="s">
        <v>734</v>
      </c>
      <c r="S439" s="8">
        <v>0</v>
      </c>
      <c r="T439" s="13" t="s">
        <v>49</v>
      </c>
      <c r="U439" s="13" t="s">
        <v>35</v>
      </c>
      <c r="V439" s="8" t="s">
        <v>739</v>
      </c>
      <c r="W439" s="9">
        <v>45657</v>
      </c>
      <c r="X439" s="8" t="s">
        <v>740</v>
      </c>
      <c r="Y439" s="8" t="s">
        <v>632</v>
      </c>
      <c r="Z439" s="8" t="s">
        <v>1022</v>
      </c>
      <c r="AA439" s="8" t="s">
        <v>65</v>
      </c>
      <c r="AB439" s="8" t="s">
        <v>65</v>
      </c>
      <c r="AC439" s="64" t="s">
        <v>1126</v>
      </c>
      <c r="AD439" s="8">
        <v>9</v>
      </c>
      <c r="AE439" s="8"/>
      <c r="AF439" s="10" t="s">
        <v>1978</v>
      </c>
      <c r="AG439" s="65" t="s">
        <v>1979</v>
      </c>
      <c r="AH439" s="11">
        <v>27000</v>
      </c>
      <c r="AI439" s="11">
        <v>23000</v>
      </c>
      <c r="AJ439" s="11">
        <v>21000</v>
      </c>
      <c r="AK439" s="11">
        <v>17000</v>
      </c>
      <c r="AL439" s="11">
        <v>6000</v>
      </c>
      <c r="AM439" s="11">
        <v>5000</v>
      </c>
      <c r="AN439" s="11">
        <v>4000</v>
      </c>
      <c r="AO439" s="11">
        <v>4000</v>
      </c>
      <c r="AP439" s="11">
        <v>9000</v>
      </c>
      <c r="AQ439" s="11">
        <v>14000</v>
      </c>
      <c r="AR439" s="11">
        <v>18000</v>
      </c>
      <c r="AS439" s="12">
        <v>20000</v>
      </c>
      <c r="AT439" s="23">
        <v>168000</v>
      </c>
      <c r="AU439" s="8" t="str">
        <f t="shared" si="172"/>
        <v>W-4</v>
      </c>
      <c r="AV439" s="8" t="s">
        <v>1138</v>
      </c>
      <c r="AW439" s="8"/>
      <c r="AX439" s="13">
        <v>8760</v>
      </c>
      <c r="AY439" s="13">
        <v>12</v>
      </c>
      <c r="AZ439" s="14">
        <v>0</v>
      </c>
      <c r="BA439" s="14">
        <v>100</v>
      </c>
      <c r="BB439" s="13">
        <f t="shared" si="151"/>
        <v>0</v>
      </c>
      <c r="BC439" s="13">
        <f t="shared" si="152"/>
        <v>168000</v>
      </c>
      <c r="BD439" s="57">
        <f t="shared" si="153"/>
        <v>0</v>
      </c>
      <c r="BE439" s="57">
        <f>IF((OR(AU439=Ceny!$A$3,AU439=Ceny!$A$4,AU439=Ceny!$A$5,AU439=Ceny!$A$6,AU439=Ceny!$A$7)),$C$5/1000,$C$6/1000)</f>
        <v>0</v>
      </c>
      <c r="BF439" s="15">
        <f t="shared" si="154"/>
        <v>0</v>
      </c>
      <c r="BG439" s="15">
        <f t="shared" si="155"/>
        <v>0</v>
      </c>
      <c r="BH439" s="15">
        <f t="shared" si="156"/>
        <v>0</v>
      </c>
      <c r="BI439" s="16">
        <f t="shared" si="157"/>
        <v>0</v>
      </c>
      <c r="BJ439" s="15">
        <f t="shared" si="158"/>
        <v>0</v>
      </c>
      <c r="BK439" s="16">
        <f t="shared" si="159"/>
        <v>0</v>
      </c>
      <c r="BL439" s="15">
        <f t="shared" si="160"/>
        <v>0</v>
      </c>
      <c r="BM439" s="11">
        <f>VLOOKUP(AU439,Ceny!$A$3:$E$9,2,FALSE)</f>
        <v>204.77</v>
      </c>
      <c r="BN439" s="15">
        <f t="shared" si="173"/>
        <v>0</v>
      </c>
      <c r="BO439" s="11">
        <f>VLOOKUP(AU439,Ceny!$A$3:$E$9,4,FALSE)</f>
        <v>204.77</v>
      </c>
      <c r="BP439" s="15">
        <f t="shared" si="174"/>
        <v>2457.2399999999998</v>
      </c>
      <c r="BQ439" s="11">
        <f>VLOOKUP(AU439,Ceny!$A$3:$E$9,3,FALSE)</f>
        <v>4.4069999999999998E-2</v>
      </c>
      <c r="BR439" s="15">
        <f t="shared" si="161"/>
        <v>0</v>
      </c>
      <c r="BS439" s="11">
        <f>VLOOKUP(AU439,Ceny!$A$3:$E$9,5,FALSE)</f>
        <v>4.4069999999999998E-2</v>
      </c>
      <c r="BT439" s="15">
        <f t="shared" si="162"/>
        <v>7403.76</v>
      </c>
      <c r="BU439" s="15">
        <v>0</v>
      </c>
      <c r="BV439" s="58">
        <f t="shared" si="163"/>
        <v>0</v>
      </c>
      <c r="BW439" s="59">
        <f t="shared" si="164"/>
        <v>9861</v>
      </c>
      <c r="BX439" s="59">
        <f t="shared" si="165"/>
        <v>2268.0300000000002</v>
      </c>
      <c r="BY439" s="59">
        <f t="shared" si="166"/>
        <v>12129.03</v>
      </c>
      <c r="CA439" s="60"/>
    </row>
    <row r="440" spans="1:79">
      <c r="A440" s="56">
        <f t="shared" si="167"/>
        <v>426</v>
      </c>
      <c r="B440" s="8" t="s">
        <v>632</v>
      </c>
      <c r="C440" s="8" t="s">
        <v>633</v>
      </c>
      <c r="D440" s="8" t="s">
        <v>65</v>
      </c>
      <c r="E440" s="8" t="s">
        <v>65</v>
      </c>
      <c r="F440" s="8" t="s">
        <v>634</v>
      </c>
      <c r="G440" s="8" t="s">
        <v>635</v>
      </c>
      <c r="H440" s="8"/>
      <c r="I440" s="8" t="s">
        <v>636</v>
      </c>
      <c r="J440" s="8" t="s">
        <v>632</v>
      </c>
      <c r="K440" s="8" t="s">
        <v>633</v>
      </c>
      <c r="L440" s="8" t="s">
        <v>65</v>
      </c>
      <c r="M440" s="8" t="s">
        <v>65</v>
      </c>
      <c r="N440" s="8" t="s">
        <v>634</v>
      </c>
      <c r="O440" s="8" t="s">
        <v>635</v>
      </c>
      <c r="P440" s="8"/>
      <c r="Q440" s="8" t="s">
        <v>733</v>
      </c>
      <c r="R440" s="8" t="s">
        <v>734</v>
      </c>
      <c r="S440" s="8">
        <v>0</v>
      </c>
      <c r="T440" s="13" t="s">
        <v>49</v>
      </c>
      <c r="U440" s="13" t="s">
        <v>35</v>
      </c>
      <c r="V440" s="8" t="s">
        <v>739</v>
      </c>
      <c r="W440" s="9">
        <v>45657</v>
      </c>
      <c r="X440" s="8" t="s">
        <v>740</v>
      </c>
      <c r="Y440" s="8" t="s">
        <v>632</v>
      </c>
      <c r="Z440" s="8" t="s">
        <v>1022</v>
      </c>
      <c r="AA440" s="8" t="s">
        <v>65</v>
      </c>
      <c r="AB440" s="8" t="s">
        <v>65</v>
      </c>
      <c r="AC440" s="64" t="s">
        <v>1126</v>
      </c>
      <c r="AD440" s="8">
        <v>15</v>
      </c>
      <c r="AE440" s="8"/>
      <c r="AF440" s="10" t="s">
        <v>1980</v>
      </c>
      <c r="AG440" s="65" t="s">
        <v>1981</v>
      </c>
      <c r="AH440" s="11">
        <v>27000</v>
      </c>
      <c r="AI440" s="11">
        <v>23000</v>
      </c>
      <c r="AJ440" s="11">
        <v>21000</v>
      </c>
      <c r="AK440" s="11">
        <v>17000</v>
      </c>
      <c r="AL440" s="11">
        <v>6000</v>
      </c>
      <c r="AM440" s="11">
        <v>5000</v>
      </c>
      <c r="AN440" s="11">
        <v>4000</v>
      </c>
      <c r="AO440" s="11">
        <v>4000</v>
      </c>
      <c r="AP440" s="11">
        <v>9000</v>
      </c>
      <c r="AQ440" s="11">
        <v>14000</v>
      </c>
      <c r="AR440" s="11">
        <v>18000</v>
      </c>
      <c r="AS440" s="12">
        <v>20000</v>
      </c>
      <c r="AT440" s="23">
        <v>168000</v>
      </c>
      <c r="AU440" s="8" t="str">
        <f t="shared" si="172"/>
        <v>W-4</v>
      </c>
      <c r="AV440" s="8" t="s">
        <v>1138</v>
      </c>
      <c r="AW440" s="8"/>
      <c r="AX440" s="13">
        <v>8760</v>
      </c>
      <c r="AY440" s="13">
        <v>12</v>
      </c>
      <c r="AZ440" s="14">
        <v>0</v>
      </c>
      <c r="BA440" s="14">
        <v>100</v>
      </c>
      <c r="BB440" s="13">
        <f t="shared" si="151"/>
        <v>0</v>
      </c>
      <c r="BC440" s="13">
        <f t="shared" si="152"/>
        <v>168000</v>
      </c>
      <c r="BD440" s="57">
        <f t="shared" si="153"/>
        <v>0</v>
      </c>
      <c r="BE440" s="57">
        <f>IF((OR(AU440=Ceny!$A$3,AU440=Ceny!$A$4,AU440=Ceny!$A$5,AU440=Ceny!$A$6,AU440=Ceny!$A$7)),$C$5/1000,$C$6/1000)</f>
        <v>0</v>
      </c>
      <c r="BF440" s="15">
        <f t="shared" si="154"/>
        <v>0</v>
      </c>
      <c r="BG440" s="15">
        <f t="shared" si="155"/>
        <v>0</v>
      </c>
      <c r="BH440" s="15">
        <f t="shared" si="156"/>
        <v>0</v>
      </c>
      <c r="BI440" s="16">
        <f t="shared" si="157"/>
        <v>0</v>
      </c>
      <c r="BJ440" s="15">
        <f t="shared" si="158"/>
        <v>0</v>
      </c>
      <c r="BK440" s="16">
        <f t="shared" si="159"/>
        <v>0</v>
      </c>
      <c r="BL440" s="15">
        <f t="shared" si="160"/>
        <v>0</v>
      </c>
      <c r="BM440" s="11">
        <f>VLOOKUP(AU440,Ceny!$A$3:$E$9,2,FALSE)</f>
        <v>204.77</v>
      </c>
      <c r="BN440" s="15">
        <f t="shared" si="173"/>
        <v>0</v>
      </c>
      <c r="BO440" s="11">
        <f>VLOOKUP(AU440,Ceny!$A$3:$E$9,4,FALSE)</f>
        <v>204.77</v>
      </c>
      <c r="BP440" s="15">
        <f t="shared" si="174"/>
        <v>2457.2399999999998</v>
      </c>
      <c r="BQ440" s="11">
        <f>VLOOKUP(AU440,Ceny!$A$3:$E$9,3,FALSE)</f>
        <v>4.4069999999999998E-2</v>
      </c>
      <c r="BR440" s="15">
        <f t="shared" si="161"/>
        <v>0</v>
      </c>
      <c r="BS440" s="11">
        <f>VLOOKUP(AU440,Ceny!$A$3:$E$9,5,FALSE)</f>
        <v>4.4069999999999998E-2</v>
      </c>
      <c r="BT440" s="15">
        <f t="shared" si="162"/>
        <v>7403.76</v>
      </c>
      <c r="BU440" s="15">
        <v>0</v>
      </c>
      <c r="BV440" s="58">
        <f t="shared" si="163"/>
        <v>0</v>
      </c>
      <c r="BW440" s="59">
        <f t="shared" si="164"/>
        <v>9861</v>
      </c>
      <c r="BX440" s="59">
        <f t="shared" si="165"/>
        <v>2268.0300000000002</v>
      </c>
      <c r="BY440" s="59">
        <f t="shared" si="166"/>
        <v>12129.03</v>
      </c>
      <c r="CA440" s="60"/>
    </row>
    <row r="441" spans="1:79">
      <c r="A441" s="56">
        <f t="shared" si="167"/>
        <v>427</v>
      </c>
      <c r="B441" s="8" t="s">
        <v>632</v>
      </c>
      <c r="C441" s="8" t="s">
        <v>633</v>
      </c>
      <c r="D441" s="8" t="s">
        <v>65</v>
      </c>
      <c r="E441" s="8" t="s">
        <v>65</v>
      </c>
      <c r="F441" s="8" t="s">
        <v>634</v>
      </c>
      <c r="G441" s="8" t="s">
        <v>635</v>
      </c>
      <c r="H441" s="8"/>
      <c r="I441" s="8" t="s">
        <v>636</v>
      </c>
      <c r="J441" s="8" t="s">
        <v>632</v>
      </c>
      <c r="K441" s="8" t="s">
        <v>633</v>
      </c>
      <c r="L441" s="8" t="s">
        <v>65</v>
      </c>
      <c r="M441" s="8" t="s">
        <v>65</v>
      </c>
      <c r="N441" s="8" t="s">
        <v>634</v>
      </c>
      <c r="O441" s="8" t="s">
        <v>635</v>
      </c>
      <c r="P441" s="8"/>
      <c r="Q441" s="8" t="s">
        <v>733</v>
      </c>
      <c r="R441" s="8" t="s">
        <v>734</v>
      </c>
      <c r="S441" s="8">
        <v>0</v>
      </c>
      <c r="T441" s="13" t="s">
        <v>49</v>
      </c>
      <c r="U441" s="13" t="s">
        <v>35</v>
      </c>
      <c r="V441" s="8" t="s">
        <v>739</v>
      </c>
      <c r="W441" s="9">
        <v>45657</v>
      </c>
      <c r="X441" s="8" t="s">
        <v>740</v>
      </c>
      <c r="Y441" s="8" t="s">
        <v>632</v>
      </c>
      <c r="Z441" s="8" t="s">
        <v>1022</v>
      </c>
      <c r="AA441" s="8" t="s">
        <v>65</v>
      </c>
      <c r="AB441" s="8" t="s">
        <v>65</v>
      </c>
      <c r="AC441" s="64" t="s">
        <v>1126</v>
      </c>
      <c r="AD441" s="8">
        <v>21</v>
      </c>
      <c r="AE441" s="8"/>
      <c r="AF441" s="10" t="s">
        <v>1982</v>
      </c>
      <c r="AG441" s="65" t="s">
        <v>1983</v>
      </c>
      <c r="AH441" s="11">
        <v>27000</v>
      </c>
      <c r="AI441" s="11">
        <v>23000</v>
      </c>
      <c r="AJ441" s="11">
        <v>21000</v>
      </c>
      <c r="AK441" s="11">
        <v>17000</v>
      </c>
      <c r="AL441" s="11">
        <v>6000</v>
      </c>
      <c r="AM441" s="11">
        <v>5000</v>
      </c>
      <c r="AN441" s="11">
        <v>4000</v>
      </c>
      <c r="AO441" s="11">
        <v>4000</v>
      </c>
      <c r="AP441" s="11">
        <v>9000</v>
      </c>
      <c r="AQ441" s="11">
        <v>14000</v>
      </c>
      <c r="AR441" s="11">
        <v>18000</v>
      </c>
      <c r="AS441" s="12">
        <v>20000</v>
      </c>
      <c r="AT441" s="23">
        <v>168000</v>
      </c>
      <c r="AU441" s="8" t="str">
        <f t="shared" si="172"/>
        <v>W-4</v>
      </c>
      <c r="AV441" s="8" t="s">
        <v>1138</v>
      </c>
      <c r="AW441" s="8"/>
      <c r="AX441" s="13">
        <v>8760</v>
      </c>
      <c r="AY441" s="13">
        <v>12</v>
      </c>
      <c r="AZ441" s="14">
        <v>0</v>
      </c>
      <c r="BA441" s="14">
        <v>100</v>
      </c>
      <c r="BB441" s="13">
        <f t="shared" si="151"/>
        <v>0</v>
      </c>
      <c r="BC441" s="13">
        <f t="shared" si="152"/>
        <v>168000</v>
      </c>
      <c r="BD441" s="57">
        <f t="shared" si="153"/>
        <v>0</v>
      </c>
      <c r="BE441" s="57">
        <f>IF((OR(AU441=Ceny!$A$3,AU441=Ceny!$A$4,AU441=Ceny!$A$5,AU441=Ceny!$A$6,AU441=Ceny!$A$7)),$C$5/1000,$C$6/1000)</f>
        <v>0</v>
      </c>
      <c r="BF441" s="15">
        <f t="shared" si="154"/>
        <v>0</v>
      </c>
      <c r="BG441" s="15">
        <f t="shared" si="155"/>
        <v>0</v>
      </c>
      <c r="BH441" s="15">
        <f t="shared" si="156"/>
        <v>0</v>
      </c>
      <c r="BI441" s="16">
        <f t="shared" si="157"/>
        <v>0</v>
      </c>
      <c r="BJ441" s="15">
        <f t="shared" si="158"/>
        <v>0</v>
      </c>
      <c r="BK441" s="16">
        <f t="shared" si="159"/>
        <v>0</v>
      </c>
      <c r="BL441" s="15">
        <f t="shared" si="160"/>
        <v>0</v>
      </c>
      <c r="BM441" s="11">
        <f>VLOOKUP(AU441,Ceny!$A$3:$E$9,2,FALSE)</f>
        <v>204.77</v>
      </c>
      <c r="BN441" s="15">
        <f t="shared" si="173"/>
        <v>0</v>
      </c>
      <c r="BO441" s="11">
        <f>VLOOKUP(AU441,Ceny!$A$3:$E$9,4,FALSE)</f>
        <v>204.77</v>
      </c>
      <c r="BP441" s="15">
        <f t="shared" si="174"/>
        <v>2457.2399999999998</v>
      </c>
      <c r="BQ441" s="11">
        <f>VLOOKUP(AU441,Ceny!$A$3:$E$9,3,FALSE)</f>
        <v>4.4069999999999998E-2</v>
      </c>
      <c r="BR441" s="15">
        <f t="shared" si="161"/>
        <v>0</v>
      </c>
      <c r="BS441" s="11">
        <f>VLOOKUP(AU441,Ceny!$A$3:$E$9,5,FALSE)</f>
        <v>4.4069999999999998E-2</v>
      </c>
      <c r="BT441" s="15">
        <f t="shared" si="162"/>
        <v>7403.76</v>
      </c>
      <c r="BU441" s="15">
        <v>0</v>
      </c>
      <c r="BV441" s="58">
        <f t="shared" si="163"/>
        <v>0</v>
      </c>
      <c r="BW441" s="59">
        <f t="shared" si="164"/>
        <v>9861</v>
      </c>
      <c r="BX441" s="59">
        <f t="shared" si="165"/>
        <v>2268.0300000000002</v>
      </c>
      <c r="BY441" s="59">
        <f t="shared" si="166"/>
        <v>12129.03</v>
      </c>
      <c r="CA441" s="60"/>
    </row>
    <row r="442" spans="1:79">
      <c r="A442" s="56">
        <f t="shared" si="167"/>
        <v>428</v>
      </c>
      <c r="B442" s="8" t="s">
        <v>632</v>
      </c>
      <c r="C442" s="8" t="s">
        <v>633</v>
      </c>
      <c r="D442" s="8" t="s">
        <v>65</v>
      </c>
      <c r="E442" s="8" t="s">
        <v>65</v>
      </c>
      <c r="F442" s="8" t="s">
        <v>634</v>
      </c>
      <c r="G442" s="8" t="s">
        <v>635</v>
      </c>
      <c r="H442" s="8"/>
      <c r="I442" s="8" t="s">
        <v>636</v>
      </c>
      <c r="J442" s="8" t="s">
        <v>632</v>
      </c>
      <c r="K442" s="8" t="s">
        <v>633</v>
      </c>
      <c r="L442" s="8" t="s">
        <v>65</v>
      </c>
      <c r="M442" s="8" t="s">
        <v>65</v>
      </c>
      <c r="N442" s="8" t="s">
        <v>634</v>
      </c>
      <c r="O442" s="8" t="s">
        <v>635</v>
      </c>
      <c r="P442" s="8"/>
      <c r="Q442" s="8" t="s">
        <v>733</v>
      </c>
      <c r="R442" s="8" t="s">
        <v>734</v>
      </c>
      <c r="S442" s="8">
        <v>0</v>
      </c>
      <c r="T442" s="13" t="s">
        <v>49</v>
      </c>
      <c r="U442" s="13" t="s">
        <v>35</v>
      </c>
      <c r="V442" s="8" t="s">
        <v>739</v>
      </c>
      <c r="W442" s="9">
        <v>45657</v>
      </c>
      <c r="X442" s="8" t="s">
        <v>740</v>
      </c>
      <c r="Y442" s="8" t="s">
        <v>632</v>
      </c>
      <c r="Z442" s="8" t="s">
        <v>1022</v>
      </c>
      <c r="AA442" s="8" t="s">
        <v>65</v>
      </c>
      <c r="AB442" s="8" t="s">
        <v>65</v>
      </c>
      <c r="AC442" s="64" t="s">
        <v>1126</v>
      </c>
      <c r="AD442" s="8">
        <v>27</v>
      </c>
      <c r="AE442" s="8"/>
      <c r="AF442" s="10" t="s">
        <v>1984</v>
      </c>
      <c r="AG442" s="65" t="s">
        <v>1985</v>
      </c>
      <c r="AH442" s="11">
        <v>27000</v>
      </c>
      <c r="AI442" s="11">
        <v>23000</v>
      </c>
      <c r="AJ442" s="11">
        <v>21000</v>
      </c>
      <c r="AK442" s="11">
        <v>17000</v>
      </c>
      <c r="AL442" s="11">
        <v>6000</v>
      </c>
      <c r="AM442" s="11">
        <v>5000</v>
      </c>
      <c r="AN442" s="11">
        <v>4000</v>
      </c>
      <c r="AO442" s="11">
        <v>4000</v>
      </c>
      <c r="AP442" s="11">
        <v>9000</v>
      </c>
      <c r="AQ442" s="11">
        <v>14000</v>
      </c>
      <c r="AR442" s="11">
        <v>18000</v>
      </c>
      <c r="AS442" s="12">
        <v>20000</v>
      </c>
      <c r="AT442" s="23">
        <v>168000</v>
      </c>
      <c r="AU442" s="8" t="str">
        <f t="shared" si="172"/>
        <v>W-4</v>
      </c>
      <c r="AV442" s="8" t="s">
        <v>1138</v>
      </c>
      <c r="AW442" s="8"/>
      <c r="AX442" s="13">
        <v>8760</v>
      </c>
      <c r="AY442" s="13">
        <v>12</v>
      </c>
      <c r="AZ442" s="14">
        <v>0</v>
      </c>
      <c r="BA442" s="14">
        <v>100</v>
      </c>
      <c r="BB442" s="13">
        <f t="shared" si="151"/>
        <v>0</v>
      </c>
      <c r="BC442" s="13">
        <f t="shared" si="152"/>
        <v>168000</v>
      </c>
      <c r="BD442" s="57">
        <f t="shared" si="153"/>
        <v>0</v>
      </c>
      <c r="BE442" s="57">
        <f>IF((OR(AU442=Ceny!$A$3,AU442=Ceny!$A$4,AU442=Ceny!$A$5,AU442=Ceny!$A$6,AU442=Ceny!$A$7)),$C$5/1000,$C$6/1000)</f>
        <v>0</v>
      </c>
      <c r="BF442" s="15">
        <f t="shared" si="154"/>
        <v>0</v>
      </c>
      <c r="BG442" s="15">
        <f t="shared" si="155"/>
        <v>0</v>
      </c>
      <c r="BH442" s="15">
        <f t="shared" si="156"/>
        <v>0</v>
      </c>
      <c r="BI442" s="16">
        <f t="shared" si="157"/>
        <v>0</v>
      </c>
      <c r="BJ442" s="15">
        <f t="shared" si="158"/>
        <v>0</v>
      </c>
      <c r="BK442" s="16">
        <f t="shared" si="159"/>
        <v>0</v>
      </c>
      <c r="BL442" s="15">
        <f t="shared" si="160"/>
        <v>0</v>
      </c>
      <c r="BM442" s="11">
        <f>VLOOKUP(AU442,Ceny!$A$3:$E$9,2,FALSE)</f>
        <v>204.77</v>
      </c>
      <c r="BN442" s="15">
        <f t="shared" si="173"/>
        <v>0</v>
      </c>
      <c r="BO442" s="11">
        <f>VLOOKUP(AU442,Ceny!$A$3:$E$9,4,FALSE)</f>
        <v>204.77</v>
      </c>
      <c r="BP442" s="15">
        <f t="shared" si="174"/>
        <v>2457.2399999999998</v>
      </c>
      <c r="BQ442" s="11">
        <f>VLOOKUP(AU442,Ceny!$A$3:$E$9,3,FALSE)</f>
        <v>4.4069999999999998E-2</v>
      </c>
      <c r="BR442" s="15">
        <f t="shared" si="161"/>
        <v>0</v>
      </c>
      <c r="BS442" s="11">
        <f>VLOOKUP(AU442,Ceny!$A$3:$E$9,5,FALSE)</f>
        <v>4.4069999999999998E-2</v>
      </c>
      <c r="BT442" s="15">
        <f t="shared" si="162"/>
        <v>7403.76</v>
      </c>
      <c r="BU442" s="15">
        <v>0</v>
      </c>
      <c r="BV442" s="58">
        <f t="shared" si="163"/>
        <v>0</v>
      </c>
      <c r="BW442" s="59">
        <f t="shared" si="164"/>
        <v>9861</v>
      </c>
      <c r="BX442" s="59">
        <f t="shared" si="165"/>
        <v>2268.0300000000002</v>
      </c>
      <c r="BY442" s="59">
        <f t="shared" si="166"/>
        <v>12129.03</v>
      </c>
      <c r="CA442" s="60"/>
    </row>
    <row r="443" spans="1:79">
      <c r="A443" s="56">
        <f t="shared" si="167"/>
        <v>429</v>
      </c>
      <c r="B443" s="8" t="s">
        <v>632</v>
      </c>
      <c r="C443" s="8" t="s">
        <v>633</v>
      </c>
      <c r="D443" s="8" t="s">
        <v>65</v>
      </c>
      <c r="E443" s="8" t="s">
        <v>65</v>
      </c>
      <c r="F443" s="8" t="s">
        <v>634</v>
      </c>
      <c r="G443" s="8" t="s">
        <v>635</v>
      </c>
      <c r="H443" s="8"/>
      <c r="I443" s="8" t="s">
        <v>636</v>
      </c>
      <c r="J443" s="8" t="s">
        <v>632</v>
      </c>
      <c r="K443" s="8" t="s">
        <v>633</v>
      </c>
      <c r="L443" s="8" t="s">
        <v>65</v>
      </c>
      <c r="M443" s="8" t="s">
        <v>65</v>
      </c>
      <c r="N443" s="8" t="s">
        <v>634</v>
      </c>
      <c r="O443" s="8" t="s">
        <v>635</v>
      </c>
      <c r="P443" s="8"/>
      <c r="Q443" s="8" t="s">
        <v>733</v>
      </c>
      <c r="R443" s="8" t="s">
        <v>734</v>
      </c>
      <c r="S443" s="8">
        <v>0</v>
      </c>
      <c r="T443" s="13" t="s">
        <v>49</v>
      </c>
      <c r="U443" s="13" t="s">
        <v>35</v>
      </c>
      <c r="V443" s="8" t="s">
        <v>739</v>
      </c>
      <c r="W443" s="9">
        <v>45657</v>
      </c>
      <c r="X443" s="8" t="s">
        <v>740</v>
      </c>
      <c r="Y443" s="8" t="s">
        <v>632</v>
      </c>
      <c r="Z443" s="8" t="s">
        <v>1022</v>
      </c>
      <c r="AA443" s="8" t="s">
        <v>65</v>
      </c>
      <c r="AB443" s="8" t="s">
        <v>65</v>
      </c>
      <c r="AC443" s="64" t="s">
        <v>1126</v>
      </c>
      <c r="AD443" s="8">
        <v>33</v>
      </c>
      <c r="AE443" s="8"/>
      <c r="AF443" s="10" t="s">
        <v>1986</v>
      </c>
      <c r="AG443" s="65" t="s">
        <v>1987</v>
      </c>
      <c r="AH443" s="11">
        <v>27000</v>
      </c>
      <c r="AI443" s="11">
        <v>23000</v>
      </c>
      <c r="AJ443" s="11">
        <v>21000</v>
      </c>
      <c r="AK443" s="11">
        <v>17000</v>
      </c>
      <c r="AL443" s="11">
        <v>6000</v>
      </c>
      <c r="AM443" s="11">
        <v>5000</v>
      </c>
      <c r="AN443" s="11">
        <v>4000</v>
      </c>
      <c r="AO443" s="11">
        <v>4000</v>
      </c>
      <c r="AP443" s="11">
        <v>9000</v>
      </c>
      <c r="AQ443" s="11">
        <v>14000</v>
      </c>
      <c r="AR443" s="11">
        <v>18000</v>
      </c>
      <c r="AS443" s="12">
        <v>20000</v>
      </c>
      <c r="AT443" s="23">
        <v>168000</v>
      </c>
      <c r="AU443" s="8" t="str">
        <f t="shared" si="172"/>
        <v>W-4</v>
      </c>
      <c r="AV443" s="8" t="s">
        <v>1138</v>
      </c>
      <c r="AW443" s="8"/>
      <c r="AX443" s="13">
        <v>8760</v>
      </c>
      <c r="AY443" s="13">
        <v>12</v>
      </c>
      <c r="AZ443" s="14">
        <v>0</v>
      </c>
      <c r="BA443" s="14">
        <v>100</v>
      </c>
      <c r="BB443" s="13">
        <f t="shared" si="151"/>
        <v>0</v>
      </c>
      <c r="BC443" s="13">
        <f t="shared" si="152"/>
        <v>168000</v>
      </c>
      <c r="BD443" s="57">
        <f t="shared" si="153"/>
        <v>0</v>
      </c>
      <c r="BE443" s="57">
        <f>IF((OR(AU443=Ceny!$A$3,AU443=Ceny!$A$4,AU443=Ceny!$A$5,AU443=Ceny!$A$6,AU443=Ceny!$A$7)),$C$5/1000,$C$6/1000)</f>
        <v>0</v>
      </c>
      <c r="BF443" s="15">
        <f t="shared" si="154"/>
        <v>0</v>
      </c>
      <c r="BG443" s="15">
        <f t="shared" si="155"/>
        <v>0</v>
      </c>
      <c r="BH443" s="15">
        <f t="shared" si="156"/>
        <v>0</v>
      </c>
      <c r="BI443" s="16">
        <f t="shared" si="157"/>
        <v>0</v>
      </c>
      <c r="BJ443" s="15">
        <f t="shared" si="158"/>
        <v>0</v>
      </c>
      <c r="BK443" s="16">
        <f t="shared" si="159"/>
        <v>0</v>
      </c>
      <c r="BL443" s="15">
        <f t="shared" si="160"/>
        <v>0</v>
      </c>
      <c r="BM443" s="11">
        <f>VLOOKUP(AU443,Ceny!$A$3:$E$9,2,FALSE)</f>
        <v>204.77</v>
      </c>
      <c r="BN443" s="15">
        <f t="shared" si="173"/>
        <v>0</v>
      </c>
      <c r="BO443" s="11">
        <f>VLOOKUP(AU443,Ceny!$A$3:$E$9,4,FALSE)</f>
        <v>204.77</v>
      </c>
      <c r="BP443" s="15">
        <f t="shared" si="174"/>
        <v>2457.2399999999998</v>
      </c>
      <c r="BQ443" s="11">
        <f>VLOOKUP(AU443,Ceny!$A$3:$E$9,3,FALSE)</f>
        <v>4.4069999999999998E-2</v>
      </c>
      <c r="BR443" s="15">
        <f t="shared" si="161"/>
        <v>0</v>
      </c>
      <c r="BS443" s="11">
        <f>VLOOKUP(AU443,Ceny!$A$3:$E$9,5,FALSE)</f>
        <v>4.4069999999999998E-2</v>
      </c>
      <c r="BT443" s="15">
        <f t="shared" si="162"/>
        <v>7403.76</v>
      </c>
      <c r="BU443" s="15">
        <v>0</v>
      </c>
      <c r="BV443" s="58">
        <f t="shared" si="163"/>
        <v>0</v>
      </c>
      <c r="BW443" s="59">
        <f t="shared" si="164"/>
        <v>9861</v>
      </c>
      <c r="BX443" s="59">
        <f t="shared" si="165"/>
        <v>2268.0300000000002</v>
      </c>
      <c r="BY443" s="59">
        <f t="shared" si="166"/>
        <v>12129.03</v>
      </c>
      <c r="CA443" s="60"/>
    </row>
    <row r="444" spans="1:79">
      <c r="A444" s="56">
        <f t="shared" si="167"/>
        <v>430</v>
      </c>
      <c r="B444" s="8" t="s">
        <v>632</v>
      </c>
      <c r="C444" s="8" t="s">
        <v>633</v>
      </c>
      <c r="D444" s="8" t="s">
        <v>65</v>
      </c>
      <c r="E444" s="8" t="s">
        <v>65</v>
      </c>
      <c r="F444" s="8" t="s">
        <v>634</v>
      </c>
      <c r="G444" s="8" t="s">
        <v>635</v>
      </c>
      <c r="H444" s="8"/>
      <c r="I444" s="8" t="s">
        <v>636</v>
      </c>
      <c r="J444" s="8" t="s">
        <v>632</v>
      </c>
      <c r="K444" s="8" t="s">
        <v>633</v>
      </c>
      <c r="L444" s="8" t="s">
        <v>65</v>
      </c>
      <c r="M444" s="8" t="s">
        <v>65</v>
      </c>
      <c r="N444" s="8" t="s">
        <v>634</v>
      </c>
      <c r="O444" s="8" t="s">
        <v>635</v>
      </c>
      <c r="P444" s="8"/>
      <c r="Q444" s="8" t="s">
        <v>733</v>
      </c>
      <c r="R444" s="8" t="s">
        <v>734</v>
      </c>
      <c r="S444" s="8">
        <v>0</v>
      </c>
      <c r="T444" s="13" t="s">
        <v>49</v>
      </c>
      <c r="U444" s="13" t="s">
        <v>35</v>
      </c>
      <c r="V444" s="8" t="s">
        <v>739</v>
      </c>
      <c r="W444" s="9">
        <v>45657</v>
      </c>
      <c r="X444" s="8" t="s">
        <v>740</v>
      </c>
      <c r="Y444" s="8" t="s">
        <v>632</v>
      </c>
      <c r="Z444" s="8" t="s">
        <v>1022</v>
      </c>
      <c r="AA444" s="8" t="s">
        <v>65</v>
      </c>
      <c r="AB444" s="8" t="s">
        <v>65</v>
      </c>
      <c r="AC444" s="64" t="s">
        <v>1126</v>
      </c>
      <c r="AD444" s="8">
        <v>39</v>
      </c>
      <c r="AE444" s="8"/>
      <c r="AF444" s="10" t="s">
        <v>1988</v>
      </c>
      <c r="AG444" s="65" t="s">
        <v>1989</v>
      </c>
      <c r="AH444" s="11">
        <v>27000</v>
      </c>
      <c r="AI444" s="11">
        <v>23000</v>
      </c>
      <c r="AJ444" s="11">
        <v>21000</v>
      </c>
      <c r="AK444" s="11">
        <v>17000</v>
      </c>
      <c r="AL444" s="11">
        <v>6000</v>
      </c>
      <c r="AM444" s="11">
        <v>5000</v>
      </c>
      <c r="AN444" s="11">
        <v>4000</v>
      </c>
      <c r="AO444" s="11">
        <v>4000</v>
      </c>
      <c r="AP444" s="11">
        <v>9000</v>
      </c>
      <c r="AQ444" s="11">
        <v>14000</v>
      </c>
      <c r="AR444" s="11">
        <v>18000</v>
      </c>
      <c r="AS444" s="12">
        <v>20000</v>
      </c>
      <c r="AT444" s="23">
        <v>168000</v>
      </c>
      <c r="AU444" s="8" t="str">
        <f t="shared" si="172"/>
        <v>W-4</v>
      </c>
      <c r="AV444" s="8" t="s">
        <v>1138</v>
      </c>
      <c r="AW444" s="8"/>
      <c r="AX444" s="13">
        <v>8760</v>
      </c>
      <c r="AY444" s="13">
        <v>12</v>
      </c>
      <c r="AZ444" s="14">
        <v>0</v>
      </c>
      <c r="BA444" s="14">
        <v>100</v>
      </c>
      <c r="BB444" s="13">
        <f t="shared" si="151"/>
        <v>0</v>
      </c>
      <c r="BC444" s="13">
        <f t="shared" si="152"/>
        <v>168000</v>
      </c>
      <c r="BD444" s="57">
        <f t="shared" si="153"/>
        <v>0</v>
      </c>
      <c r="BE444" s="57">
        <f>IF((OR(AU444=Ceny!$A$3,AU444=Ceny!$A$4,AU444=Ceny!$A$5,AU444=Ceny!$A$6,AU444=Ceny!$A$7)),$C$5/1000,$C$6/1000)</f>
        <v>0</v>
      </c>
      <c r="BF444" s="15">
        <f t="shared" si="154"/>
        <v>0</v>
      </c>
      <c r="BG444" s="15">
        <f t="shared" si="155"/>
        <v>0</v>
      </c>
      <c r="BH444" s="15">
        <f t="shared" si="156"/>
        <v>0</v>
      </c>
      <c r="BI444" s="16">
        <f t="shared" si="157"/>
        <v>0</v>
      </c>
      <c r="BJ444" s="15">
        <f t="shared" si="158"/>
        <v>0</v>
      </c>
      <c r="BK444" s="16">
        <f t="shared" si="159"/>
        <v>0</v>
      </c>
      <c r="BL444" s="15">
        <f t="shared" si="160"/>
        <v>0</v>
      </c>
      <c r="BM444" s="11">
        <f>VLOOKUP(AU444,Ceny!$A$3:$E$9,2,FALSE)</f>
        <v>204.77</v>
      </c>
      <c r="BN444" s="15">
        <f t="shared" si="173"/>
        <v>0</v>
      </c>
      <c r="BO444" s="11">
        <f>VLOOKUP(AU444,Ceny!$A$3:$E$9,4,FALSE)</f>
        <v>204.77</v>
      </c>
      <c r="BP444" s="15">
        <f t="shared" si="174"/>
        <v>2457.2399999999998</v>
      </c>
      <c r="BQ444" s="11">
        <f>VLOOKUP(AU444,Ceny!$A$3:$E$9,3,FALSE)</f>
        <v>4.4069999999999998E-2</v>
      </c>
      <c r="BR444" s="15">
        <f t="shared" si="161"/>
        <v>0</v>
      </c>
      <c r="BS444" s="11">
        <f>VLOOKUP(AU444,Ceny!$A$3:$E$9,5,FALSE)</f>
        <v>4.4069999999999998E-2</v>
      </c>
      <c r="BT444" s="15">
        <f t="shared" si="162"/>
        <v>7403.76</v>
      </c>
      <c r="BU444" s="15">
        <v>0</v>
      </c>
      <c r="BV444" s="58">
        <f t="shared" si="163"/>
        <v>0</v>
      </c>
      <c r="BW444" s="59">
        <f t="shared" si="164"/>
        <v>9861</v>
      </c>
      <c r="BX444" s="59">
        <f t="shared" si="165"/>
        <v>2268.0300000000002</v>
      </c>
      <c r="BY444" s="59">
        <f t="shared" si="166"/>
        <v>12129.03</v>
      </c>
      <c r="CA444" s="60"/>
    </row>
    <row r="445" spans="1:79">
      <c r="A445" s="56">
        <f t="shared" si="167"/>
        <v>431</v>
      </c>
      <c r="B445" s="8" t="s">
        <v>718</v>
      </c>
      <c r="C445" s="8" t="s">
        <v>610</v>
      </c>
      <c r="D445" s="8" t="s">
        <v>65</v>
      </c>
      <c r="E445" s="8" t="s">
        <v>65</v>
      </c>
      <c r="F445" s="8" t="s">
        <v>607</v>
      </c>
      <c r="G445" s="8" t="s">
        <v>719</v>
      </c>
      <c r="H445" s="8"/>
      <c r="I445" s="8">
        <v>8960005845</v>
      </c>
      <c r="J445" s="8" t="s">
        <v>718</v>
      </c>
      <c r="K445" s="8" t="s">
        <v>610</v>
      </c>
      <c r="L445" s="8" t="s">
        <v>65</v>
      </c>
      <c r="M445" s="8" t="s">
        <v>65</v>
      </c>
      <c r="N445" s="8" t="s">
        <v>607</v>
      </c>
      <c r="O445" s="8" t="s">
        <v>608</v>
      </c>
      <c r="P445" s="8">
        <v>103</v>
      </c>
      <c r="Q445" s="8" t="s">
        <v>733</v>
      </c>
      <c r="R445" s="8" t="s">
        <v>734</v>
      </c>
      <c r="S445" s="17">
        <v>100</v>
      </c>
      <c r="T445" s="13" t="s">
        <v>49</v>
      </c>
      <c r="U445" s="13" t="s">
        <v>35</v>
      </c>
      <c r="V445" s="8" t="s">
        <v>742</v>
      </c>
      <c r="W445" s="8" t="s">
        <v>740</v>
      </c>
      <c r="X445" s="8" t="s">
        <v>741</v>
      </c>
      <c r="Y445" s="8" t="s">
        <v>1127</v>
      </c>
      <c r="Z445" s="8" t="s">
        <v>872</v>
      </c>
      <c r="AA445" s="8" t="s">
        <v>65</v>
      </c>
      <c r="AB445" s="8" t="s">
        <v>65</v>
      </c>
      <c r="AC445" s="8" t="s">
        <v>873</v>
      </c>
      <c r="AD445" s="8">
        <v>22</v>
      </c>
      <c r="AE445" s="8">
        <v>8</v>
      </c>
      <c r="AF445" s="10" t="s">
        <v>1990</v>
      </c>
      <c r="AG445" s="8" t="s">
        <v>1991</v>
      </c>
      <c r="AH445" s="11">
        <v>600</v>
      </c>
      <c r="AI445" s="11">
        <v>600</v>
      </c>
      <c r="AJ445" s="11">
        <v>600</v>
      </c>
      <c r="AK445" s="11">
        <v>600</v>
      </c>
      <c r="AL445" s="11">
        <v>300</v>
      </c>
      <c r="AM445" s="11">
        <v>300</v>
      </c>
      <c r="AN445" s="11">
        <v>300</v>
      </c>
      <c r="AO445" s="11">
        <v>300</v>
      </c>
      <c r="AP445" s="11">
        <v>300</v>
      </c>
      <c r="AQ445" s="11">
        <v>600</v>
      </c>
      <c r="AR445" s="11">
        <v>600</v>
      </c>
      <c r="AS445" s="12">
        <v>600</v>
      </c>
      <c r="AT445" s="18">
        <v>5700</v>
      </c>
      <c r="AU445" s="8" t="str">
        <f>AU$30</f>
        <v>W-2.1</v>
      </c>
      <c r="AV445" s="8" t="s">
        <v>1138</v>
      </c>
      <c r="AW445" s="8"/>
      <c r="AX445" s="13">
        <v>8760</v>
      </c>
      <c r="AY445" s="13">
        <v>12</v>
      </c>
      <c r="AZ445" s="14">
        <v>0</v>
      </c>
      <c r="BA445" s="14">
        <v>100</v>
      </c>
      <c r="BB445" s="13">
        <f t="shared" si="151"/>
        <v>0</v>
      </c>
      <c r="BC445" s="13">
        <f t="shared" si="152"/>
        <v>5700</v>
      </c>
      <c r="BD445" s="57">
        <f t="shared" si="153"/>
        <v>0</v>
      </c>
      <c r="BE445" s="57">
        <f>IF((OR(AU445=Ceny!$A$3,AU445=Ceny!$A$4,AU445=Ceny!$A$5,AU445=Ceny!$A$6,AU445=Ceny!$A$7)),$C$5/1000,$C$6/1000)</f>
        <v>0</v>
      </c>
      <c r="BF445" s="15">
        <f t="shared" si="154"/>
        <v>0</v>
      </c>
      <c r="BG445" s="15">
        <f t="shared" si="155"/>
        <v>0</v>
      </c>
      <c r="BH445" s="15">
        <f t="shared" si="156"/>
        <v>0</v>
      </c>
      <c r="BI445" s="16">
        <f t="shared" si="157"/>
        <v>0</v>
      </c>
      <c r="BJ445" s="15">
        <f t="shared" si="158"/>
        <v>0</v>
      </c>
      <c r="BK445" s="16">
        <f t="shared" si="159"/>
        <v>0</v>
      </c>
      <c r="BL445" s="15">
        <f t="shared" si="160"/>
        <v>0</v>
      </c>
      <c r="BM445" s="11">
        <f>VLOOKUP(AU445,Ceny!$A$3:$E$9,2,FALSE)</f>
        <v>13.04</v>
      </c>
      <c r="BN445" s="15">
        <f t="shared" si="173"/>
        <v>0</v>
      </c>
      <c r="BO445" s="11">
        <f>VLOOKUP(AU445,Ceny!$A$3:$E$9,4,FALSE)</f>
        <v>13.04</v>
      </c>
      <c r="BP445" s="15">
        <f t="shared" si="174"/>
        <v>156.47999999999999</v>
      </c>
      <c r="BQ445" s="11">
        <f>VLOOKUP(AU445,Ceny!$A$3:$E$9,3,FALSE)</f>
        <v>4.7559999999999998E-2</v>
      </c>
      <c r="BR445" s="15">
        <f t="shared" si="161"/>
        <v>0</v>
      </c>
      <c r="BS445" s="11">
        <f>VLOOKUP(AU445,Ceny!$A$3:$E$9,5,FALSE)</f>
        <v>4.7559999999999998E-2</v>
      </c>
      <c r="BT445" s="15">
        <f t="shared" si="162"/>
        <v>271.08999999999997</v>
      </c>
      <c r="BU445" s="61">
        <v>3.8999999999999998E-3</v>
      </c>
      <c r="BV445" s="58">
        <f t="shared" si="163"/>
        <v>22.23</v>
      </c>
      <c r="BW445" s="59">
        <f t="shared" si="164"/>
        <v>449.79999999999995</v>
      </c>
      <c r="BX445" s="59">
        <f t="shared" si="165"/>
        <v>103.45</v>
      </c>
      <c r="BY445" s="59">
        <f t="shared" si="166"/>
        <v>553.25</v>
      </c>
      <c r="CA445" s="60"/>
    </row>
    <row r="446" spans="1:79">
      <c r="A446" s="56">
        <f t="shared" si="167"/>
        <v>432</v>
      </c>
      <c r="B446" s="8" t="s">
        <v>63</v>
      </c>
      <c r="C446" s="8" t="s">
        <v>64</v>
      </c>
      <c r="D446" s="8" t="s">
        <v>65</v>
      </c>
      <c r="E446" s="8" t="s">
        <v>65</v>
      </c>
      <c r="F446" s="8" t="s">
        <v>66</v>
      </c>
      <c r="G446" s="8" t="s">
        <v>643</v>
      </c>
      <c r="H446" s="8"/>
      <c r="I446" s="8" t="s">
        <v>68</v>
      </c>
      <c r="J446" s="8" t="s">
        <v>720</v>
      </c>
      <c r="K446" s="8" t="s">
        <v>721</v>
      </c>
      <c r="L446" s="8" t="s">
        <v>65</v>
      </c>
      <c r="M446" s="8" t="s">
        <v>65</v>
      </c>
      <c r="N446" s="8" t="s">
        <v>485</v>
      </c>
      <c r="O446" s="8">
        <v>46</v>
      </c>
      <c r="P446" s="8">
        <v>3</v>
      </c>
      <c r="Q446" s="8" t="s">
        <v>733</v>
      </c>
      <c r="R446" s="8" t="s">
        <v>734</v>
      </c>
      <c r="S446" s="8">
        <v>0</v>
      </c>
      <c r="T446" s="13" t="s">
        <v>49</v>
      </c>
      <c r="U446" s="13" t="s">
        <v>35</v>
      </c>
      <c r="V446" s="8" t="s">
        <v>739</v>
      </c>
      <c r="W446" s="9">
        <v>45657</v>
      </c>
      <c r="X446" s="8" t="s">
        <v>740</v>
      </c>
      <c r="Y446" s="8" t="s">
        <v>720</v>
      </c>
      <c r="Z446" s="8" t="s">
        <v>484</v>
      </c>
      <c r="AA446" s="8" t="s">
        <v>65</v>
      </c>
      <c r="AB446" s="8" t="s">
        <v>65</v>
      </c>
      <c r="AC446" s="8" t="s">
        <v>485</v>
      </c>
      <c r="AD446" s="8">
        <v>46</v>
      </c>
      <c r="AE446" s="8">
        <v>3</v>
      </c>
      <c r="AF446" s="10" t="s">
        <v>1992</v>
      </c>
      <c r="AG446" s="8" t="s">
        <v>1993</v>
      </c>
      <c r="AH446" s="11">
        <v>250</v>
      </c>
      <c r="AI446" s="11">
        <v>250</v>
      </c>
      <c r="AJ446" s="11">
        <v>250</v>
      </c>
      <c r="AK446" s="11">
        <v>250</v>
      </c>
      <c r="AL446" s="11">
        <v>250</v>
      </c>
      <c r="AM446" s="11">
        <v>250</v>
      </c>
      <c r="AN446" s="11">
        <v>250</v>
      </c>
      <c r="AO446" s="11">
        <v>250</v>
      </c>
      <c r="AP446" s="11">
        <v>250</v>
      </c>
      <c r="AQ446" s="11">
        <v>250</v>
      </c>
      <c r="AR446" s="11">
        <v>250</v>
      </c>
      <c r="AS446" s="12">
        <v>250</v>
      </c>
      <c r="AT446" s="18">
        <v>3000</v>
      </c>
      <c r="AU446" s="8" t="str">
        <f>AU$15</f>
        <v>W-1.1</v>
      </c>
      <c r="AV446" s="8" t="s">
        <v>1138</v>
      </c>
      <c r="AW446" s="8"/>
      <c r="AX446" s="13">
        <v>8760</v>
      </c>
      <c r="AY446" s="13">
        <v>12</v>
      </c>
      <c r="AZ446" s="14">
        <v>0</v>
      </c>
      <c r="BA446" s="14">
        <v>100</v>
      </c>
      <c r="BB446" s="13">
        <f t="shared" si="151"/>
        <v>0</v>
      </c>
      <c r="BC446" s="13">
        <f t="shared" si="152"/>
        <v>3000</v>
      </c>
      <c r="BD446" s="57">
        <f t="shared" si="153"/>
        <v>0</v>
      </c>
      <c r="BE446" s="57">
        <f>IF((OR(AU446=Ceny!$A$3,AU446=Ceny!$A$4,AU446=Ceny!$A$5,AU446=Ceny!$A$6,AU446=Ceny!$A$7)),$C$5/1000,$C$6/1000)</f>
        <v>0</v>
      </c>
      <c r="BF446" s="15">
        <f t="shared" si="154"/>
        <v>0</v>
      </c>
      <c r="BG446" s="15">
        <f t="shared" si="155"/>
        <v>0</v>
      </c>
      <c r="BH446" s="15">
        <f t="shared" si="156"/>
        <v>0</v>
      </c>
      <c r="BI446" s="16">
        <f t="shared" si="157"/>
        <v>0</v>
      </c>
      <c r="BJ446" s="15">
        <f t="shared" si="158"/>
        <v>0</v>
      </c>
      <c r="BK446" s="16">
        <f t="shared" si="159"/>
        <v>0</v>
      </c>
      <c r="BL446" s="15">
        <f t="shared" si="160"/>
        <v>0</v>
      </c>
      <c r="BM446" s="11">
        <f>VLOOKUP(AU446,Ceny!$A$3:$E$9,2,FALSE)</f>
        <v>6.01</v>
      </c>
      <c r="BN446" s="15">
        <f t="shared" si="173"/>
        <v>0</v>
      </c>
      <c r="BO446" s="11">
        <f>VLOOKUP(AU446,Ceny!$A$3:$E$9,4,FALSE)</f>
        <v>6.01</v>
      </c>
      <c r="BP446" s="15">
        <f t="shared" si="174"/>
        <v>72.12</v>
      </c>
      <c r="BQ446" s="11">
        <f>VLOOKUP(AU446,Ceny!$A$3:$E$9,3,FALSE)</f>
        <v>5.706E-2</v>
      </c>
      <c r="BR446" s="15">
        <f t="shared" si="161"/>
        <v>0</v>
      </c>
      <c r="BS446" s="11">
        <f>VLOOKUP(AU446,Ceny!$A$3:$E$9,5,FALSE)</f>
        <v>5.706E-2</v>
      </c>
      <c r="BT446" s="15">
        <f t="shared" si="162"/>
        <v>171.18</v>
      </c>
      <c r="BU446" s="15">
        <v>0</v>
      </c>
      <c r="BV446" s="58">
        <f t="shared" si="163"/>
        <v>0</v>
      </c>
      <c r="BW446" s="59">
        <f t="shared" si="164"/>
        <v>243.3</v>
      </c>
      <c r="BX446" s="59">
        <f t="shared" si="165"/>
        <v>55.96</v>
      </c>
      <c r="BY446" s="59">
        <f t="shared" si="166"/>
        <v>299.26</v>
      </c>
      <c r="CA446" s="60"/>
    </row>
    <row r="447" spans="1:79">
      <c r="A447" s="56">
        <f t="shared" si="167"/>
        <v>433</v>
      </c>
      <c r="B447" s="19" t="s">
        <v>722</v>
      </c>
      <c r="C447" s="19" t="s">
        <v>723</v>
      </c>
      <c r="D447" s="19" t="s">
        <v>65</v>
      </c>
      <c r="E447" s="19" t="s">
        <v>65</v>
      </c>
      <c r="F447" s="19" t="s">
        <v>724</v>
      </c>
      <c r="G447" s="19">
        <v>2</v>
      </c>
      <c r="H447" s="19"/>
      <c r="I447" s="19">
        <v>8971818500</v>
      </c>
      <c r="J447" s="19" t="s">
        <v>722</v>
      </c>
      <c r="K447" s="19" t="s">
        <v>723</v>
      </c>
      <c r="L447" s="19" t="s">
        <v>65</v>
      </c>
      <c r="M447" s="19" t="s">
        <v>65</v>
      </c>
      <c r="N447" s="19" t="s">
        <v>724</v>
      </c>
      <c r="O447" s="19">
        <v>2</v>
      </c>
      <c r="P447" s="19"/>
      <c r="Q447" s="8" t="s">
        <v>733</v>
      </c>
      <c r="R447" s="8" t="s">
        <v>734</v>
      </c>
      <c r="S447" s="19">
        <v>0</v>
      </c>
      <c r="T447" s="13" t="s">
        <v>49</v>
      </c>
      <c r="U447" s="13" t="s">
        <v>35</v>
      </c>
      <c r="V447" s="19" t="s">
        <v>742</v>
      </c>
      <c r="W447" s="19" t="s">
        <v>743</v>
      </c>
      <c r="X447" s="19" t="s">
        <v>744</v>
      </c>
      <c r="Y447" s="19" t="s">
        <v>1128</v>
      </c>
      <c r="Z447" s="19" t="s">
        <v>1129</v>
      </c>
      <c r="AA447" s="19" t="s">
        <v>65</v>
      </c>
      <c r="AB447" s="19" t="s">
        <v>65</v>
      </c>
      <c r="AC447" s="19" t="s">
        <v>1130</v>
      </c>
      <c r="AD447" s="19">
        <v>29</v>
      </c>
      <c r="AE447" s="19"/>
      <c r="AF447" s="20" t="s">
        <v>1994</v>
      </c>
      <c r="AG447" s="19" t="s">
        <v>1995</v>
      </c>
      <c r="AH447" s="21">
        <v>9111</v>
      </c>
      <c r="AI447" s="21">
        <v>6378</v>
      </c>
      <c r="AJ447" s="21">
        <v>4556</v>
      </c>
      <c r="AK447" s="21">
        <v>3644</v>
      </c>
      <c r="AL447" s="21">
        <v>2733</v>
      </c>
      <c r="AM447" s="21">
        <v>2733</v>
      </c>
      <c r="AN447" s="21">
        <v>2733</v>
      </c>
      <c r="AO447" s="21">
        <v>2733</v>
      </c>
      <c r="AP447" s="21">
        <v>2733</v>
      </c>
      <c r="AQ447" s="21">
        <v>4556</v>
      </c>
      <c r="AR447" s="21">
        <v>6378</v>
      </c>
      <c r="AS447" s="22">
        <v>8200</v>
      </c>
      <c r="AT447" s="23">
        <v>56488</v>
      </c>
      <c r="AU447" s="19" t="str">
        <f>AU$386</f>
        <v>W-3.9</v>
      </c>
      <c r="AV447" s="19" t="s">
        <v>1138</v>
      </c>
      <c r="AW447" s="19"/>
      <c r="AX447" s="13">
        <v>8760</v>
      </c>
      <c r="AY447" s="13">
        <v>12</v>
      </c>
      <c r="AZ447" s="24">
        <v>0</v>
      </c>
      <c r="BA447" s="24">
        <v>100</v>
      </c>
      <c r="BB447" s="13">
        <f t="shared" si="151"/>
        <v>0</v>
      </c>
      <c r="BC447" s="13">
        <f t="shared" si="152"/>
        <v>56488</v>
      </c>
      <c r="BD447" s="57">
        <f t="shared" si="153"/>
        <v>0</v>
      </c>
      <c r="BE447" s="57">
        <f>IF((OR(AU447=Ceny!$A$3,AU447=Ceny!$A$4,AU447=Ceny!$A$5,AU447=Ceny!$A$6,AU447=Ceny!$A$7)),$C$5/1000,$C$6/1000)</f>
        <v>0</v>
      </c>
      <c r="BF447" s="15">
        <f t="shared" si="154"/>
        <v>0</v>
      </c>
      <c r="BG447" s="15">
        <f t="shared" si="155"/>
        <v>0</v>
      </c>
      <c r="BH447" s="15">
        <f t="shared" si="156"/>
        <v>0</v>
      </c>
      <c r="BI447" s="16">
        <f t="shared" si="157"/>
        <v>0</v>
      </c>
      <c r="BJ447" s="15">
        <f t="shared" si="158"/>
        <v>0</v>
      </c>
      <c r="BK447" s="16">
        <f t="shared" si="159"/>
        <v>0</v>
      </c>
      <c r="BL447" s="15">
        <f t="shared" si="160"/>
        <v>0</v>
      </c>
      <c r="BM447" s="11">
        <f>VLOOKUP(AU447,Ceny!$A$3:$E$9,2,FALSE)</f>
        <v>45.61</v>
      </c>
      <c r="BN447" s="15">
        <f t="shared" si="173"/>
        <v>0</v>
      </c>
      <c r="BO447" s="11">
        <f>VLOOKUP(AU447,Ceny!$A$3:$E$9,4,FALSE)</f>
        <v>45.61</v>
      </c>
      <c r="BP447" s="15">
        <f t="shared" si="174"/>
        <v>547.32000000000005</v>
      </c>
      <c r="BQ447" s="11">
        <f>VLOOKUP(AU447,Ceny!$A$3:$E$9,3,FALSE)</f>
        <v>4.4200000000000003E-2</v>
      </c>
      <c r="BR447" s="15">
        <f t="shared" si="161"/>
        <v>0</v>
      </c>
      <c r="BS447" s="11">
        <f>VLOOKUP(AU447,Ceny!$A$3:$E$9,5,FALSE)</f>
        <v>4.4200000000000003E-2</v>
      </c>
      <c r="BT447" s="15">
        <f t="shared" si="162"/>
        <v>2496.77</v>
      </c>
      <c r="BU447" s="15">
        <v>0</v>
      </c>
      <c r="BV447" s="58">
        <f t="shared" si="163"/>
        <v>0</v>
      </c>
      <c r="BW447" s="59">
        <f t="shared" si="164"/>
        <v>3044.09</v>
      </c>
      <c r="BX447" s="59">
        <f t="shared" si="165"/>
        <v>700.14</v>
      </c>
      <c r="BY447" s="59">
        <f t="shared" si="166"/>
        <v>3744.23</v>
      </c>
      <c r="CA447" s="60"/>
    </row>
    <row r="448" spans="1:79">
      <c r="A448" s="56">
        <f t="shared" si="167"/>
        <v>434</v>
      </c>
      <c r="B448" s="19" t="s">
        <v>722</v>
      </c>
      <c r="C448" s="19" t="s">
        <v>723</v>
      </c>
      <c r="D448" s="19" t="s">
        <v>65</v>
      </c>
      <c r="E448" s="19" t="s">
        <v>65</v>
      </c>
      <c r="F448" s="19" t="s">
        <v>724</v>
      </c>
      <c r="G448" s="19">
        <v>2</v>
      </c>
      <c r="H448" s="19"/>
      <c r="I448" s="19">
        <v>8971818500</v>
      </c>
      <c r="J448" s="19" t="s">
        <v>722</v>
      </c>
      <c r="K448" s="19" t="s">
        <v>723</v>
      </c>
      <c r="L448" s="19" t="s">
        <v>65</v>
      </c>
      <c r="M448" s="19" t="s">
        <v>65</v>
      </c>
      <c r="N448" s="19" t="s">
        <v>724</v>
      </c>
      <c r="O448" s="19">
        <v>2</v>
      </c>
      <c r="P448" s="19"/>
      <c r="Q448" s="8" t="s">
        <v>733</v>
      </c>
      <c r="R448" s="8" t="s">
        <v>734</v>
      </c>
      <c r="S448" s="19">
        <v>0</v>
      </c>
      <c r="T448" s="13" t="s">
        <v>49</v>
      </c>
      <c r="U448" s="13" t="s">
        <v>35</v>
      </c>
      <c r="V448" s="19" t="s">
        <v>742</v>
      </c>
      <c r="W448" s="19" t="s">
        <v>743</v>
      </c>
      <c r="X448" s="19" t="s">
        <v>744</v>
      </c>
      <c r="Y448" s="19" t="s">
        <v>1131</v>
      </c>
      <c r="Z448" s="19" t="s">
        <v>1129</v>
      </c>
      <c r="AA448" s="19" t="s">
        <v>65</v>
      </c>
      <c r="AB448" s="19" t="s">
        <v>65</v>
      </c>
      <c r="AC448" s="19" t="s">
        <v>1132</v>
      </c>
      <c r="AD448" s="19" t="s">
        <v>1133</v>
      </c>
      <c r="AE448" s="19"/>
      <c r="AF448" s="20" t="s">
        <v>1996</v>
      </c>
      <c r="AG448" s="19" t="s">
        <v>1997</v>
      </c>
      <c r="AH448" s="21">
        <v>18</v>
      </c>
      <c r="AI448" s="21">
        <v>18</v>
      </c>
      <c r="AJ448" s="21">
        <v>18</v>
      </c>
      <c r="AK448" s="21">
        <v>18</v>
      </c>
      <c r="AL448" s="21">
        <v>18</v>
      </c>
      <c r="AM448" s="21">
        <v>18</v>
      </c>
      <c r="AN448" s="21">
        <v>18</v>
      </c>
      <c r="AO448" s="21">
        <v>18</v>
      </c>
      <c r="AP448" s="21">
        <v>18</v>
      </c>
      <c r="AQ448" s="21">
        <v>18</v>
      </c>
      <c r="AR448" s="21">
        <v>18</v>
      </c>
      <c r="AS448" s="22">
        <v>18</v>
      </c>
      <c r="AT448" s="18">
        <v>216</v>
      </c>
      <c r="AU448" s="8" t="str">
        <f>AU$15</f>
        <v>W-1.1</v>
      </c>
      <c r="AV448" s="19" t="s">
        <v>1138</v>
      </c>
      <c r="AW448" s="19"/>
      <c r="AX448" s="13">
        <v>8760</v>
      </c>
      <c r="AY448" s="13">
        <v>12</v>
      </c>
      <c r="AZ448" s="24">
        <v>100</v>
      </c>
      <c r="BA448" s="24">
        <v>0</v>
      </c>
      <c r="BB448" s="13">
        <f t="shared" si="151"/>
        <v>216</v>
      </c>
      <c r="BC448" s="13">
        <f t="shared" si="152"/>
        <v>0</v>
      </c>
      <c r="BD448" s="57">
        <f t="shared" si="153"/>
        <v>0</v>
      </c>
      <c r="BE448" s="57">
        <f>IF((OR(AU448=Ceny!$A$3,AU448=Ceny!$A$4,AU448=Ceny!$A$5,AU448=Ceny!$A$6,AU448=Ceny!$A$7)),$C$5/1000,$C$6/1000)</f>
        <v>0</v>
      </c>
      <c r="BF448" s="15">
        <f t="shared" si="154"/>
        <v>0</v>
      </c>
      <c r="BG448" s="15">
        <f t="shared" si="155"/>
        <v>0</v>
      </c>
      <c r="BH448" s="15">
        <f t="shared" si="156"/>
        <v>0</v>
      </c>
      <c r="BI448" s="16">
        <f t="shared" si="157"/>
        <v>0</v>
      </c>
      <c r="BJ448" s="15">
        <f t="shared" si="158"/>
        <v>0</v>
      </c>
      <c r="BK448" s="16">
        <f t="shared" si="159"/>
        <v>0</v>
      </c>
      <c r="BL448" s="15">
        <f t="shared" si="160"/>
        <v>0</v>
      </c>
      <c r="BM448" s="11">
        <f>VLOOKUP(AU448,Ceny!$A$3:$E$9,2,FALSE)</f>
        <v>6.01</v>
      </c>
      <c r="BN448" s="15">
        <f t="shared" si="173"/>
        <v>72.12</v>
      </c>
      <c r="BO448" s="11">
        <f>VLOOKUP(AU448,Ceny!$A$3:$E$9,4,FALSE)</f>
        <v>6.01</v>
      </c>
      <c r="BP448" s="15">
        <f t="shared" si="174"/>
        <v>0</v>
      </c>
      <c r="BQ448" s="11">
        <f>VLOOKUP(AU448,Ceny!$A$3:$E$9,3,FALSE)</f>
        <v>5.706E-2</v>
      </c>
      <c r="BR448" s="15">
        <f t="shared" si="161"/>
        <v>12.32</v>
      </c>
      <c r="BS448" s="11">
        <f>VLOOKUP(AU448,Ceny!$A$3:$E$9,5,FALSE)</f>
        <v>5.706E-2</v>
      </c>
      <c r="BT448" s="15">
        <f t="shared" si="162"/>
        <v>0</v>
      </c>
      <c r="BU448" s="15">
        <v>0</v>
      </c>
      <c r="BV448" s="58">
        <f t="shared" si="163"/>
        <v>0</v>
      </c>
      <c r="BW448" s="59">
        <f t="shared" si="164"/>
        <v>84.44</v>
      </c>
      <c r="BX448" s="59">
        <f t="shared" si="165"/>
        <v>19.420000000000002</v>
      </c>
      <c r="BY448" s="59">
        <f t="shared" si="166"/>
        <v>103.86</v>
      </c>
      <c r="CA448" s="60"/>
    </row>
    <row r="449" spans="1:79">
      <c r="A449" s="56">
        <f t="shared" si="167"/>
        <v>435</v>
      </c>
      <c r="B449" s="8" t="s">
        <v>63</v>
      </c>
      <c r="C449" s="8" t="s">
        <v>64</v>
      </c>
      <c r="D449" s="8" t="s">
        <v>65</v>
      </c>
      <c r="E449" s="8" t="s">
        <v>65</v>
      </c>
      <c r="F449" s="8" t="s">
        <v>66</v>
      </c>
      <c r="G449" s="8" t="s">
        <v>643</v>
      </c>
      <c r="H449" s="8"/>
      <c r="I449" s="8" t="s">
        <v>68</v>
      </c>
      <c r="J449" s="8" t="s">
        <v>725</v>
      </c>
      <c r="K449" s="8" t="s">
        <v>413</v>
      </c>
      <c r="L449" s="8" t="s">
        <v>65</v>
      </c>
      <c r="M449" s="8" t="s">
        <v>65</v>
      </c>
      <c r="N449" s="8" t="s">
        <v>726</v>
      </c>
      <c r="O449" s="8">
        <v>6</v>
      </c>
      <c r="P449" s="8"/>
      <c r="Q449" s="8" t="s">
        <v>733</v>
      </c>
      <c r="R449" s="8" t="s">
        <v>735</v>
      </c>
      <c r="S449" s="8">
        <v>0</v>
      </c>
      <c r="T449" s="13" t="s">
        <v>49</v>
      </c>
      <c r="U449" s="13" t="s">
        <v>35</v>
      </c>
      <c r="V449" s="8" t="s">
        <v>739</v>
      </c>
      <c r="W449" s="9">
        <v>45657</v>
      </c>
      <c r="X449" s="8" t="s">
        <v>740</v>
      </c>
      <c r="Y449" s="8" t="s">
        <v>1134</v>
      </c>
      <c r="Z449" s="8" t="s">
        <v>413</v>
      </c>
      <c r="AA449" s="8" t="s">
        <v>65</v>
      </c>
      <c r="AB449" s="8" t="s">
        <v>65</v>
      </c>
      <c r="AC449" s="8" t="s">
        <v>726</v>
      </c>
      <c r="AD449" s="8">
        <v>6</v>
      </c>
      <c r="AE449" s="8"/>
      <c r="AF449" s="10" t="s">
        <v>1998</v>
      </c>
      <c r="AG449" s="8" t="s">
        <v>1999</v>
      </c>
      <c r="AH449" s="11">
        <v>669</v>
      </c>
      <c r="AI449" s="11">
        <v>620</v>
      </c>
      <c r="AJ449" s="11">
        <v>670</v>
      </c>
      <c r="AK449" s="11">
        <v>670</v>
      </c>
      <c r="AL449" s="11">
        <v>660</v>
      </c>
      <c r="AM449" s="11">
        <v>600</v>
      </c>
      <c r="AN449" s="11">
        <v>300</v>
      </c>
      <c r="AO449" s="11">
        <v>450</v>
      </c>
      <c r="AP449" s="11">
        <v>544</v>
      </c>
      <c r="AQ449" s="11">
        <v>1027</v>
      </c>
      <c r="AR449" s="11">
        <v>620</v>
      </c>
      <c r="AS449" s="12">
        <v>650</v>
      </c>
      <c r="AT449" s="18">
        <v>7480</v>
      </c>
      <c r="AU449" s="8" t="str">
        <f>AU$22</f>
        <v>W-3.6</v>
      </c>
      <c r="AV449" s="8" t="s">
        <v>1138</v>
      </c>
      <c r="AW449" s="8"/>
      <c r="AX449" s="13">
        <v>8760</v>
      </c>
      <c r="AY449" s="13">
        <v>12</v>
      </c>
      <c r="AZ449" s="14">
        <v>0</v>
      </c>
      <c r="BA449" s="14">
        <v>100</v>
      </c>
      <c r="BB449" s="13">
        <f t="shared" si="151"/>
        <v>0</v>
      </c>
      <c r="BC449" s="13">
        <f t="shared" si="152"/>
        <v>7480</v>
      </c>
      <c r="BD449" s="57">
        <f t="shared" si="153"/>
        <v>0</v>
      </c>
      <c r="BE449" s="57">
        <f>IF((OR(AU449=Ceny!$A$3,AU449=Ceny!$A$4,AU449=Ceny!$A$5,AU449=Ceny!$A$6,AU449=Ceny!$A$7)),$C$5/1000,$C$6/1000)</f>
        <v>0</v>
      </c>
      <c r="BF449" s="15">
        <f t="shared" si="154"/>
        <v>0</v>
      </c>
      <c r="BG449" s="15">
        <f t="shared" si="155"/>
        <v>0</v>
      </c>
      <c r="BH449" s="15">
        <f t="shared" si="156"/>
        <v>0</v>
      </c>
      <c r="BI449" s="16">
        <f t="shared" si="157"/>
        <v>0</v>
      </c>
      <c r="BJ449" s="15">
        <f t="shared" si="158"/>
        <v>0</v>
      </c>
      <c r="BK449" s="16">
        <f t="shared" si="159"/>
        <v>0</v>
      </c>
      <c r="BL449" s="15">
        <f t="shared" si="160"/>
        <v>0</v>
      </c>
      <c r="BM449" s="11">
        <f>VLOOKUP(AU449,Ceny!$A$3:$E$9,2,FALSE)</f>
        <v>42.41</v>
      </c>
      <c r="BN449" s="15">
        <f t="shared" si="173"/>
        <v>0</v>
      </c>
      <c r="BO449" s="11">
        <f>VLOOKUP(AU449,Ceny!$A$3:$E$9,4,FALSE)</f>
        <v>42.41</v>
      </c>
      <c r="BP449" s="15">
        <f t="shared" si="174"/>
        <v>508.92</v>
      </c>
      <c r="BQ449" s="11">
        <f>VLOOKUP(AU449,Ceny!$A$3:$E$9,3,FALSE)</f>
        <v>4.4200000000000003E-2</v>
      </c>
      <c r="BR449" s="15">
        <f t="shared" si="161"/>
        <v>0</v>
      </c>
      <c r="BS449" s="11">
        <f>VLOOKUP(AU449,Ceny!$A$3:$E$9,5,FALSE)</f>
        <v>4.4200000000000003E-2</v>
      </c>
      <c r="BT449" s="15">
        <f t="shared" si="162"/>
        <v>330.62</v>
      </c>
      <c r="BU449" s="15">
        <v>0</v>
      </c>
      <c r="BV449" s="58">
        <f t="shared" si="163"/>
        <v>0</v>
      </c>
      <c r="BW449" s="59">
        <f t="shared" si="164"/>
        <v>839.54</v>
      </c>
      <c r="BX449" s="59">
        <f t="shared" si="165"/>
        <v>193.09</v>
      </c>
      <c r="BY449" s="59">
        <f t="shared" si="166"/>
        <v>1032.6299999999999</v>
      </c>
      <c r="CA449" s="60"/>
    </row>
    <row r="450" spans="1:79">
      <c r="A450" s="56">
        <f t="shared" si="167"/>
        <v>436</v>
      </c>
      <c r="B450" s="8" t="s">
        <v>727</v>
      </c>
      <c r="C450" s="8" t="s">
        <v>728</v>
      </c>
      <c r="D450" s="8" t="s">
        <v>65</v>
      </c>
      <c r="E450" s="8" t="s">
        <v>65</v>
      </c>
      <c r="F450" s="8" t="s">
        <v>729</v>
      </c>
      <c r="G450" s="8" t="s">
        <v>96</v>
      </c>
      <c r="H450" s="8"/>
      <c r="I450" s="8">
        <v>8971773996</v>
      </c>
      <c r="J450" s="8" t="s">
        <v>727</v>
      </c>
      <c r="K450" s="8" t="s">
        <v>730</v>
      </c>
      <c r="L450" s="8" t="s">
        <v>65</v>
      </c>
      <c r="M450" s="8" t="s">
        <v>65</v>
      </c>
      <c r="N450" s="8" t="s">
        <v>729</v>
      </c>
      <c r="O450" s="8" t="s">
        <v>96</v>
      </c>
      <c r="P450" s="8"/>
      <c r="Q450" s="8" t="s">
        <v>733</v>
      </c>
      <c r="R450" s="8" t="s">
        <v>734</v>
      </c>
      <c r="S450" s="8">
        <v>100</v>
      </c>
      <c r="T450" s="13" t="s">
        <v>49</v>
      </c>
      <c r="U450" s="13" t="s">
        <v>35</v>
      </c>
      <c r="V450" s="8" t="s">
        <v>742</v>
      </c>
      <c r="W450" s="8" t="s">
        <v>740</v>
      </c>
      <c r="X450" s="8" t="s">
        <v>745</v>
      </c>
      <c r="Y450" s="8" t="s">
        <v>727</v>
      </c>
      <c r="Z450" s="8" t="s">
        <v>730</v>
      </c>
      <c r="AA450" s="8" t="s">
        <v>65</v>
      </c>
      <c r="AB450" s="8" t="s">
        <v>65</v>
      </c>
      <c r="AC450" s="8" t="s">
        <v>1135</v>
      </c>
      <c r="AD450" s="8" t="s">
        <v>96</v>
      </c>
      <c r="AE450" s="8"/>
      <c r="AF450" s="10" t="s">
        <v>2000</v>
      </c>
      <c r="AG450" s="8">
        <v>6103179</v>
      </c>
      <c r="AH450" s="11">
        <v>46000</v>
      </c>
      <c r="AI450" s="11">
        <v>48000</v>
      </c>
      <c r="AJ450" s="11">
        <v>39000</v>
      </c>
      <c r="AK450" s="11">
        <v>9000</v>
      </c>
      <c r="AL450" s="11">
        <v>0</v>
      </c>
      <c r="AM450" s="11">
        <v>0</v>
      </c>
      <c r="AN450" s="11" t="s">
        <v>1934</v>
      </c>
      <c r="AO450" s="11" t="s">
        <v>1934</v>
      </c>
      <c r="AP450" s="11">
        <v>0</v>
      </c>
      <c r="AQ450" s="11">
        <v>4800</v>
      </c>
      <c r="AR450" s="11">
        <v>32200</v>
      </c>
      <c r="AS450" s="12">
        <v>46500</v>
      </c>
      <c r="AT450" s="18">
        <v>225500</v>
      </c>
      <c r="AU450" s="8" t="str">
        <f>AU$19</f>
        <v>W-5.1</v>
      </c>
      <c r="AV450" s="8" t="s">
        <v>1138</v>
      </c>
      <c r="AW450" s="8">
        <v>120</v>
      </c>
      <c r="AX450" s="13">
        <v>8760</v>
      </c>
      <c r="AY450" s="13">
        <v>12</v>
      </c>
      <c r="AZ450" s="14">
        <v>0</v>
      </c>
      <c r="BA450" s="14">
        <v>100</v>
      </c>
      <c r="BB450" s="13">
        <f t="shared" si="151"/>
        <v>0</v>
      </c>
      <c r="BC450" s="13">
        <f t="shared" si="152"/>
        <v>225500</v>
      </c>
      <c r="BD450" s="57">
        <f t="shared" si="153"/>
        <v>0</v>
      </c>
      <c r="BE450" s="57">
        <f>IF((OR(AU450=Ceny!$A$3,AU450=Ceny!$A$4,AU450=Ceny!$A$5,AU450=Ceny!$A$6,AU450=Ceny!$A$7)),$C$5/1000,$C$6/1000)</f>
        <v>0</v>
      </c>
      <c r="BF450" s="15">
        <f t="shared" si="154"/>
        <v>0</v>
      </c>
      <c r="BG450" s="15">
        <f t="shared" si="155"/>
        <v>0</v>
      </c>
      <c r="BH450" s="15">
        <f t="shared" si="156"/>
        <v>0</v>
      </c>
      <c r="BI450" s="16">
        <f t="shared" si="157"/>
        <v>0</v>
      </c>
      <c r="BJ450" s="15">
        <f t="shared" si="158"/>
        <v>0</v>
      </c>
      <c r="BK450" s="16">
        <f t="shared" si="159"/>
        <v>0</v>
      </c>
      <c r="BL450" s="15">
        <f t="shared" si="160"/>
        <v>0</v>
      </c>
      <c r="BM450" s="11">
        <f>VLOOKUP(AU450,Ceny!$A$3:$E$9,2,FALSE)</f>
        <v>6.4200000000000004E-3</v>
      </c>
      <c r="BN450" s="15">
        <f>ROUND(BM450*AX450*AW450*AZ450/100,2)</f>
        <v>0</v>
      </c>
      <c r="BO450" s="11">
        <f>VLOOKUP(AU450,Ceny!$A$3:$E$9,4,FALSE)</f>
        <v>6.4200000000000004E-3</v>
      </c>
      <c r="BP450" s="15">
        <f>ROUND(BO450*AW450*AX450*BA450/100,2)</f>
        <v>6748.7</v>
      </c>
      <c r="BQ450" s="11">
        <f>VLOOKUP(AU450,Ceny!$A$3:$E$9,3,FALSE)</f>
        <v>2.3060000000000001E-2</v>
      </c>
      <c r="BR450" s="15">
        <f t="shared" si="161"/>
        <v>0</v>
      </c>
      <c r="BS450" s="11">
        <f>VLOOKUP(AU450,Ceny!$A$3:$E$9,5,FALSE)</f>
        <v>2.3060000000000001E-2</v>
      </c>
      <c r="BT450" s="15">
        <f t="shared" si="162"/>
        <v>5200.03</v>
      </c>
      <c r="BU450" s="61">
        <v>3.8999999999999998E-3</v>
      </c>
      <c r="BV450" s="58">
        <f t="shared" si="163"/>
        <v>879.45</v>
      </c>
      <c r="BW450" s="59">
        <f t="shared" si="164"/>
        <v>12828.18</v>
      </c>
      <c r="BX450" s="59">
        <f t="shared" si="165"/>
        <v>2950.48</v>
      </c>
      <c r="BY450" s="59">
        <f t="shared" si="166"/>
        <v>15778.66</v>
      </c>
      <c r="CA450" s="60"/>
    </row>
    <row r="451" spans="1:79">
      <c r="A451" s="56">
        <f t="shared" si="167"/>
        <v>437</v>
      </c>
      <c r="B451" s="8" t="s">
        <v>63</v>
      </c>
      <c r="C451" s="8" t="s">
        <v>64</v>
      </c>
      <c r="D451" s="8" t="s">
        <v>65</v>
      </c>
      <c r="E451" s="8" t="s">
        <v>65</v>
      </c>
      <c r="F451" s="8" t="s">
        <v>66</v>
      </c>
      <c r="G451" s="8" t="s">
        <v>643</v>
      </c>
      <c r="H451" s="8"/>
      <c r="I451" s="8" t="s">
        <v>68</v>
      </c>
      <c r="J451" s="8" t="s">
        <v>731</v>
      </c>
      <c r="K451" s="8" t="s">
        <v>732</v>
      </c>
      <c r="L451" s="8" t="s">
        <v>65</v>
      </c>
      <c r="M451" s="8" t="s">
        <v>65</v>
      </c>
      <c r="N451" s="8" t="s">
        <v>354</v>
      </c>
      <c r="O451" s="8">
        <v>21</v>
      </c>
      <c r="P451" s="8"/>
      <c r="Q451" s="8" t="s">
        <v>733</v>
      </c>
      <c r="R451" s="8" t="s">
        <v>734</v>
      </c>
      <c r="S451" s="8">
        <v>0</v>
      </c>
      <c r="T451" s="13" t="s">
        <v>49</v>
      </c>
      <c r="U451" s="13" t="s">
        <v>35</v>
      </c>
      <c r="V451" s="8" t="s">
        <v>739</v>
      </c>
      <c r="W451" s="9">
        <v>45657</v>
      </c>
      <c r="X451" s="8" t="s">
        <v>740</v>
      </c>
      <c r="Y451" s="8" t="s">
        <v>731</v>
      </c>
      <c r="Z451" s="8" t="s">
        <v>732</v>
      </c>
      <c r="AA451" s="8" t="s">
        <v>65</v>
      </c>
      <c r="AB451" s="8" t="s">
        <v>65</v>
      </c>
      <c r="AC451" s="8" t="s">
        <v>354</v>
      </c>
      <c r="AD451" s="8">
        <v>21</v>
      </c>
      <c r="AE451" s="8"/>
      <c r="AF451" s="10" t="s">
        <v>2001</v>
      </c>
      <c r="AG451" s="8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2"/>
      <c r="AT451" s="18">
        <v>12000</v>
      </c>
      <c r="AU451" s="8" t="str">
        <f>AU$30</f>
        <v>W-2.1</v>
      </c>
      <c r="AV451" s="8" t="s">
        <v>1138</v>
      </c>
      <c r="AW451" s="19"/>
      <c r="AX451" s="13">
        <v>8760</v>
      </c>
      <c r="AY451" s="13">
        <v>12</v>
      </c>
      <c r="AZ451" s="14">
        <v>0</v>
      </c>
      <c r="BA451" s="14">
        <v>100</v>
      </c>
      <c r="BB451" s="13">
        <f t="shared" si="151"/>
        <v>0</v>
      </c>
      <c r="BC451" s="13">
        <f t="shared" si="152"/>
        <v>12000</v>
      </c>
      <c r="BD451" s="57">
        <f t="shared" si="153"/>
        <v>0</v>
      </c>
      <c r="BE451" s="57">
        <f>IF((OR(AU451=Ceny!$A$3,AU451=Ceny!$A$4,AU451=Ceny!$A$5,AU451=Ceny!$A$6,AU451=Ceny!$A$7)),$C$5/1000,$C$6/1000)</f>
        <v>0</v>
      </c>
      <c r="BF451" s="15">
        <f t="shared" si="154"/>
        <v>0</v>
      </c>
      <c r="BG451" s="15">
        <f t="shared" si="155"/>
        <v>0</v>
      </c>
      <c r="BH451" s="15">
        <f t="shared" si="156"/>
        <v>0</v>
      </c>
      <c r="BI451" s="16">
        <f t="shared" si="157"/>
        <v>0</v>
      </c>
      <c r="BJ451" s="15">
        <f t="shared" si="158"/>
        <v>0</v>
      </c>
      <c r="BK451" s="16">
        <f t="shared" si="159"/>
        <v>0</v>
      </c>
      <c r="BL451" s="15">
        <f t="shared" si="160"/>
        <v>0</v>
      </c>
      <c r="BM451" s="11">
        <f>VLOOKUP(AU451,Ceny!$A$3:$E$9,2,FALSE)</f>
        <v>13.04</v>
      </c>
      <c r="BN451" s="15">
        <f>ROUND(BM451*AY451*AZ451/100,2)</f>
        <v>0</v>
      </c>
      <c r="BO451" s="11">
        <f>VLOOKUP(AU451,Ceny!$A$3:$E$9,4,FALSE)</f>
        <v>13.04</v>
      </c>
      <c r="BP451" s="15">
        <f>ROUND(BO451*AY451*BA451/100,2)</f>
        <v>156.47999999999999</v>
      </c>
      <c r="BQ451" s="11">
        <f>VLOOKUP(AU451,Ceny!$A$3:$E$9,3,FALSE)</f>
        <v>4.7559999999999998E-2</v>
      </c>
      <c r="BR451" s="15">
        <f t="shared" si="161"/>
        <v>0</v>
      </c>
      <c r="BS451" s="11">
        <f>VLOOKUP(AU451,Ceny!$A$3:$E$9,5,FALSE)</f>
        <v>4.7559999999999998E-2</v>
      </c>
      <c r="BT451" s="15">
        <f t="shared" si="162"/>
        <v>570.72</v>
      </c>
      <c r="BU451" s="15">
        <v>0</v>
      </c>
      <c r="BV451" s="58">
        <f t="shared" si="163"/>
        <v>0</v>
      </c>
      <c r="BW451" s="59">
        <f t="shared" si="164"/>
        <v>727.2</v>
      </c>
      <c r="BX451" s="59">
        <f t="shared" si="165"/>
        <v>167.26</v>
      </c>
      <c r="BY451" s="59">
        <f t="shared" si="166"/>
        <v>894.46</v>
      </c>
      <c r="CA451" s="60"/>
    </row>
    <row r="452" spans="1:79">
      <c r="AT452" s="67">
        <f>SUM(AT15:AT451)</f>
        <v>60051103</v>
      </c>
      <c r="AU452" s="68"/>
      <c r="BV452" s="60"/>
      <c r="BW452" s="69">
        <f>SUM(BW15:BW451)</f>
        <v>3665359.7800000007</v>
      </c>
      <c r="BX452" s="60">
        <f>SUM(BX15:BX451)</f>
        <v>843032.82000000007</v>
      </c>
      <c r="BY452" s="69">
        <f t="shared" si="166"/>
        <v>4508392.6000000006</v>
      </c>
      <c r="CA452" s="60"/>
    </row>
    <row r="453" spans="1:79">
      <c r="AT453" s="31">
        <f>AT452/1000</f>
        <v>60051.103000000003</v>
      </c>
      <c r="BX453" s="60"/>
      <c r="CA453" s="60"/>
    </row>
  </sheetData>
  <autoFilter ref="A14:CA453"/>
  <mergeCells count="8">
    <mergeCell ref="B7:C7"/>
    <mergeCell ref="AT13:BS13"/>
    <mergeCell ref="B11:I11"/>
    <mergeCell ref="AH13:AS13"/>
    <mergeCell ref="B13:I13"/>
    <mergeCell ref="J13:P13"/>
    <mergeCell ref="Q13:X13"/>
    <mergeCell ref="Y13:AG13"/>
  </mergeCells>
  <printOptions horizontalCentered="1" verticalCentered="1" gridLines="1"/>
  <pageMargins left="0" right="0" top="0.39370078740157483" bottom="0.39370078740157483" header="0" footer="0"/>
  <pageSetup paperSize="8" scale="31" fitToWidth="3" fitToHeight="3" pageOrder="overThenDown" orientation="landscape" r:id="rId1"/>
  <headerFooter>
    <oddHeader>&amp;C&amp;A</oddHeader>
    <oddFooter>&amp;CStrona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K8" sqref="K8"/>
    </sheetView>
  </sheetViews>
  <sheetFormatPr defaultColWidth="8.625" defaultRowHeight="16.5"/>
  <cols>
    <col min="1" max="1" width="8.625" style="4"/>
    <col min="2" max="2" width="11.875" style="4" customWidth="1"/>
    <col min="3" max="3" width="12.375" style="4" customWidth="1"/>
    <col min="4" max="4" width="12.5" style="4" customWidth="1"/>
    <col min="5" max="5" width="12" style="4" customWidth="1"/>
    <col min="6" max="16384" width="8.625" style="4"/>
  </cols>
  <sheetData>
    <row r="1" spans="1:5" ht="108.75" customHeight="1">
      <c r="A1" s="29" t="s">
        <v>8</v>
      </c>
      <c r="B1" s="29" t="s">
        <v>2005</v>
      </c>
      <c r="C1" s="29"/>
      <c r="D1" s="29" t="s">
        <v>2004</v>
      </c>
      <c r="E1" s="29"/>
    </row>
    <row r="2" spans="1:5" ht="99">
      <c r="A2" s="29"/>
      <c r="B2" s="1" t="s">
        <v>31</v>
      </c>
      <c r="C2" s="1" t="s">
        <v>30</v>
      </c>
      <c r="D2" s="1" t="s">
        <v>31</v>
      </c>
      <c r="E2" s="1" t="s">
        <v>30</v>
      </c>
    </row>
    <row r="3" spans="1:5">
      <c r="A3" s="5" t="s">
        <v>57</v>
      </c>
      <c r="B3" s="5">
        <v>6.01</v>
      </c>
      <c r="C3" s="5">
        <v>5.706E-2</v>
      </c>
      <c r="D3" s="27">
        <v>6.01</v>
      </c>
      <c r="E3" s="27">
        <v>5.706E-2</v>
      </c>
    </row>
    <row r="4" spans="1:5">
      <c r="A4" s="5" t="s">
        <v>1171</v>
      </c>
      <c r="B4" s="5">
        <v>13.04</v>
      </c>
      <c r="C4" s="5">
        <v>4.7559999999999998E-2</v>
      </c>
      <c r="D4" s="27">
        <v>13.04</v>
      </c>
      <c r="E4" s="27">
        <v>4.7559999999999998E-2</v>
      </c>
    </row>
    <row r="5" spans="1:5">
      <c r="A5" s="5" t="s">
        <v>58</v>
      </c>
      <c r="B5" s="5">
        <v>42.41</v>
      </c>
      <c r="C5" s="5">
        <v>4.4200000000000003E-2</v>
      </c>
      <c r="D5" s="27">
        <v>42.41</v>
      </c>
      <c r="E5" s="27">
        <v>4.4200000000000003E-2</v>
      </c>
    </row>
    <row r="6" spans="1:5">
      <c r="A6" s="5" t="s">
        <v>1881</v>
      </c>
      <c r="B6" s="5">
        <v>45.61</v>
      </c>
      <c r="C6" s="5">
        <v>4.4200000000000003E-2</v>
      </c>
      <c r="D6" s="27">
        <v>45.61</v>
      </c>
      <c r="E6" s="27">
        <v>4.4200000000000003E-2</v>
      </c>
    </row>
    <row r="7" spans="1:5">
      <c r="A7" s="5" t="s">
        <v>59</v>
      </c>
      <c r="B7" s="5">
        <v>204.77</v>
      </c>
      <c r="C7" s="5">
        <v>4.4069999999999998E-2</v>
      </c>
      <c r="D7" s="27">
        <v>204.77</v>
      </c>
      <c r="E7" s="27">
        <v>4.4069999999999998E-2</v>
      </c>
    </row>
    <row r="8" spans="1:5">
      <c r="A8" s="5" t="s">
        <v>60</v>
      </c>
      <c r="B8" s="5">
        <v>6.4200000000000004E-3</v>
      </c>
      <c r="C8" s="5">
        <v>2.3060000000000001E-2</v>
      </c>
      <c r="D8" s="27">
        <v>6.4200000000000004E-3</v>
      </c>
      <c r="E8" s="27">
        <v>2.3060000000000001E-2</v>
      </c>
    </row>
    <row r="9" spans="1:5">
      <c r="A9" s="5" t="s">
        <v>2011</v>
      </c>
      <c r="B9" s="5">
        <v>6.8399999999999997E-3</v>
      </c>
      <c r="C9" s="5">
        <v>2.3029999999999998E-2</v>
      </c>
      <c r="D9" s="27">
        <v>6.8399999999999997E-3</v>
      </c>
      <c r="E9" s="27">
        <v>2.3029999999999998E-2</v>
      </c>
    </row>
  </sheetData>
  <mergeCells count="3">
    <mergeCell ref="A1:A2"/>
    <mergeCell ref="B1:C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1" sqref="B11"/>
    </sheetView>
  </sheetViews>
  <sheetFormatPr defaultRowHeight="16.5"/>
  <cols>
    <col min="1" max="1" width="3.75" style="4" customWidth="1"/>
    <col min="2" max="2" width="38.375" style="4" customWidth="1"/>
    <col min="3" max="3" width="5.75" style="4" customWidth="1"/>
    <col min="4" max="4" width="6.875" style="4" customWidth="1"/>
    <col min="5" max="5" width="8.625" style="4" customWidth="1"/>
    <col min="6" max="6" width="17" style="4" customWidth="1"/>
    <col min="7" max="7" width="7.875" style="4" customWidth="1"/>
    <col min="8" max="8" width="11.625" style="4" customWidth="1"/>
    <col min="9" max="16384" width="9" style="4"/>
  </cols>
  <sheetData>
    <row r="1" spans="1:8">
      <c r="A1" s="1" t="s">
        <v>26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3" t="s">
        <v>24</v>
      </c>
    </row>
    <row r="2" spans="1:8">
      <c r="A2" s="5">
        <f>'Wykaz ppg - kalkulator '!A15</f>
        <v>1</v>
      </c>
      <c r="B2" s="6" t="s">
        <v>63</v>
      </c>
      <c r="C2" s="6" t="s">
        <v>64</v>
      </c>
      <c r="D2" s="6" t="s">
        <v>65</v>
      </c>
      <c r="E2" s="6" t="s">
        <v>65</v>
      </c>
      <c r="F2" s="6" t="s">
        <v>66</v>
      </c>
      <c r="G2" s="6" t="s">
        <v>67</v>
      </c>
      <c r="H2" s="6" t="s">
        <v>68</v>
      </c>
    </row>
    <row r="3" spans="1:8">
      <c r="A3" s="27">
        <v>2</v>
      </c>
      <c r="B3" s="8" t="s">
        <v>2027</v>
      </c>
      <c r="C3" s="6" t="s">
        <v>64</v>
      </c>
      <c r="D3" s="6" t="s">
        <v>65</v>
      </c>
      <c r="E3" s="6" t="s">
        <v>65</v>
      </c>
      <c r="F3" s="6" t="s">
        <v>66</v>
      </c>
      <c r="G3" s="6" t="s">
        <v>67</v>
      </c>
      <c r="H3" s="6" t="s">
        <v>68</v>
      </c>
    </row>
    <row r="4" spans="1:8">
      <c r="A4" s="27">
        <v>3</v>
      </c>
      <c r="B4" s="8" t="s">
        <v>642</v>
      </c>
      <c r="C4" s="6" t="s">
        <v>64</v>
      </c>
      <c r="D4" s="6" t="s">
        <v>65</v>
      </c>
      <c r="E4" s="6" t="s">
        <v>65</v>
      </c>
      <c r="F4" s="6" t="s">
        <v>66</v>
      </c>
      <c r="G4" s="6" t="s">
        <v>67</v>
      </c>
      <c r="H4" s="6" t="s">
        <v>68</v>
      </c>
    </row>
    <row r="5" spans="1:8">
      <c r="A5" s="5">
        <f>'Wykaz ppg - kalkulator '!A18</f>
        <v>4</v>
      </c>
      <c r="B5" s="6" t="s">
        <v>593</v>
      </c>
      <c r="C5" s="6" t="s">
        <v>594</v>
      </c>
      <c r="D5" s="6" t="s">
        <v>65</v>
      </c>
      <c r="E5" s="6" t="s">
        <v>65</v>
      </c>
      <c r="F5" s="6" t="s">
        <v>595</v>
      </c>
      <c r="G5" s="6" t="s">
        <v>596</v>
      </c>
      <c r="H5" s="6" t="s">
        <v>597</v>
      </c>
    </row>
    <row r="6" spans="1:8">
      <c r="A6" s="5">
        <v>5</v>
      </c>
      <c r="B6" s="6" t="s">
        <v>599</v>
      </c>
      <c r="C6" s="6" t="s">
        <v>478</v>
      </c>
      <c r="D6" s="6" t="s">
        <v>65</v>
      </c>
      <c r="E6" s="6" t="s">
        <v>65</v>
      </c>
      <c r="F6" s="6" t="s">
        <v>479</v>
      </c>
      <c r="G6" s="6" t="s">
        <v>600</v>
      </c>
      <c r="H6" s="6" t="s">
        <v>601</v>
      </c>
    </row>
    <row r="7" spans="1:8">
      <c r="A7" s="5">
        <v>6</v>
      </c>
      <c r="B7" s="6" t="s">
        <v>605</v>
      </c>
      <c r="C7" s="6" t="s">
        <v>606</v>
      </c>
      <c r="D7" s="6" t="s">
        <v>65</v>
      </c>
      <c r="E7" s="6" t="s">
        <v>65</v>
      </c>
      <c r="F7" s="6" t="s">
        <v>607</v>
      </c>
      <c r="G7" s="6" t="s">
        <v>608</v>
      </c>
      <c r="H7" s="6" t="s">
        <v>609</v>
      </c>
    </row>
    <row r="8" spans="1:8">
      <c r="A8" s="5">
        <v>7</v>
      </c>
      <c r="B8" s="6" t="s">
        <v>613</v>
      </c>
      <c r="C8" s="6" t="s">
        <v>614</v>
      </c>
      <c r="D8" s="6" t="s">
        <v>65</v>
      </c>
      <c r="E8" s="6" t="s">
        <v>65</v>
      </c>
      <c r="F8" s="6" t="s">
        <v>615</v>
      </c>
      <c r="G8" s="6" t="s">
        <v>616</v>
      </c>
      <c r="H8" s="6" t="s">
        <v>617</v>
      </c>
    </row>
    <row r="9" spans="1:8">
      <c r="A9" s="5">
        <v>8</v>
      </c>
      <c r="B9" s="6" t="s">
        <v>618</v>
      </c>
      <c r="C9" s="6" t="s">
        <v>619</v>
      </c>
      <c r="D9" s="6" t="s">
        <v>65</v>
      </c>
      <c r="E9" s="6" t="s">
        <v>65</v>
      </c>
      <c r="F9" s="6" t="s">
        <v>620</v>
      </c>
      <c r="G9" s="6" t="s">
        <v>621</v>
      </c>
      <c r="H9" s="6" t="s">
        <v>622</v>
      </c>
    </row>
    <row r="10" spans="1:8" ht="33">
      <c r="A10" s="5">
        <v>9</v>
      </c>
      <c r="B10" s="7" t="s">
        <v>623</v>
      </c>
      <c r="C10" s="6" t="s">
        <v>624</v>
      </c>
      <c r="D10" s="6" t="s">
        <v>65</v>
      </c>
      <c r="E10" s="6" t="s">
        <v>65</v>
      </c>
      <c r="F10" s="6" t="s">
        <v>625</v>
      </c>
      <c r="G10" s="6" t="s">
        <v>392</v>
      </c>
      <c r="H10" s="6" t="s">
        <v>626</v>
      </c>
    </row>
    <row r="11" spans="1:8" ht="33">
      <c r="A11" s="5">
        <f>'Wykaz ppg - kalkulator '!A24</f>
        <v>10</v>
      </c>
      <c r="B11" s="7" t="s">
        <v>627</v>
      </c>
      <c r="C11" s="6" t="s">
        <v>628</v>
      </c>
      <c r="D11" s="6" t="s">
        <v>65</v>
      </c>
      <c r="E11" s="6" t="s">
        <v>65</v>
      </c>
      <c r="F11" s="6" t="s">
        <v>629</v>
      </c>
      <c r="G11" s="6" t="s">
        <v>630</v>
      </c>
      <c r="H11" s="6" t="s">
        <v>631</v>
      </c>
    </row>
    <row r="12" spans="1:8" ht="33">
      <c r="A12" s="5">
        <v>11</v>
      </c>
      <c r="B12" s="7" t="s">
        <v>632</v>
      </c>
      <c r="C12" s="6" t="s">
        <v>633</v>
      </c>
      <c r="D12" s="6" t="s">
        <v>65</v>
      </c>
      <c r="E12" s="6" t="s">
        <v>65</v>
      </c>
      <c r="F12" s="6" t="s">
        <v>634</v>
      </c>
      <c r="G12" s="6" t="s">
        <v>635</v>
      </c>
      <c r="H12" s="6" t="s">
        <v>636</v>
      </c>
    </row>
    <row r="13" spans="1:8">
      <c r="A13" s="5">
        <v>12</v>
      </c>
      <c r="B13" s="6" t="s">
        <v>637</v>
      </c>
      <c r="C13" s="6" t="s">
        <v>638</v>
      </c>
      <c r="D13" s="6" t="s">
        <v>65</v>
      </c>
      <c r="E13" s="6" t="s">
        <v>65</v>
      </c>
      <c r="F13" s="6" t="s">
        <v>639</v>
      </c>
      <c r="G13" s="6" t="s">
        <v>640</v>
      </c>
      <c r="H13" s="6" t="s">
        <v>641</v>
      </c>
    </row>
    <row r="14" spans="1:8">
      <c r="A14" s="5">
        <v>13</v>
      </c>
      <c r="B14" s="6" t="s">
        <v>680</v>
      </c>
      <c r="C14" s="6" t="s">
        <v>168</v>
      </c>
      <c r="D14" s="6" t="s">
        <v>65</v>
      </c>
      <c r="E14" s="6" t="s">
        <v>65</v>
      </c>
      <c r="F14" s="6" t="s">
        <v>681</v>
      </c>
      <c r="G14" s="6" t="s">
        <v>92</v>
      </c>
      <c r="H14" s="6">
        <v>8943202201</v>
      </c>
    </row>
    <row r="15" spans="1:8">
      <c r="A15" s="5">
        <v>14</v>
      </c>
      <c r="B15" s="6" t="s">
        <v>705</v>
      </c>
      <c r="C15" s="6" t="s">
        <v>606</v>
      </c>
      <c r="D15" s="6" t="s">
        <v>65</v>
      </c>
      <c r="E15" s="6" t="s">
        <v>65</v>
      </c>
      <c r="F15" s="6" t="s">
        <v>706</v>
      </c>
      <c r="G15" s="6" t="s">
        <v>707</v>
      </c>
      <c r="H15" s="6">
        <v>8971916272</v>
      </c>
    </row>
    <row r="16" spans="1:8">
      <c r="A16" s="5">
        <v>15</v>
      </c>
      <c r="B16" s="6" t="s">
        <v>714</v>
      </c>
      <c r="C16" s="6" t="s">
        <v>715</v>
      </c>
      <c r="D16" s="6" t="s">
        <v>65</v>
      </c>
      <c r="E16" s="6" t="s">
        <v>65</v>
      </c>
      <c r="F16" s="6" t="s">
        <v>716</v>
      </c>
      <c r="G16" s="6" t="s">
        <v>604</v>
      </c>
      <c r="H16" s="6" t="s">
        <v>717</v>
      </c>
    </row>
    <row r="17" spans="1:8">
      <c r="A17" s="5">
        <f>'Wykaz ppg - kalkulator '!A30</f>
        <v>16</v>
      </c>
      <c r="B17" s="6" t="s">
        <v>718</v>
      </c>
      <c r="C17" s="6" t="s">
        <v>610</v>
      </c>
      <c r="D17" s="6" t="s">
        <v>65</v>
      </c>
      <c r="E17" s="6" t="s">
        <v>65</v>
      </c>
      <c r="F17" s="6" t="s">
        <v>607</v>
      </c>
      <c r="G17" s="6" t="s">
        <v>719</v>
      </c>
      <c r="H17" s="6">
        <v>8960005845</v>
      </c>
    </row>
    <row r="18" spans="1:8">
      <c r="A18" s="5">
        <v>17</v>
      </c>
      <c r="B18" s="6" t="s">
        <v>722</v>
      </c>
      <c r="C18" s="6" t="s">
        <v>723</v>
      </c>
      <c r="D18" s="6" t="s">
        <v>65</v>
      </c>
      <c r="E18" s="6" t="s">
        <v>65</v>
      </c>
      <c r="F18" s="6" t="s">
        <v>724</v>
      </c>
      <c r="G18" s="6">
        <v>2</v>
      </c>
      <c r="H18" s="6">
        <v>8971818500</v>
      </c>
    </row>
    <row r="19" spans="1:8">
      <c r="A19" s="5">
        <v>18</v>
      </c>
      <c r="B19" s="6" t="s">
        <v>727</v>
      </c>
      <c r="C19" s="6" t="s">
        <v>728</v>
      </c>
      <c r="D19" s="6" t="s">
        <v>65</v>
      </c>
      <c r="E19" s="6" t="s">
        <v>65</v>
      </c>
      <c r="F19" s="6" t="s">
        <v>729</v>
      </c>
      <c r="G19" s="6" t="s">
        <v>96</v>
      </c>
      <c r="H19" s="6">
        <v>8971773996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Wykaz ppg - kalkulator </vt:lpstr>
      <vt:lpstr>Ceny</vt:lpstr>
      <vt:lpstr>wykaz nabywców</vt:lpstr>
      <vt:lpstr>'Wykaz ppg - kalkulator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 do SWZ</dc:title>
  <dc:creator>Jacek Walski</dc:creator>
  <cp:lastModifiedBy>Wojciechowska Joanna</cp:lastModifiedBy>
  <cp:revision>147</cp:revision>
  <cp:lastPrinted>2024-06-19T10:06:11Z</cp:lastPrinted>
  <dcterms:created xsi:type="dcterms:W3CDTF">2016-09-26T13:43:19Z</dcterms:created>
  <dcterms:modified xsi:type="dcterms:W3CDTF">2024-07-29T14:19:41Z</dcterms:modified>
</cp:coreProperties>
</file>