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80"/>
  </bookViews>
  <sheets>
    <sheet name="Wykaz ppg - kalkulator " sheetId="2" r:id="rId1"/>
    <sheet name="Ceny" sheetId="3" r:id="rId2"/>
    <sheet name="wykaz nabywców" sheetId="4" r:id="rId3"/>
  </sheets>
  <definedNames>
    <definedName name="_xlnm._FilterDatabase" localSheetId="0" hidden="1">'Wykaz ppg - kalkulator '!$A$13:$BY$456</definedName>
    <definedName name="_xlnm.Print_Area" localSheetId="0">'Wykaz ppg - kalkulator '!$A$1:$BY$455</definedName>
  </definedNames>
  <calcPr calcId="125725"/>
</workbook>
</file>

<file path=xl/calcChain.xml><?xml version="1.0" encoding="utf-8"?>
<calcChain xmlns="http://schemas.openxmlformats.org/spreadsheetml/2006/main">
  <c r="BB392" i="2"/>
  <c r="BF392" s="1"/>
  <c r="BO14"/>
  <c r="BP14" s="1"/>
  <c r="BV15"/>
  <c r="BV16"/>
  <c r="BV17"/>
  <c r="BV19"/>
  <c r="BV20"/>
  <c r="BV21"/>
  <c r="BV23"/>
  <c r="BV24"/>
  <c r="BV25"/>
  <c r="BV26"/>
  <c r="BV28"/>
  <c r="BV29"/>
  <c r="BV30"/>
  <c r="BV31"/>
  <c r="BV33"/>
  <c r="BV39"/>
  <c r="BV43"/>
  <c r="BV44"/>
  <c r="BV45"/>
  <c r="BV46"/>
  <c r="BV47"/>
  <c r="BV48"/>
  <c r="BV49"/>
  <c r="BV50"/>
  <c r="BV51"/>
  <c r="BV52"/>
  <c r="BV53"/>
  <c r="BV54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2"/>
  <c r="BV93"/>
  <c r="BV95"/>
  <c r="BV96"/>
  <c r="BV97"/>
  <c r="BV98"/>
  <c r="BV100"/>
  <c r="BV101"/>
  <c r="BV102"/>
  <c r="BV103"/>
  <c r="BV104"/>
  <c r="BV105"/>
  <c r="BV106"/>
  <c r="BV107"/>
  <c r="BV108"/>
  <c r="BV109"/>
  <c r="BV110"/>
  <c r="BV111"/>
  <c r="BV112"/>
  <c r="BV114"/>
  <c r="BV115"/>
  <c r="BV116"/>
  <c r="BV117"/>
  <c r="BV120"/>
  <c r="BV121"/>
  <c r="BV122"/>
  <c r="BV123"/>
  <c r="BV124"/>
  <c r="BV125"/>
  <c r="BV126"/>
  <c r="BV127"/>
  <c r="BV128"/>
  <c r="BV129"/>
  <c r="BV130"/>
  <c r="BV131"/>
  <c r="BV132"/>
  <c r="BV133"/>
  <c r="BV134"/>
  <c r="BV135"/>
  <c r="BV136"/>
  <c r="BV137"/>
  <c r="BV138"/>
  <c r="BV139"/>
  <c r="BV140"/>
  <c r="BV141"/>
  <c r="BV142"/>
  <c r="BV143"/>
  <c r="BV144"/>
  <c r="BV145"/>
  <c r="BV146"/>
  <c r="BV148"/>
  <c r="BV149"/>
  <c r="BV150"/>
  <c r="BV151"/>
  <c r="BV152"/>
  <c r="BV153"/>
  <c r="BV154"/>
  <c r="BV155"/>
  <c r="BV156"/>
  <c r="BV157"/>
  <c r="BV158"/>
  <c r="BV159"/>
  <c r="BV162"/>
  <c r="BV164"/>
  <c r="BV166"/>
  <c r="BV167"/>
  <c r="BV168"/>
  <c r="BV169"/>
  <c r="BV170"/>
  <c r="BV171"/>
  <c r="BV173"/>
  <c r="BV174"/>
  <c r="BV175"/>
  <c r="BV177"/>
  <c r="BV180"/>
  <c r="BV182"/>
  <c r="BV184"/>
  <c r="BV185"/>
  <c r="BV186"/>
  <c r="BV187"/>
  <c r="BV188"/>
  <c r="BV189"/>
  <c r="BV192"/>
  <c r="BV195"/>
  <c r="BV196"/>
  <c r="BV197"/>
  <c r="BV199"/>
  <c r="BV200"/>
  <c r="BV202"/>
  <c r="BV203"/>
  <c r="BV205"/>
  <c r="BV206"/>
  <c r="BV207"/>
  <c r="BV208"/>
  <c r="BV209"/>
  <c r="BV210"/>
  <c r="BV211"/>
  <c r="BV212"/>
  <c r="BV213"/>
  <c r="BV214"/>
  <c r="BV215"/>
  <c r="BV216"/>
  <c r="BV217"/>
  <c r="BV218"/>
  <c r="BV219"/>
  <c r="BV220"/>
  <c r="BV221"/>
  <c r="BV222"/>
  <c r="BV223"/>
  <c r="BV224"/>
  <c r="BV225"/>
  <c r="BV226"/>
  <c r="BV227"/>
  <c r="BV230"/>
  <c r="BV231"/>
  <c r="BV232"/>
  <c r="BV233"/>
  <c r="BV234"/>
  <c r="BV235"/>
  <c r="BV236"/>
  <c r="BV237"/>
  <c r="BV238"/>
  <c r="BV242"/>
  <c r="BV243"/>
  <c r="BV245"/>
  <c r="BV247"/>
  <c r="BV254"/>
  <c r="BV255"/>
  <c r="BV256"/>
  <c r="BV258"/>
  <c r="BV262"/>
  <c r="BV263"/>
  <c r="BV264"/>
  <c r="BV265"/>
  <c r="BV266"/>
  <c r="BV267"/>
  <c r="BV268"/>
  <c r="BV269"/>
  <c r="BV270"/>
  <c r="BV271"/>
  <c r="BV272"/>
  <c r="BV273"/>
  <c r="BV274"/>
  <c r="BV275"/>
  <c r="BV276"/>
  <c r="BV277"/>
  <c r="BV278"/>
  <c r="BV280"/>
  <c r="BV281"/>
  <c r="BV282"/>
  <c r="BV283"/>
  <c r="BV284"/>
  <c r="BV285"/>
  <c r="BV286"/>
  <c r="BV287"/>
  <c r="BV288"/>
  <c r="BV289"/>
  <c r="BV290"/>
  <c r="BV291"/>
  <c r="BV292"/>
  <c r="BV293"/>
  <c r="BV294"/>
  <c r="BV296"/>
  <c r="BV297"/>
  <c r="BV298"/>
  <c r="BV300"/>
  <c r="BV301"/>
  <c r="BV302"/>
  <c r="BV303"/>
  <c r="BV304"/>
  <c r="BV305"/>
  <c r="BV306"/>
  <c r="BV307"/>
  <c r="BV308"/>
  <c r="BV309"/>
  <c r="BV310"/>
  <c r="BV311"/>
  <c r="BV312"/>
  <c r="BV313"/>
  <c r="BV314"/>
  <c r="BV315"/>
  <c r="BV316"/>
  <c r="BV317"/>
  <c r="BV319"/>
  <c r="BV320"/>
  <c r="BV321"/>
  <c r="BV322"/>
  <c r="BV323"/>
  <c r="BV324"/>
  <c r="BV325"/>
  <c r="BV326"/>
  <c r="BV327"/>
  <c r="BV328"/>
  <c r="BV329"/>
  <c r="BV330"/>
  <c r="BV340"/>
  <c r="BV341"/>
  <c r="BV342"/>
  <c r="BV343"/>
  <c r="BV344"/>
  <c r="BV345"/>
  <c r="BV348"/>
  <c r="BV349"/>
  <c r="BV350"/>
  <c r="BV351"/>
  <c r="BV352"/>
  <c r="BV353"/>
  <c r="BV354"/>
  <c r="BV355"/>
  <c r="BV356"/>
  <c r="BV357"/>
  <c r="BV358"/>
  <c r="BV359"/>
  <c r="BV360"/>
  <c r="BV361"/>
  <c r="BV362"/>
  <c r="BV363"/>
  <c r="BV364"/>
  <c r="BV365"/>
  <c r="BV366"/>
  <c r="BV367"/>
  <c r="BV368"/>
  <c r="BV369"/>
  <c r="BV370"/>
  <c r="BV374"/>
  <c r="BV376"/>
  <c r="BV377"/>
  <c r="BV379"/>
  <c r="BV380"/>
  <c r="BV381"/>
  <c r="BV382"/>
  <c r="BV383"/>
  <c r="BV384"/>
  <c r="BV385"/>
  <c r="BV386"/>
  <c r="BV387"/>
  <c r="BV388"/>
  <c r="BV389"/>
  <c r="BV390"/>
  <c r="BV391"/>
  <c r="BV392"/>
  <c r="BV393"/>
  <c r="BV394"/>
  <c r="BV395"/>
  <c r="BV400"/>
  <c r="BV401"/>
  <c r="BV404"/>
  <c r="BV409"/>
  <c r="BV410"/>
  <c r="BV411"/>
  <c r="BV412"/>
  <c r="BV413"/>
  <c r="BV414"/>
  <c r="BV417"/>
  <c r="BV419"/>
  <c r="BV420"/>
  <c r="BV421"/>
  <c r="BV422"/>
  <c r="BV423"/>
  <c r="BV426"/>
  <c r="BV427"/>
  <c r="BV428"/>
  <c r="BV429"/>
  <c r="BV430"/>
  <c r="BV431"/>
  <c r="BV432"/>
  <c r="BV433"/>
  <c r="BV436"/>
  <c r="BV437"/>
  <c r="BV438"/>
  <c r="BV439"/>
  <c r="BV440"/>
  <c r="BV441"/>
  <c r="BV442"/>
  <c r="BV443"/>
  <c r="BV444"/>
  <c r="BV445"/>
  <c r="BV446"/>
  <c r="BV447"/>
  <c r="BV448"/>
  <c r="BV449"/>
  <c r="BV450"/>
  <c r="BV451"/>
  <c r="BV452"/>
  <c r="BV453"/>
  <c r="BV454"/>
  <c r="BV14"/>
  <c r="BS16" l="1"/>
  <c r="BT16" s="1"/>
  <c r="BS18"/>
  <c r="BS21"/>
  <c r="BT21" s="1"/>
  <c r="BS29"/>
  <c r="BT29" s="1"/>
  <c r="BS42"/>
  <c r="BS389"/>
  <c r="BT389" s="1"/>
  <c r="BS14"/>
  <c r="BT14" s="1"/>
  <c r="BQ21"/>
  <c r="BR21" s="1"/>
  <c r="BQ29"/>
  <c r="BR29" s="1"/>
  <c r="BQ42"/>
  <c r="BQ389"/>
  <c r="BR389" s="1"/>
  <c r="BQ16"/>
  <c r="BR16" s="1"/>
  <c r="BQ18"/>
  <c r="BQ14"/>
  <c r="BR14" s="1"/>
  <c r="BO29"/>
  <c r="BP29" s="1"/>
  <c r="BO42"/>
  <c r="BP42" s="1"/>
  <c r="BO389"/>
  <c r="BP389" s="1"/>
  <c r="BO21"/>
  <c r="BP21" s="1"/>
  <c r="BO16"/>
  <c r="BP16" s="1"/>
  <c r="BO18"/>
  <c r="BP18" s="1"/>
  <c r="BM14"/>
  <c r="BN14" s="1"/>
  <c r="BM16"/>
  <c r="BN16" s="1"/>
  <c r="BM18"/>
  <c r="BN18" s="1"/>
  <c r="BM21"/>
  <c r="BN21" s="1"/>
  <c r="BM29"/>
  <c r="BN29" s="1"/>
  <c r="BM42"/>
  <c r="BN42" s="1"/>
  <c r="BM389"/>
  <c r="BN389" s="1"/>
  <c r="BK16"/>
  <c r="BL16" s="1"/>
  <c r="BK18"/>
  <c r="BL18" s="1"/>
  <c r="BK21"/>
  <c r="BL21" s="1"/>
  <c r="BK29"/>
  <c r="BL29" s="1"/>
  <c r="BK42"/>
  <c r="BL42" s="1"/>
  <c r="BK389"/>
  <c r="BL389" s="1"/>
  <c r="BK14"/>
  <c r="BL14" s="1"/>
  <c r="BI14"/>
  <c r="BJ14" s="1"/>
  <c r="BI16"/>
  <c r="BJ16" s="1"/>
  <c r="BI18"/>
  <c r="BJ18" s="1"/>
  <c r="BI21"/>
  <c r="BJ21" s="1"/>
  <c r="BI29"/>
  <c r="BJ29" s="1"/>
  <c r="BI42"/>
  <c r="BJ42" s="1"/>
  <c r="BI389"/>
  <c r="BJ389" s="1"/>
  <c r="BD14"/>
  <c r="BE454" l="1"/>
  <c r="BD454"/>
  <c r="BE453"/>
  <c r="BD453"/>
  <c r="BE452"/>
  <c r="BD452"/>
  <c r="BE451"/>
  <c r="BD451"/>
  <c r="BE450"/>
  <c r="BD450"/>
  <c r="BE449"/>
  <c r="BD449"/>
  <c r="BE448"/>
  <c r="BD448"/>
  <c r="BE447"/>
  <c r="BD447"/>
  <c r="BE446"/>
  <c r="BD446"/>
  <c r="BE445"/>
  <c r="BD445"/>
  <c r="BE444"/>
  <c r="BD444"/>
  <c r="BE443"/>
  <c r="BD443"/>
  <c r="BE442"/>
  <c r="BD442"/>
  <c r="BE441"/>
  <c r="BD441"/>
  <c r="BE440"/>
  <c r="BD440"/>
  <c r="BE439"/>
  <c r="BD439"/>
  <c r="BE438"/>
  <c r="BD438"/>
  <c r="BE437"/>
  <c r="BD437"/>
  <c r="BE436"/>
  <c r="BD436"/>
  <c r="BE435"/>
  <c r="BD435"/>
  <c r="BE434"/>
  <c r="BD434"/>
  <c r="BE433"/>
  <c r="BD433"/>
  <c r="BE432"/>
  <c r="BD432"/>
  <c r="BE431"/>
  <c r="BD431"/>
  <c r="BE430"/>
  <c r="BD430"/>
  <c r="BE429"/>
  <c r="BD429"/>
  <c r="BE428"/>
  <c r="BD428"/>
  <c r="BE427"/>
  <c r="BD427"/>
  <c r="BE426"/>
  <c r="BD426"/>
  <c r="BE425"/>
  <c r="BD425"/>
  <c r="BE424"/>
  <c r="BD424"/>
  <c r="BE423"/>
  <c r="BD423"/>
  <c r="BE422"/>
  <c r="BD422"/>
  <c r="BE421"/>
  <c r="BD421"/>
  <c r="BE420"/>
  <c r="BD420"/>
  <c r="BE419"/>
  <c r="BD419"/>
  <c r="BE418"/>
  <c r="BD418"/>
  <c r="BE417"/>
  <c r="BD417"/>
  <c r="BE416"/>
  <c r="BD416"/>
  <c r="BE415"/>
  <c r="BD415"/>
  <c r="BE414"/>
  <c r="BD414"/>
  <c r="BE413"/>
  <c r="BD413"/>
  <c r="BE412"/>
  <c r="BD412"/>
  <c r="BE411"/>
  <c r="BD411"/>
  <c r="BE410"/>
  <c r="BD410"/>
  <c r="BE409"/>
  <c r="BD409"/>
  <c r="BE408"/>
  <c r="BD408"/>
  <c r="BE407"/>
  <c r="BD407"/>
  <c r="BE406"/>
  <c r="BD406"/>
  <c r="BE405"/>
  <c r="BD405"/>
  <c r="BE404"/>
  <c r="BD404"/>
  <c r="BE403"/>
  <c r="BD403"/>
  <c r="BE402"/>
  <c r="BD402"/>
  <c r="BE401"/>
  <c r="BD401"/>
  <c r="BE400"/>
  <c r="BD400"/>
  <c r="BE399"/>
  <c r="BD399"/>
  <c r="BE398"/>
  <c r="BD398"/>
  <c r="BE397"/>
  <c r="BD397"/>
  <c r="BE396"/>
  <c r="BD396"/>
  <c r="BE395"/>
  <c r="BD395"/>
  <c r="BE394"/>
  <c r="BD394"/>
  <c r="BE393"/>
  <c r="BD393"/>
  <c r="BE392"/>
  <c r="BD392"/>
  <c r="BE391"/>
  <c r="BD391"/>
  <c r="BE390"/>
  <c r="BD390"/>
  <c r="BE389"/>
  <c r="BD389"/>
  <c r="BE388"/>
  <c r="BD388"/>
  <c r="BE387"/>
  <c r="BD387"/>
  <c r="BE386"/>
  <c r="BD386"/>
  <c r="BE385"/>
  <c r="BD385"/>
  <c r="BE384"/>
  <c r="BD384"/>
  <c r="BE383"/>
  <c r="BD383"/>
  <c r="BE382"/>
  <c r="BD382"/>
  <c r="BE381"/>
  <c r="BD381"/>
  <c r="BE380"/>
  <c r="BD380"/>
  <c r="BE379"/>
  <c r="BD379"/>
  <c r="BE378"/>
  <c r="BD378"/>
  <c r="BE377"/>
  <c r="BD377"/>
  <c r="BE376"/>
  <c r="BD376"/>
  <c r="BE375"/>
  <c r="BD375"/>
  <c r="BE374"/>
  <c r="BD374"/>
  <c r="BE373"/>
  <c r="BD373"/>
  <c r="BE372"/>
  <c r="BD372"/>
  <c r="BE371"/>
  <c r="BD371"/>
  <c r="BE370"/>
  <c r="BD370"/>
  <c r="BE369"/>
  <c r="BD369"/>
  <c r="BE368"/>
  <c r="BD368"/>
  <c r="BE367"/>
  <c r="BD367"/>
  <c r="BE366"/>
  <c r="BD366"/>
  <c r="BE365"/>
  <c r="BD365"/>
  <c r="BE364"/>
  <c r="BD364"/>
  <c r="BE363"/>
  <c r="BD363"/>
  <c r="BE362"/>
  <c r="BD362"/>
  <c r="BE361"/>
  <c r="BD361"/>
  <c r="BE360"/>
  <c r="BD360"/>
  <c r="BE359"/>
  <c r="BD359"/>
  <c r="BE358"/>
  <c r="BD358"/>
  <c r="BE357"/>
  <c r="BD357"/>
  <c r="BE356"/>
  <c r="BD356"/>
  <c r="BE355"/>
  <c r="BD355"/>
  <c r="BE354"/>
  <c r="BD354"/>
  <c r="BE353"/>
  <c r="BD353"/>
  <c r="BE352"/>
  <c r="BD352"/>
  <c r="BE351"/>
  <c r="BD351"/>
  <c r="BE350"/>
  <c r="BD350"/>
  <c r="BE349"/>
  <c r="BD349"/>
  <c r="BE348"/>
  <c r="BD348"/>
  <c r="BE347"/>
  <c r="BD347"/>
  <c r="BE346"/>
  <c r="BD346"/>
  <c r="BE345"/>
  <c r="BD345"/>
  <c r="BE344"/>
  <c r="BD344"/>
  <c r="BE343"/>
  <c r="BD343"/>
  <c r="BE342"/>
  <c r="BD342"/>
  <c r="BE341"/>
  <c r="BD341"/>
  <c r="BE340"/>
  <c r="BD340"/>
  <c r="BE339"/>
  <c r="BD339"/>
  <c r="BE338"/>
  <c r="BD338"/>
  <c r="BE337"/>
  <c r="BD337"/>
  <c r="BE336"/>
  <c r="BD336"/>
  <c r="BE335"/>
  <c r="BD335"/>
  <c r="BE334"/>
  <c r="BD334"/>
  <c r="BE333"/>
  <c r="BD333"/>
  <c r="BE332"/>
  <c r="BD332"/>
  <c r="BE331"/>
  <c r="BD331"/>
  <c r="BE330"/>
  <c r="BD330"/>
  <c r="BE329"/>
  <c r="BD329"/>
  <c r="BE328"/>
  <c r="BD328"/>
  <c r="BE327"/>
  <c r="BD327"/>
  <c r="BE326"/>
  <c r="BD326"/>
  <c r="BE325"/>
  <c r="BD325"/>
  <c r="BE324"/>
  <c r="BD324"/>
  <c r="BE323"/>
  <c r="BD323"/>
  <c r="BE322"/>
  <c r="BD322"/>
  <c r="BE321"/>
  <c r="BD321"/>
  <c r="BE320"/>
  <c r="BD320"/>
  <c r="BE319"/>
  <c r="BD319"/>
  <c r="BE318"/>
  <c r="BD318"/>
  <c r="BE317"/>
  <c r="BD317"/>
  <c r="BE316"/>
  <c r="BD316"/>
  <c r="BE315"/>
  <c r="BD315"/>
  <c r="BE314"/>
  <c r="BD314"/>
  <c r="BE313"/>
  <c r="BD313"/>
  <c r="BE312"/>
  <c r="BD312"/>
  <c r="BE311"/>
  <c r="BD311"/>
  <c r="BE310"/>
  <c r="BD310"/>
  <c r="BE309"/>
  <c r="BD309"/>
  <c r="BE308"/>
  <c r="BD308"/>
  <c r="BE307"/>
  <c r="BD307"/>
  <c r="BE306"/>
  <c r="BD306"/>
  <c r="BE305"/>
  <c r="BD305"/>
  <c r="BE304"/>
  <c r="BD304"/>
  <c r="BE303"/>
  <c r="BD303"/>
  <c r="BE302"/>
  <c r="BD302"/>
  <c r="BE301"/>
  <c r="BD301"/>
  <c r="BE300"/>
  <c r="BD300"/>
  <c r="BE299"/>
  <c r="BD299"/>
  <c r="BE298"/>
  <c r="BD298"/>
  <c r="BE297"/>
  <c r="BD297"/>
  <c r="BE296"/>
  <c r="BD296"/>
  <c r="BE295"/>
  <c r="BD295"/>
  <c r="BE294"/>
  <c r="BD294"/>
  <c r="BE293"/>
  <c r="BD293"/>
  <c r="BE292"/>
  <c r="BD292"/>
  <c r="BE291"/>
  <c r="BD291"/>
  <c r="BE290"/>
  <c r="BD290"/>
  <c r="BE289"/>
  <c r="BD289"/>
  <c r="BE288"/>
  <c r="BD288"/>
  <c r="BE287"/>
  <c r="BD287"/>
  <c r="BE286"/>
  <c r="BD286"/>
  <c r="BE285"/>
  <c r="BD285"/>
  <c r="BE284"/>
  <c r="BD284"/>
  <c r="BE283"/>
  <c r="BD283"/>
  <c r="BE282"/>
  <c r="BD282"/>
  <c r="BE281"/>
  <c r="BD281"/>
  <c r="BE280"/>
  <c r="BD280"/>
  <c r="BE279"/>
  <c r="BD279"/>
  <c r="BE278"/>
  <c r="BD278"/>
  <c r="BE277"/>
  <c r="BD277"/>
  <c r="BE276"/>
  <c r="BD276"/>
  <c r="BE275"/>
  <c r="BD275"/>
  <c r="BE274"/>
  <c r="BD274"/>
  <c r="BE273"/>
  <c r="BD273"/>
  <c r="BE272"/>
  <c r="BD272"/>
  <c r="BE271"/>
  <c r="BD271"/>
  <c r="BE270"/>
  <c r="BD270"/>
  <c r="BE269"/>
  <c r="BD269"/>
  <c r="BE268"/>
  <c r="BD268"/>
  <c r="BE267"/>
  <c r="BD267"/>
  <c r="BE266"/>
  <c r="BD266"/>
  <c r="BE265"/>
  <c r="BD265"/>
  <c r="BE264"/>
  <c r="BD264"/>
  <c r="BE263"/>
  <c r="BD263"/>
  <c r="BE262"/>
  <c r="BD262"/>
  <c r="BE261"/>
  <c r="BD261"/>
  <c r="BE260"/>
  <c r="BD260"/>
  <c r="BE259"/>
  <c r="BD259"/>
  <c r="BE258"/>
  <c r="BD258"/>
  <c r="BE257"/>
  <c r="BD257"/>
  <c r="BE256"/>
  <c r="BD256"/>
  <c r="BE255"/>
  <c r="BD255"/>
  <c r="BE254"/>
  <c r="BD254"/>
  <c r="BE253"/>
  <c r="BD253"/>
  <c r="BE252"/>
  <c r="BD252"/>
  <c r="BE251"/>
  <c r="BD251"/>
  <c r="BE250"/>
  <c r="BD250"/>
  <c r="BE249"/>
  <c r="BD249"/>
  <c r="BE248"/>
  <c r="BD248"/>
  <c r="BE247"/>
  <c r="BD247"/>
  <c r="BE246"/>
  <c r="BD246"/>
  <c r="BE245"/>
  <c r="BD245"/>
  <c r="BE244"/>
  <c r="BD244"/>
  <c r="BE243"/>
  <c r="BD243"/>
  <c r="BE242"/>
  <c r="BD242"/>
  <c r="BE241"/>
  <c r="BD241"/>
  <c r="BE240"/>
  <c r="BD240"/>
  <c r="BE239"/>
  <c r="BD239"/>
  <c r="BE238"/>
  <c r="BD238"/>
  <c r="BE237"/>
  <c r="BD237"/>
  <c r="BE236"/>
  <c r="BD236"/>
  <c r="BE235"/>
  <c r="BD235"/>
  <c r="BE234"/>
  <c r="BD234"/>
  <c r="BE233"/>
  <c r="BD233"/>
  <c r="BE232"/>
  <c r="BD232"/>
  <c r="BE231"/>
  <c r="BD231"/>
  <c r="BE230"/>
  <c r="BD230"/>
  <c r="BE229"/>
  <c r="BD229"/>
  <c r="BE228"/>
  <c r="BD228"/>
  <c r="BE227"/>
  <c r="BD227"/>
  <c r="BE226"/>
  <c r="BD226"/>
  <c r="BE225"/>
  <c r="BD225"/>
  <c r="BE224"/>
  <c r="BD224"/>
  <c r="BE223"/>
  <c r="BD223"/>
  <c r="BE222"/>
  <c r="BD222"/>
  <c r="BE221"/>
  <c r="BD221"/>
  <c r="BE220"/>
  <c r="BD220"/>
  <c r="BE219"/>
  <c r="BD219"/>
  <c r="BE218"/>
  <c r="BD218"/>
  <c r="BE217"/>
  <c r="BD217"/>
  <c r="BE216"/>
  <c r="BD216"/>
  <c r="BE215"/>
  <c r="BD215"/>
  <c r="BE214"/>
  <c r="BD214"/>
  <c r="BE213"/>
  <c r="BD213"/>
  <c r="BE212"/>
  <c r="BD212"/>
  <c r="BE211"/>
  <c r="BD211"/>
  <c r="BE210"/>
  <c r="BD210"/>
  <c r="BE209"/>
  <c r="BD209"/>
  <c r="BE208"/>
  <c r="BD208"/>
  <c r="BE207"/>
  <c r="BD207"/>
  <c r="BE206"/>
  <c r="BD206"/>
  <c r="BE205"/>
  <c r="BD205"/>
  <c r="BE204"/>
  <c r="BD204"/>
  <c r="BE203"/>
  <c r="BD203"/>
  <c r="BE202"/>
  <c r="BD202"/>
  <c r="BE201"/>
  <c r="BD201"/>
  <c r="BE200"/>
  <c r="BD200"/>
  <c r="BE199"/>
  <c r="BD199"/>
  <c r="BE198"/>
  <c r="BD198"/>
  <c r="BE197"/>
  <c r="BD197"/>
  <c r="BE196"/>
  <c r="BD196"/>
  <c r="BE195"/>
  <c r="BD195"/>
  <c r="BE194"/>
  <c r="BD194"/>
  <c r="BE193"/>
  <c r="BD193"/>
  <c r="BE192"/>
  <c r="BD192"/>
  <c r="BE191"/>
  <c r="BD191"/>
  <c r="BE190"/>
  <c r="BD190"/>
  <c r="BE189"/>
  <c r="BD189"/>
  <c r="BE188"/>
  <c r="BD188"/>
  <c r="BE187"/>
  <c r="BD187"/>
  <c r="BE186"/>
  <c r="BD186"/>
  <c r="BE185"/>
  <c r="BD185"/>
  <c r="BE184"/>
  <c r="BD184"/>
  <c r="BE183"/>
  <c r="BD183"/>
  <c r="BE182"/>
  <c r="BD182"/>
  <c r="BE181"/>
  <c r="BD181"/>
  <c r="BE180"/>
  <c r="BD180"/>
  <c r="BE179"/>
  <c r="BD179"/>
  <c r="BE178"/>
  <c r="BD178"/>
  <c r="BE177"/>
  <c r="BD177"/>
  <c r="BE176"/>
  <c r="BD176"/>
  <c r="BE175"/>
  <c r="BD175"/>
  <c r="BE174"/>
  <c r="BD174"/>
  <c r="BE173"/>
  <c r="BD173"/>
  <c r="BE172"/>
  <c r="BD172"/>
  <c r="BE171"/>
  <c r="BD171"/>
  <c r="BE170"/>
  <c r="BD170"/>
  <c r="BE169"/>
  <c r="BD169"/>
  <c r="BE168"/>
  <c r="BD168"/>
  <c r="BE167"/>
  <c r="BD167"/>
  <c r="BE166"/>
  <c r="BD166"/>
  <c r="BE165"/>
  <c r="BD165"/>
  <c r="BE164"/>
  <c r="BD164"/>
  <c r="BE163"/>
  <c r="BD163"/>
  <c r="BE162"/>
  <c r="BD162"/>
  <c r="BE161"/>
  <c r="BD161"/>
  <c r="BE160"/>
  <c r="BD160"/>
  <c r="BE159"/>
  <c r="BD159"/>
  <c r="BE158"/>
  <c r="BD158"/>
  <c r="BE157"/>
  <c r="BD157"/>
  <c r="BE156"/>
  <c r="BD156"/>
  <c r="BE155"/>
  <c r="BD155"/>
  <c r="BE154"/>
  <c r="BD154"/>
  <c r="BE153"/>
  <c r="BD153"/>
  <c r="BE152"/>
  <c r="BD152"/>
  <c r="BE151"/>
  <c r="BD151"/>
  <c r="BE150"/>
  <c r="BD150"/>
  <c r="BE149"/>
  <c r="BD149"/>
  <c r="BE148"/>
  <c r="BD148"/>
  <c r="BE147"/>
  <c r="BD147"/>
  <c r="BE146"/>
  <c r="BD146"/>
  <c r="BE145"/>
  <c r="BD145"/>
  <c r="BE144"/>
  <c r="BD144"/>
  <c r="BE143"/>
  <c r="BD143"/>
  <c r="BE142"/>
  <c r="BD142"/>
  <c r="BE141"/>
  <c r="BD141"/>
  <c r="BE140"/>
  <c r="BD140"/>
  <c r="BE139"/>
  <c r="BD139"/>
  <c r="BE138"/>
  <c r="BD138"/>
  <c r="BE137"/>
  <c r="BD137"/>
  <c r="BE136"/>
  <c r="BD136"/>
  <c r="BE135"/>
  <c r="BD135"/>
  <c r="BE134"/>
  <c r="BD134"/>
  <c r="BE133"/>
  <c r="BD133"/>
  <c r="BE132"/>
  <c r="BD132"/>
  <c r="BE131"/>
  <c r="BD131"/>
  <c r="BE130"/>
  <c r="BD130"/>
  <c r="BE129"/>
  <c r="BD129"/>
  <c r="BE128"/>
  <c r="BD128"/>
  <c r="BE127"/>
  <c r="BD127"/>
  <c r="BE126"/>
  <c r="BD126"/>
  <c r="BE125"/>
  <c r="BD125"/>
  <c r="BE124"/>
  <c r="BD124"/>
  <c r="BE123"/>
  <c r="BD123"/>
  <c r="BE122"/>
  <c r="BD122"/>
  <c r="BE121"/>
  <c r="BD121"/>
  <c r="BE120"/>
  <c r="BD120"/>
  <c r="BE119"/>
  <c r="BD119"/>
  <c r="BE118"/>
  <c r="BD118"/>
  <c r="BE117"/>
  <c r="BD117"/>
  <c r="BE116"/>
  <c r="BD116"/>
  <c r="BE115"/>
  <c r="BD115"/>
  <c r="BE114"/>
  <c r="BD114"/>
  <c r="BE113"/>
  <c r="BD113"/>
  <c r="BE112"/>
  <c r="BD112"/>
  <c r="BE111"/>
  <c r="BD111"/>
  <c r="BE110"/>
  <c r="BD110"/>
  <c r="BE109"/>
  <c r="BD109"/>
  <c r="BE108"/>
  <c r="BD108"/>
  <c r="BE107"/>
  <c r="BD107"/>
  <c r="BE106"/>
  <c r="BD106"/>
  <c r="BE105"/>
  <c r="BD105"/>
  <c r="BE104"/>
  <c r="BD104"/>
  <c r="BE103"/>
  <c r="BD103"/>
  <c r="BE102"/>
  <c r="BD102"/>
  <c r="BE101"/>
  <c r="BD101"/>
  <c r="BE100"/>
  <c r="BD100"/>
  <c r="BE99"/>
  <c r="BD99"/>
  <c r="BE98"/>
  <c r="BD98"/>
  <c r="BE97"/>
  <c r="BD97"/>
  <c r="BE96"/>
  <c r="BD96"/>
  <c r="BE95"/>
  <c r="BD95"/>
  <c r="BE94"/>
  <c r="BD94"/>
  <c r="BE93"/>
  <c r="BD93"/>
  <c r="BE92"/>
  <c r="BD92"/>
  <c r="BE91"/>
  <c r="BD91"/>
  <c r="BE90"/>
  <c r="BD90"/>
  <c r="BE89"/>
  <c r="BD89"/>
  <c r="BE88"/>
  <c r="BD88"/>
  <c r="BE87"/>
  <c r="BD87"/>
  <c r="BE86"/>
  <c r="BD86"/>
  <c r="BE85"/>
  <c r="BD85"/>
  <c r="BE84"/>
  <c r="BD84"/>
  <c r="BE83"/>
  <c r="BD83"/>
  <c r="BE82"/>
  <c r="BD82"/>
  <c r="BE81"/>
  <c r="BD81"/>
  <c r="BE80"/>
  <c r="BD80"/>
  <c r="BE79"/>
  <c r="BD79"/>
  <c r="BE78"/>
  <c r="BD78"/>
  <c r="BE77"/>
  <c r="BD77"/>
  <c r="BE76"/>
  <c r="BD76"/>
  <c r="BE75"/>
  <c r="BD75"/>
  <c r="BE74"/>
  <c r="BD74"/>
  <c r="BE73"/>
  <c r="BD73"/>
  <c r="BE72"/>
  <c r="BD72"/>
  <c r="BE71"/>
  <c r="BD71"/>
  <c r="BE70"/>
  <c r="BD70"/>
  <c r="BE69"/>
  <c r="BD69"/>
  <c r="BE68"/>
  <c r="BD68"/>
  <c r="BE67"/>
  <c r="BD67"/>
  <c r="BE66"/>
  <c r="BD66"/>
  <c r="BE65"/>
  <c r="BD65"/>
  <c r="BE64"/>
  <c r="BD64"/>
  <c r="BE63"/>
  <c r="BD63"/>
  <c r="BE62"/>
  <c r="BD62"/>
  <c r="BE61"/>
  <c r="BD61"/>
  <c r="BE60"/>
  <c r="BD60"/>
  <c r="BE59"/>
  <c r="BD59"/>
  <c r="BE58"/>
  <c r="BD58"/>
  <c r="BE57"/>
  <c r="BD57"/>
  <c r="BE56"/>
  <c r="BD56"/>
  <c r="BE55"/>
  <c r="BD55"/>
  <c r="BE54"/>
  <c r="BD54"/>
  <c r="BE53"/>
  <c r="BD53"/>
  <c r="BE52"/>
  <c r="BD52"/>
  <c r="BE51"/>
  <c r="BD51"/>
  <c r="BE50"/>
  <c r="BD50"/>
  <c r="BE49"/>
  <c r="BD49"/>
  <c r="BE48"/>
  <c r="BD48"/>
  <c r="BE47"/>
  <c r="BD47"/>
  <c r="BE46"/>
  <c r="BD46"/>
  <c r="BE45"/>
  <c r="BD45"/>
  <c r="BE44"/>
  <c r="BD44"/>
  <c r="BE43"/>
  <c r="BD43"/>
  <c r="BE42"/>
  <c r="BD42"/>
  <c r="BE41"/>
  <c r="BD41"/>
  <c r="BE40"/>
  <c r="BD40"/>
  <c r="BE39"/>
  <c r="BD39"/>
  <c r="BE38"/>
  <c r="BD38"/>
  <c r="BE37"/>
  <c r="BD37"/>
  <c r="BE36"/>
  <c r="BD36"/>
  <c r="BE35"/>
  <c r="BD35"/>
  <c r="BE34"/>
  <c r="BD34"/>
  <c r="BE33"/>
  <c r="BD33"/>
  <c r="BE32"/>
  <c r="BD32"/>
  <c r="BE31"/>
  <c r="BD31"/>
  <c r="BE30"/>
  <c r="BD30"/>
  <c r="BE29"/>
  <c r="BD29"/>
  <c r="BE28"/>
  <c r="BD28"/>
  <c r="BE27"/>
  <c r="BD27"/>
  <c r="BE26"/>
  <c r="BD26"/>
  <c r="BE25"/>
  <c r="BD25"/>
  <c r="BE24"/>
  <c r="BD24"/>
  <c r="BE23"/>
  <c r="BD23"/>
  <c r="BE22"/>
  <c r="BD22"/>
  <c r="BE21"/>
  <c r="BD21"/>
  <c r="BE20"/>
  <c r="BD20"/>
  <c r="BE19"/>
  <c r="BD19"/>
  <c r="BE18"/>
  <c r="BD18"/>
  <c r="BE17"/>
  <c r="BD17"/>
  <c r="BE16"/>
  <c r="BD16"/>
  <c r="BE15"/>
  <c r="BD15"/>
  <c r="BC454"/>
  <c r="BG454" s="1"/>
  <c r="BB454"/>
  <c r="BF454" s="1"/>
  <c r="BC453"/>
  <c r="BG453" s="1"/>
  <c r="BB453"/>
  <c r="BF453" s="1"/>
  <c r="BC452"/>
  <c r="BG452" s="1"/>
  <c r="BB452"/>
  <c r="BF452" s="1"/>
  <c r="BC451"/>
  <c r="BG451" s="1"/>
  <c r="BB451"/>
  <c r="BF451" s="1"/>
  <c r="BC450"/>
  <c r="BG450" s="1"/>
  <c r="BB450"/>
  <c r="BF450" s="1"/>
  <c r="BC449"/>
  <c r="BG449" s="1"/>
  <c r="BB449"/>
  <c r="BF449" s="1"/>
  <c r="BC448"/>
  <c r="BG448" s="1"/>
  <c r="BB448"/>
  <c r="BF448" s="1"/>
  <c r="BC447"/>
  <c r="BG447" s="1"/>
  <c r="BB447"/>
  <c r="BF447" s="1"/>
  <c r="BC446"/>
  <c r="BG446" s="1"/>
  <c r="BB446"/>
  <c r="BF446" s="1"/>
  <c r="BC445"/>
  <c r="BG445" s="1"/>
  <c r="BB445"/>
  <c r="BF445" s="1"/>
  <c r="BC444"/>
  <c r="BG444" s="1"/>
  <c r="BB444"/>
  <c r="BF444" s="1"/>
  <c r="BC443"/>
  <c r="BG443" s="1"/>
  <c r="BB443"/>
  <c r="BF443" s="1"/>
  <c r="BC442"/>
  <c r="BG442" s="1"/>
  <c r="BB442"/>
  <c r="BF442" s="1"/>
  <c r="BC441"/>
  <c r="BG441" s="1"/>
  <c r="BB441"/>
  <c r="BF441" s="1"/>
  <c r="BC440"/>
  <c r="BG440" s="1"/>
  <c r="BB440"/>
  <c r="BF440" s="1"/>
  <c r="BC439"/>
  <c r="BG439" s="1"/>
  <c r="BB439"/>
  <c r="BF439" s="1"/>
  <c r="BC438"/>
  <c r="BG438" s="1"/>
  <c r="BB438"/>
  <c r="BF438" s="1"/>
  <c r="BC437"/>
  <c r="BG437" s="1"/>
  <c r="BB437"/>
  <c r="BF437" s="1"/>
  <c r="BC436"/>
  <c r="BG436" s="1"/>
  <c r="BB436"/>
  <c r="BF436" s="1"/>
  <c r="BC433"/>
  <c r="BG433" s="1"/>
  <c r="BB433"/>
  <c r="BF433" s="1"/>
  <c r="BC432"/>
  <c r="BG432" s="1"/>
  <c r="BB432"/>
  <c r="BF432" s="1"/>
  <c r="BC431"/>
  <c r="BG431" s="1"/>
  <c r="BB431"/>
  <c r="BF431" s="1"/>
  <c r="BC430"/>
  <c r="BG430" s="1"/>
  <c r="BB430"/>
  <c r="BF430" s="1"/>
  <c r="BC429"/>
  <c r="BG429" s="1"/>
  <c r="BB429"/>
  <c r="BF429" s="1"/>
  <c r="BC428"/>
  <c r="BG428" s="1"/>
  <c r="BB428"/>
  <c r="BF428" s="1"/>
  <c r="BC427"/>
  <c r="BG427" s="1"/>
  <c r="BB427"/>
  <c r="BF427" s="1"/>
  <c r="BC426"/>
  <c r="BG426" s="1"/>
  <c r="BB426"/>
  <c r="BF426" s="1"/>
  <c r="BC423"/>
  <c r="BG423" s="1"/>
  <c r="BB423"/>
  <c r="BF423" s="1"/>
  <c r="BC422"/>
  <c r="BG422" s="1"/>
  <c r="BB422"/>
  <c r="BF422" s="1"/>
  <c r="BC421"/>
  <c r="BG421" s="1"/>
  <c r="BB421"/>
  <c r="BF421" s="1"/>
  <c r="BC420"/>
  <c r="BG420" s="1"/>
  <c r="BB420"/>
  <c r="BF420" s="1"/>
  <c r="BC419"/>
  <c r="BG419" s="1"/>
  <c r="BB419"/>
  <c r="BF419" s="1"/>
  <c r="BC417"/>
  <c r="BG417" s="1"/>
  <c r="BB417"/>
  <c r="BF417" s="1"/>
  <c r="BC414"/>
  <c r="BG414" s="1"/>
  <c r="BB414"/>
  <c r="BF414" s="1"/>
  <c r="BC413"/>
  <c r="BG413" s="1"/>
  <c r="BB413"/>
  <c r="BF413" s="1"/>
  <c r="BC412"/>
  <c r="BG412" s="1"/>
  <c r="BB412"/>
  <c r="BF412" s="1"/>
  <c r="BC411"/>
  <c r="BG411" s="1"/>
  <c r="BB411"/>
  <c r="BF411" s="1"/>
  <c r="BC410"/>
  <c r="BG410" s="1"/>
  <c r="BB410"/>
  <c r="BF410" s="1"/>
  <c r="BC409"/>
  <c r="BG409" s="1"/>
  <c r="BB409"/>
  <c r="BF409" s="1"/>
  <c r="BC404"/>
  <c r="BG404" s="1"/>
  <c r="BB404"/>
  <c r="BF404" s="1"/>
  <c r="BC401"/>
  <c r="BG401" s="1"/>
  <c r="BB401"/>
  <c r="BF401" s="1"/>
  <c r="BC400"/>
  <c r="BG400" s="1"/>
  <c r="BB400"/>
  <c r="BF400" s="1"/>
  <c r="BC395"/>
  <c r="BG395" s="1"/>
  <c r="BB395"/>
  <c r="BF395" s="1"/>
  <c r="BC394"/>
  <c r="BG394" s="1"/>
  <c r="BB394"/>
  <c r="BF394" s="1"/>
  <c r="BC393"/>
  <c r="BG393" s="1"/>
  <c r="BB393"/>
  <c r="BF393" s="1"/>
  <c r="BC392"/>
  <c r="BG392" s="1"/>
  <c r="BC391"/>
  <c r="BG391" s="1"/>
  <c r="BB391"/>
  <c r="BF391" s="1"/>
  <c r="BC390"/>
  <c r="BG390" s="1"/>
  <c r="BB390"/>
  <c r="BF390" s="1"/>
  <c r="BC389"/>
  <c r="BG389" s="1"/>
  <c r="BB389"/>
  <c r="BF389" s="1"/>
  <c r="BC388"/>
  <c r="BG388" s="1"/>
  <c r="BB388"/>
  <c r="BF388" s="1"/>
  <c r="BC387"/>
  <c r="BG387" s="1"/>
  <c r="BB387"/>
  <c r="BF387" s="1"/>
  <c r="BC386"/>
  <c r="BG386" s="1"/>
  <c r="BB386"/>
  <c r="BF386" s="1"/>
  <c r="BC385"/>
  <c r="BG385" s="1"/>
  <c r="BB385"/>
  <c r="BF385" s="1"/>
  <c r="BC384"/>
  <c r="BG384" s="1"/>
  <c r="BB384"/>
  <c r="BF384" s="1"/>
  <c r="BC383"/>
  <c r="BG383" s="1"/>
  <c r="BB383"/>
  <c r="BF383" s="1"/>
  <c r="BC382"/>
  <c r="BG382" s="1"/>
  <c r="BB382"/>
  <c r="BF382" s="1"/>
  <c r="BC381"/>
  <c r="BG381" s="1"/>
  <c r="BB381"/>
  <c r="BF381" s="1"/>
  <c r="BC380"/>
  <c r="BG380" s="1"/>
  <c r="BB380"/>
  <c r="BF380" s="1"/>
  <c r="BC379"/>
  <c r="BG379" s="1"/>
  <c r="BB379"/>
  <c r="BF379" s="1"/>
  <c r="BC377"/>
  <c r="BG377" s="1"/>
  <c r="BB377"/>
  <c r="BF377" s="1"/>
  <c r="BC376"/>
  <c r="BG376" s="1"/>
  <c r="BB376"/>
  <c r="BF376" s="1"/>
  <c r="BC374"/>
  <c r="BG374" s="1"/>
  <c r="BB374"/>
  <c r="BF374" s="1"/>
  <c r="BC370"/>
  <c r="BG370" s="1"/>
  <c r="BB370"/>
  <c r="BF370" s="1"/>
  <c r="BC369"/>
  <c r="BG369" s="1"/>
  <c r="BB369"/>
  <c r="BF369" s="1"/>
  <c r="BC368"/>
  <c r="BG368" s="1"/>
  <c r="BB368"/>
  <c r="BF368" s="1"/>
  <c r="BC367"/>
  <c r="BG367" s="1"/>
  <c r="BB367"/>
  <c r="BF367" s="1"/>
  <c r="BC366"/>
  <c r="BG366" s="1"/>
  <c r="BB366"/>
  <c r="BF366" s="1"/>
  <c r="BC365"/>
  <c r="BG365" s="1"/>
  <c r="BB365"/>
  <c r="BF365" s="1"/>
  <c r="BC364"/>
  <c r="BG364" s="1"/>
  <c r="BB364"/>
  <c r="BF364" s="1"/>
  <c r="BC363"/>
  <c r="BG363" s="1"/>
  <c r="BB363"/>
  <c r="BF363" s="1"/>
  <c r="BC362"/>
  <c r="BG362" s="1"/>
  <c r="BB362"/>
  <c r="BF362" s="1"/>
  <c r="BC361"/>
  <c r="BG361" s="1"/>
  <c r="BB361"/>
  <c r="BF361" s="1"/>
  <c r="BC360"/>
  <c r="BG360" s="1"/>
  <c r="BB360"/>
  <c r="BF360" s="1"/>
  <c r="BC359"/>
  <c r="BG359" s="1"/>
  <c r="BB359"/>
  <c r="BF359" s="1"/>
  <c r="BC358"/>
  <c r="BG358" s="1"/>
  <c r="BB358"/>
  <c r="BF358" s="1"/>
  <c r="BC357"/>
  <c r="BG357" s="1"/>
  <c r="BB357"/>
  <c r="BF357" s="1"/>
  <c r="BC356"/>
  <c r="BG356" s="1"/>
  <c r="BB356"/>
  <c r="BF356" s="1"/>
  <c r="BC355"/>
  <c r="BG355" s="1"/>
  <c r="BB355"/>
  <c r="BF355" s="1"/>
  <c r="BC354"/>
  <c r="BG354" s="1"/>
  <c r="BB354"/>
  <c r="BF354" s="1"/>
  <c r="BC353"/>
  <c r="BG353" s="1"/>
  <c r="BB353"/>
  <c r="BF353" s="1"/>
  <c r="BC352"/>
  <c r="BG352" s="1"/>
  <c r="BB352"/>
  <c r="BF352" s="1"/>
  <c r="BC351"/>
  <c r="BG351" s="1"/>
  <c r="BB351"/>
  <c r="BF351" s="1"/>
  <c r="BC350"/>
  <c r="BG350" s="1"/>
  <c r="BB350"/>
  <c r="BF350" s="1"/>
  <c r="BC349"/>
  <c r="BG349" s="1"/>
  <c r="BB349"/>
  <c r="BF349" s="1"/>
  <c r="BC348"/>
  <c r="BG348" s="1"/>
  <c r="BB348"/>
  <c r="BF348" s="1"/>
  <c r="BC345"/>
  <c r="BG345" s="1"/>
  <c r="BB345"/>
  <c r="BF345" s="1"/>
  <c r="BC344"/>
  <c r="BG344" s="1"/>
  <c r="BB344"/>
  <c r="BF344" s="1"/>
  <c r="BC343"/>
  <c r="BG343" s="1"/>
  <c r="BB343"/>
  <c r="BF343" s="1"/>
  <c r="BC342"/>
  <c r="BG342" s="1"/>
  <c r="BB342"/>
  <c r="BF342" s="1"/>
  <c r="BC341"/>
  <c r="BG341" s="1"/>
  <c r="BB341"/>
  <c r="BF341" s="1"/>
  <c r="BC340"/>
  <c r="BG340" s="1"/>
  <c r="BB340"/>
  <c r="BF340" s="1"/>
  <c r="BC330"/>
  <c r="BG330" s="1"/>
  <c r="BB330"/>
  <c r="BF330" s="1"/>
  <c r="BC329"/>
  <c r="BG329" s="1"/>
  <c r="BB329"/>
  <c r="BF329" s="1"/>
  <c r="BC328"/>
  <c r="BG328" s="1"/>
  <c r="BB328"/>
  <c r="BF328" s="1"/>
  <c r="BC327"/>
  <c r="BG327" s="1"/>
  <c r="BB327"/>
  <c r="BF327" s="1"/>
  <c r="BC326"/>
  <c r="BG326" s="1"/>
  <c r="BB326"/>
  <c r="BF326" s="1"/>
  <c r="BC325"/>
  <c r="BG325" s="1"/>
  <c r="BB325"/>
  <c r="BF325" s="1"/>
  <c r="BC324"/>
  <c r="BG324" s="1"/>
  <c r="BB324"/>
  <c r="BF324" s="1"/>
  <c r="BC323"/>
  <c r="BG323" s="1"/>
  <c r="BB323"/>
  <c r="BF323" s="1"/>
  <c r="BC322"/>
  <c r="BG322" s="1"/>
  <c r="BB322"/>
  <c r="BF322" s="1"/>
  <c r="BC321"/>
  <c r="BG321" s="1"/>
  <c r="BB321"/>
  <c r="BF321" s="1"/>
  <c r="BC320"/>
  <c r="BG320" s="1"/>
  <c r="BB320"/>
  <c r="BF320" s="1"/>
  <c r="BC319"/>
  <c r="BG319" s="1"/>
  <c r="BB319"/>
  <c r="BF319" s="1"/>
  <c r="BC317"/>
  <c r="BG317" s="1"/>
  <c r="BB317"/>
  <c r="BF317" s="1"/>
  <c r="BC316"/>
  <c r="BG316" s="1"/>
  <c r="BB316"/>
  <c r="BF316" s="1"/>
  <c r="BC315"/>
  <c r="BG315" s="1"/>
  <c r="BB315"/>
  <c r="BF315" s="1"/>
  <c r="BC314"/>
  <c r="BG314" s="1"/>
  <c r="BB314"/>
  <c r="BF314" s="1"/>
  <c r="BC313"/>
  <c r="BG313" s="1"/>
  <c r="BB313"/>
  <c r="BF313" s="1"/>
  <c r="BC312"/>
  <c r="BG312" s="1"/>
  <c r="BB312"/>
  <c r="BF312" s="1"/>
  <c r="BC311"/>
  <c r="BG311" s="1"/>
  <c r="BB311"/>
  <c r="BF311" s="1"/>
  <c r="BC310"/>
  <c r="BG310" s="1"/>
  <c r="BB310"/>
  <c r="BF310" s="1"/>
  <c r="BC309"/>
  <c r="BG309" s="1"/>
  <c r="BB309"/>
  <c r="BF309" s="1"/>
  <c r="BC308"/>
  <c r="BG308" s="1"/>
  <c r="BB308"/>
  <c r="BF308" s="1"/>
  <c r="BC307"/>
  <c r="BG307" s="1"/>
  <c r="BB307"/>
  <c r="BF307" s="1"/>
  <c r="BC306"/>
  <c r="BG306" s="1"/>
  <c r="BB306"/>
  <c r="BF306" s="1"/>
  <c r="BC305"/>
  <c r="BG305" s="1"/>
  <c r="BB305"/>
  <c r="BF305" s="1"/>
  <c r="BC304"/>
  <c r="BG304" s="1"/>
  <c r="BB304"/>
  <c r="BF304" s="1"/>
  <c r="BC303"/>
  <c r="BG303" s="1"/>
  <c r="BB303"/>
  <c r="BF303" s="1"/>
  <c r="BC302"/>
  <c r="BG302" s="1"/>
  <c r="BB302"/>
  <c r="BF302" s="1"/>
  <c r="BC301"/>
  <c r="BG301" s="1"/>
  <c r="BB301"/>
  <c r="BF301" s="1"/>
  <c r="BC300"/>
  <c r="BG300" s="1"/>
  <c r="BB300"/>
  <c r="BF300" s="1"/>
  <c r="BC298"/>
  <c r="BG298" s="1"/>
  <c r="BB298"/>
  <c r="BF298" s="1"/>
  <c r="BC297"/>
  <c r="BG297" s="1"/>
  <c r="BB297"/>
  <c r="BF297" s="1"/>
  <c r="BC296"/>
  <c r="BG296" s="1"/>
  <c r="BB296"/>
  <c r="BF296" s="1"/>
  <c r="BC294"/>
  <c r="BG294" s="1"/>
  <c r="BB294"/>
  <c r="BF294" s="1"/>
  <c r="BC293"/>
  <c r="BG293" s="1"/>
  <c r="BB293"/>
  <c r="BF293" s="1"/>
  <c r="BC292"/>
  <c r="BG292" s="1"/>
  <c r="BB292"/>
  <c r="BF292" s="1"/>
  <c r="BC291"/>
  <c r="BG291" s="1"/>
  <c r="BB291"/>
  <c r="BF291" s="1"/>
  <c r="BC290"/>
  <c r="BG290" s="1"/>
  <c r="BB290"/>
  <c r="BF290" s="1"/>
  <c r="BC289"/>
  <c r="BG289" s="1"/>
  <c r="BB289"/>
  <c r="BF289" s="1"/>
  <c r="BC288"/>
  <c r="BG288" s="1"/>
  <c r="BB288"/>
  <c r="BF288" s="1"/>
  <c r="BC287"/>
  <c r="BG287" s="1"/>
  <c r="BB287"/>
  <c r="BF287" s="1"/>
  <c r="BC286"/>
  <c r="BG286" s="1"/>
  <c r="BB286"/>
  <c r="BF286" s="1"/>
  <c r="BC285"/>
  <c r="BG285" s="1"/>
  <c r="BB285"/>
  <c r="BF285" s="1"/>
  <c r="BC284"/>
  <c r="BG284" s="1"/>
  <c r="BB284"/>
  <c r="BF284" s="1"/>
  <c r="BC283"/>
  <c r="BG283" s="1"/>
  <c r="BB283"/>
  <c r="BF283" s="1"/>
  <c r="BC282"/>
  <c r="BG282" s="1"/>
  <c r="BB282"/>
  <c r="BF282" s="1"/>
  <c r="BC281"/>
  <c r="BG281" s="1"/>
  <c r="BB281"/>
  <c r="BF281" s="1"/>
  <c r="BC280"/>
  <c r="BG280" s="1"/>
  <c r="BB280"/>
  <c r="BF280" s="1"/>
  <c r="BC278"/>
  <c r="BG278" s="1"/>
  <c r="BB278"/>
  <c r="BF278" s="1"/>
  <c r="BC277"/>
  <c r="BG277" s="1"/>
  <c r="BB277"/>
  <c r="BF277" s="1"/>
  <c r="BC276"/>
  <c r="BG276" s="1"/>
  <c r="BB276"/>
  <c r="BF276" s="1"/>
  <c r="BC275"/>
  <c r="BG275" s="1"/>
  <c r="BB275"/>
  <c r="BF275" s="1"/>
  <c r="BC274"/>
  <c r="BG274" s="1"/>
  <c r="BB274"/>
  <c r="BF274" s="1"/>
  <c r="BC273"/>
  <c r="BG273" s="1"/>
  <c r="BB273"/>
  <c r="BF273" s="1"/>
  <c r="BC272"/>
  <c r="BG272" s="1"/>
  <c r="BB272"/>
  <c r="BF272" s="1"/>
  <c r="BC271"/>
  <c r="BG271" s="1"/>
  <c r="BB271"/>
  <c r="BF271" s="1"/>
  <c r="BC270"/>
  <c r="BG270" s="1"/>
  <c r="BB270"/>
  <c r="BF270" s="1"/>
  <c r="BC269"/>
  <c r="BG269" s="1"/>
  <c r="BB269"/>
  <c r="BF269" s="1"/>
  <c r="BC268"/>
  <c r="BG268" s="1"/>
  <c r="BB268"/>
  <c r="BF268" s="1"/>
  <c r="BC267"/>
  <c r="BG267" s="1"/>
  <c r="BB267"/>
  <c r="BF267" s="1"/>
  <c r="BC266"/>
  <c r="BG266" s="1"/>
  <c r="BB266"/>
  <c r="BF266" s="1"/>
  <c r="BC265"/>
  <c r="BG265" s="1"/>
  <c r="BB265"/>
  <c r="BF265" s="1"/>
  <c r="BC264"/>
  <c r="BG264" s="1"/>
  <c r="BB264"/>
  <c r="BF264" s="1"/>
  <c r="BC263"/>
  <c r="BG263" s="1"/>
  <c r="BB263"/>
  <c r="BF263" s="1"/>
  <c r="BC262"/>
  <c r="BG262" s="1"/>
  <c r="BB262"/>
  <c r="BF262" s="1"/>
  <c r="BC258"/>
  <c r="BG258" s="1"/>
  <c r="BB258"/>
  <c r="BF258" s="1"/>
  <c r="BC256"/>
  <c r="BG256" s="1"/>
  <c r="BB256"/>
  <c r="BF256" s="1"/>
  <c r="BC255"/>
  <c r="BG255" s="1"/>
  <c r="BB255"/>
  <c r="BF255" s="1"/>
  <c r="BC254"/>
  <c r="BG254" s="1"/>
  <c r="BB254"/>
  <c r="BF254" s="1"/>
  <c r="BC247"/>
  <c r="BG247" s="1"/>
  <c r="BB247"/>
  <c r="BF247" s="1"/>
  <c r="BC245"/>
  <c r="BG245" s="1"/>
  <c r="BB245"/>
  <c r="BF245" s="1"/>
  <c r="BC243"/>
  <c r="BG243" s="1"/>
  <c r="BB243"/>
  <c r="BF243" s="1"/>
  <c r="BC242"/>
  <c r="BG242" s="1"/>
  <c r="BB242"/>
  <c r="BF242" s="1"/>
  <c r="BC238"/>
  <c r="BG238" s="1"/>
  <c r="BB238"/>
  <c r="BF238" s="1"/>
  <c r="BC237"/>
  <c r="BG237" s="1"/>
  <c r="BB237"/>
  <c r="BF237" s="1"/>
  <c r="BC236"/>
  <c r="BG236" s="1"/>
  <c r="BB236"/>
  <c r="BF236" s="1"/>
  <c r="BC235"/>
  <c r="BG235" s="1"/>
  <c r="BB235"/>
  <c r="BF235" s="1"/>
  <c r="BC234"/>
  <c r="BG234" s="1"/>
  <c r="BB234"/>
  <c r="BF234" s="1"/>
  <c r="BC233"/>
  <c r="BG233" s="1"/>
  <c r="BB233"/>
  <c r="BF233" s="1"/>
  <c r="BC232"/>
  <c r="BG232" s="1"/>
  <c r="BB232"/>
  <c r="BF232" s="1"/>
  <c r="BC231"/>
  <c r="BG231" s="1"/>
  <c r="BB231"/>
  <c r="BF231" s="1"/>
  <c r="BC230"/>
  <c r="BG230" s="1"/>
  <c r="BB230"/>
  <c r="BF230" s="1"/>
  <c r="BC227"/>
  <c r="BG227" s="1"/>
  <c r="BB227"/>
  <c r="BF227" s="1"/>
  <c r="BC226"/>
  <c r="BG226" s="1"/>
  <c r="BB226"/>
  <c r="BF226" s="1"/>
  <c r="BC225"/>
  <c r="BG225" s="1"/>
  <c r="BB225"/>
  <c r="BF225" s="1"/>
  <c r="BC224"/>
  <c r="BG224" s="1"/>
  <c r="BB224"/>
  <c r="BF224" s="1"/>
  <c r="BC223"/>
  <c r="BG223" s="1"/>
  <c r="BB223"/>
  <c r="BF223" s="1"/>
  <c r="BC222"/>
  <c r="BG222" s="1"/>
  <c r="BB222"/>
  <c r="BF222" s="1"/>
  <c r="BC221"/>
  <c r="BG221" s="1"/>
  <c r="BB221"/>
  <c r="BF221" s="1"/>
  <c r="BC220"/>
  <c r="BG220" s="1"/>
  <c r="BB220"/>
  <c r="BF220" s="1"/>
  <c r="BC219"/>
  <c r="BG219" s="1"/>
  <c r="BB219"/>
  <c r="BF219" s="1"/>
  <c r="BC218"/>
  <c r="BG218" s="1"/>
  <c r="BB218"/>
  <c r="BF218" s="1"/>
  <c r="BC217"/>
  <c r="BG217" s="1"/>
  <c r="BB217"/>
  <c r="BF217" s="1"/>
  <c r="BC216"/>
  <c r="BG216" s="1"/>
  <c r="BB216"/>
  <c r="BF216" s="1"/>
  <c r="BC215"/>
  <c r="BG215" s="1"/>
  <c r="BB215"/>
  <c r="BF215" s="1"/>
  <c r="BC214"/>
  <c r="BG214" s="1"/>
  <c r="BB214"/>
  <c r="BF214" s="1"/>
  <c r="BC213"/>
  <c r="BG213" s="1"/>
  <c r="BB213"/>
  <c r="BF213" s="1"/>
  <c r="BC212"/>
  <c r="BG212" s="1"/>
  <c r="BB212"/>
  <c r="BF212" s="1"/>
  <c r="BC211"/>
  <c r="BG211" s="1"/>
  <c r="BB211"/>
  <c r="BF211" s="1"/>
  <c r="BC210"/>
  <c r="BG210" s="1"/>
  <c r="BB210"/>
  <c r="BF210" s="1"/>
  <c r="BC209"/>
  <c r="BG209" s="1"/>
  <c r="BB209"/>
  <c r="BF209" s="1"/>
  <c r="BC208"/>
  <c r="BG208" s="1"/>
  <c r="BB208"/>
  <c r="BF208" s="1"/>
  <c r="BC207"/>
  <c r="BG207" s="1"/>
  <c r="BB207"/>
  <c r="BF207" s="1"/>
  <c r="BC206"/>
  <c r="BG206" s="1"/>
  <c r="BB206"/>
  <c r="BF206" s="1"/>
  <c r="BC205"/>
  <c r="BG205" s="1"/>
  <c r="BB205"/>
  <c r="BF205" s="1"/>
  <c r="BC203"/>
  <c r="BG203" s="1"/>
  <c r="BB203"/>
  <c r="BF203" s="1"/>
  <c r="BC202"/>
  <c r="BG202" s="1"/>
  <c r="BB202"/>
  <c r="BF202" s="1"/>
  <c r="BC200"/>
  <c r="BG200" s="1"/>
  <c r="BB200"/>
  <c r="BF200" s="1"/>
  <c r="BC199"/>
  <c r="BG199" s="1"/>
  <c r="BB199"/>
  <c r="BF199" s="1"/>
  <c r="BC197"/>
  <c r="BG197" s="1"/>
  <c r="BB197"/>
  <c r="BF197" s="1"/>
  <c r="BC196"/>
  <c r="BG196" s="1"/>
  <c r="BB196"/>
  <c r="BF196" s="1"/>
  <c r="BC195"/>
  <c r="BG195" s="1"/>
  <c r="BB195"/>
  <c r="BF195" s="1"/>
  <c r="BC192"/>
  <c r="BG192" s="1"/>
  <c r="BB192"/>
  <c r="BF192" s="1"/>
  <c r="BC189"/>
  <c r="BG189" s="1"/>
  <c r="BB189"/>
  <c r="BF189" s="1"/>
  <c r="BC188"/>
  <c r="BG188" s="1"/>
  <c r="BB188"/>
  <c r="BF188" s="1"/>
  <c r="BC187"/>
  <c r="BG187" s="1"/>
  <c r="BB187"/>
  <c r="BF187" s="1"/>
  <c r="BC186"/>
  <c r="BG186" s="1"/>
  <c r="BB186"/>
  <c r="BF186" s="1"/>
  <c r="BC185"/>
  <c r="BG185" s="1"/>
  <c r="BB185"/>
  <c r="BF185" s="1"/>
  <c r="BC184"/>
  <c r="BG184" s="1"/>
  <c r="BB184"/>
  <c r="BF184" s="1"/>
  <c r="BC182"/>
  <c r="BG182" s="1"/>
  <c r="BB182"/>
  <c r="BF182" s="1"/>
  <c r="BC180"/>
  <c r="BG180" s="1"/>
  <c r="BB180"/>
  <c r="BF180" s="1"/>
  <c r="BC177"/>
  <c r="BG177" s="1"/>
  <c r="BB177"/>
  <c r="BF177" s="1"/>
  <c r="BC175"/>
  <c r="BG175" s="1"/>
  <c r="BB175"/>
  <c r="BF175" s="1"/>
  <c r="BC174"/>
  <c r="BG174" s="1"/>
  <c r="BB174"/>
  <c r="BF174" s="1"/>
  <c r="BC173"/>
  <c r="BG173" s="1"/>
  <c r="BB173"/>
  <c r="BF173" s="1"/>
  <c r="BC171"/>
  <c r="BG171" s="1"/>
  <c r="BB171"/>
  <c r="BF171" s="1"/>
  <c r="BC170"/>
  <c r="BG170" s="1"/>
  <c r="BB170"/>
  <c r="BF170" s="1"/>
  <c r="BC169"/>
  <c r="BG169" s="1"/>
  <c r="BB169"/>
  <c r="BF169" s="1"/>
  <c r="BC168"/>
  <c r="BG168" s="1"/>
  <c r="BB168"/>
  <c r="BF168" s="1"/>
  <c r="BC167"/>
  <c r="BG167" s="1"/>
  <c r="BB167"/>
  <c r="BF167" s="1"/>
  <c r="BC166"/>
  <c r="BG166" s="1"/>
  <c r="BB166"/>
  <c r="BF166" s="1"/>
  <c r="BC164"/>
  <c r="BG164" s="1"/>
  <c r="BB164"/>
  <c r="BF164" s="1"/>
  <c r="BC162"/>
  <c r="BG162" s="1"/>
  <c r="BB162"/>
  <c r="BF162" s="1"/>
  <c r="BC159"/>
  <c r="BG159" s="1"/>
  <c r="BB159"/>
  <c r="BF159" s="1"/>
  <c r="BC158"/>
  <c r="BG158" s="1"/>
  <c r="BB158"/>
  <c r="BF158" s="1"/>
  <c r="BC157"/>
  <c r="BG157" s="1"/>
  <c r="BB157"/>
  <c r="BF157" s="1"/>
  <c r="BC156"/>
  <c r="BG156" s="1"/>
  <c r="BB156"/>
  <c r="BF156" s="1"/>
  <c r="BC155"/>
  <c r="BG155" s="1"/>
  <c r="BB155"/>
  <c r="BF155" s="1"/>
  <c r="BC154"/>
  <c r="BG154" s="1"/>
  <c r="BB154"/>
  <c r="BF154" s="1"/>
  <c r="BC153"/>
  <c r="BG153" s="1"/>
  <c r="BB153"/>
  <c r="BF153" s="1"/>
  <c r="BC152"/>
  <c r="BG152" s="1"/>
  <c r="BB152"/>
  <c r="BF152" s="1"/>
  <c r="BC151"/>
  <c r="BG151" s="1"/>
  <c r="BB151"/>
  <c r="BF151" s="1"/>
  <c r="BC150"/>
  <c r="BG150" s="1"/>
  <c r="BB150"/>
  <c r="BF150" s="1"/>
  <c r="BC149"/>
  <c r="BG149" s="1"/>
  <c r="BB149"/>
  <c r="BF149" s="1"/>
  <c r="BC148"/>
  <c r="BG148" s="1"/>
  <c r="BB148"/>
  <c r="BF148" s="1"/>
  <c r="BC146"/>
  <c r="BG146" s="1"/>
  <c r="BB146"/>
  <c r="BF146" s="1"/>
  <c r="BC145"/>
  <c r="BG145" s="1"/>
  <c r="BB145"/>
  <c r="BF145" s="1"/>
  <c r="BC144"/>
  <c r="BG144" s="1"/>
  <c r="BB144"/>
  <c r="BF144" s="1"/>
  <c r="BC143"/>
  <c r="BG143" s="1"/>
  <c r="BB143"/>
  <c r="BF143" s="1"/>
  <c r="BC142"/>
  <c r="BG142" s="1"/>
  <c r="BB142"/>
  <c r="BF142" s="1"/>
  <c r="BC141"/>
  <c r="BG141" s="1"/>
  <c r="BB141"/>
  <c r="BF141" s="1"/>
  <c r="BC140"/>
  <c r="BG140" s="1"/>
  <c r="BB140"/>
  <c r="BF140" s="1"/>
  <c r="BC139"/>
  <c r="BG139" s="1"/>
  <c r="BB139"/>
  <c r="BF139" s="1"/>
  <c r="BC138"/>
  <c r="BG138" s="1"/>
  <c r="BB138"/>
  <c r="BF138" s="1"/>
  <c r="BC137"/>
  <c r="BG137" s="1"/>
  <c r="BB137"/>
  <c r="BF137" s="1"/>
  <c r="BC136"/>
  <c r="BG136" s="1"/>
  <c r="BB136"/>
  <c r="BF136" s="1"/>
  <c r="BC135"/>
  <c r="BG135" s="1"/>
  <c r="BB135"/>
  <c r="BF135" s="1"/>
  <c r="BC134"/>
  <c r="BG134" s="1"/>
  <c r="BB134"/>
  <c r="BF134" s="1"/>
  <c r="BC133"/>
  <c r="BG133" s="1"/>
  <c r="BB133"/>
  <c r="BF133" s="1"/>
  <c r="BC132"/>
  <c r="BG132" s="1"/>
  <c r="BB132"/>
  <c r="BF132" s="1"/>
  <c r="BC131"/>
  <c r="BG131" s="1"/>
  <c r="BB131"/>
  <c r="BF131" s="1"/>
  <c r="BC130"/>
  <c r="BG130" s="1"/>
  <c r="BB130"/>
  <c r="BF130" s="1"/>
  <c r="BC129"/>
  <c r="BG129" s="1"/>
  <c r="BB129"/>
  <c r="BF129" s="1"/>
  <c r="BC128"/>
  <c r="BG128" s="1"/>
  <c r="BB128"/>
  <c r="BF128" s="1"/>
  <c r="BC127"/>
  <c r="BG127" s="1"/>
  <c r="BB127"/>
  <c r="BF127" s="1"/>
  <c r="BC126"/>
  <c r="BG126" s="1"/>
  <c r="BB126"/>
  <c r="BF126" s="1"/>
  <c r="BC125"/>
  <c r="BG125" s="1"/>
  <c r="BB125"/>
  <c r="BF125" s="1"/>
  <c r="BC124"/>
  <c r="BG124" s="1"/>
  <c r="BB124"/>
  <c r="BF124" s="1"/>
  <c r="BC123"/>
  <c r="BG123" s="1"/>
  <c r="BB123"/>
  <c r="BF123" s="1"/>
  <c r="BC122"/>
  <c r="BG122" s="1"/>
  <c r="BB122"/>
  <c r="BF122" s="1"/>
  <c r="BC121"/>
  <c r="BG121" s="1"/>
  <c r="BB121"/>
  <c r="BF121" s="1"/>
  <c r="BC120"/>
  <c r="BG120" s="1"/>
  <c r="BB120"/>
  <c r="BF120" s="1"/>
  <c r="BC117"/>
  <c r="BG117" s="1"/>
  <c r="BB117"/>
  <c r="BF117" s="1"/>
  <c r="BC116"/>
  <c r="BG116" s="1"/>
  <c r="BB116"/>
  <c r="BF116" s="1"/>
  <c r="BC115"/>
  <c r="BG115" s="1"/>
  <c r="BB115"/>
  <c r="BF115" s="1"/>
  <c r="BC114"/>
  <c r="BG114" s="1"/>
  <c r="BB114"/>
  <c r="BF114" s="1"/>
  <c r="BC112"/>
  <c r="BG112" s="1"/>
  <c r="BB112"/>
  <c r="BF112" s="1"/>
  <c r="BC111"/>
  <c r="BG111" s="1"/>
  <c r="BB111"/>
  <c r="BF111" s="1"/>
  <c r="BC110"/>
  <c r="BG110" s="1"/>
  <c r="BB110"/>
  <c r="BF110" s="1"/>
  <c r="BC109"/>
  <c r="BG109" s="1"/>
  <c r="BB109"/>
  <c r="BF109" s="1"/>
  <c r="BC108"/>
  <c r="BG108" s="1"/>
  <c r="BB108"/>
  <c r="BF108" s="1"/>
  <c r="BC107"/>
  <c r="BG107" s="1"/>
  <c r="BB107"/>
  <c r="BF107" s="1"/>
  <c r="BC106"/>
  <c r="BG106" s="1"/>
  <c r="BB106"/>
  <c r="BF106" s="1"/>
  <c r="BC105"/>
  <c r="BG105" s="1"/>
  <c r="BB105"/>
  <c r="BF105" s="1"/>
  <c r="BC104"/>
  <c r="BG104" s="1"/>
  <c r="BB104"/>
  <c r="BF104" s="1"/>
  <c r="BC103"/>
  <c r="BG103" s="1"/>
  <c r="BB103"/>
  <c r="BF103" s="1"/>
  <c r="BC102"/>
  <c r="BG102" s="1"/>
  <c r="BB102"/>
  <c r="BF102" s="1"/>
  <c r="BC101"/>
  <c r="BG101" s="1"/>
  <c r="BB101"/>
  <c r="BF101" s="1"/>
  <c r="BC100"/>
  <c r="BG100" s="1"/>
  <c r="BB100"/>
  <c r="BF100" s="1"/>
  <c r="BC98"/>
  <c r="BG98" s="1"/>
  <c r="BB98"/>
  <c r="BF98" s="1"/>
  <c r="BC97"/>
  <c r="BG97" s="1"/>
  <c r="BB97"/>
  <c r="BF97" s="1"/>
  <c r="BC96"/>
  <c r="BG96" s="1"/>
  <c r="BB96"/>
  <c r="BF96" s="1"/>
  <c r="BC95"/>
  <c r="BG95" s="1"/>
  <c r="BB95"/>
  <c r="BF95" s="1"/>
  <c r="BC93"/>
  <c r="BG93" s="1"/>
  <c r="BB93"/>
  <c r="BF93" s="1"/>
  <c r="BC92"/>
  <c r="BG92" s="1"/>
  <c r="BB92"/>
  <c r="BF92" s="1"/>
  <c r="BC90"/>
  <c r="BG90" s="1"/>
  <c r="BB90"/>
  <c r="BF90" s="1"/>
  <c r="BC89"/>
  <c r="BG89" s="1"/>
  <c r="BB89"/>
  <c r="BF89" s="1"/>
  <c r="BC88"/>
  <c r="BG88" s="1"/>
  <c r="BB88"/>
  <c r="BF88" s="1"/>
  <c r="BC87"/>
  <c r="BG87" s="1"/>
  <c r="BB87"/>
  <c r="BF87" s="1"/>
  <c r="BC86"/>
  <c r="BG86" s="1"/>
  <c r="BB86"/>
  <c r="BF86" s="1"/>
  <c r="BC85"/>
  <c r="BG85" s="1"/>
  <c r="BB85"/>
  <c r="BF85" s="1"/>
  <c r="BC84"/>
  <c r="BG84" s="1"/>
  <c r="BB84"/>
  <c r="BF84" s="1"/>
  <c r="BC83"/>
  <c r="BG83" s="1"/>
  <c r="BB83"/>
  <c r="BF83" s="1"/>
  <c r="BC82"/>
  <c r="BG82" s="1"/>
  <c r="BB82"/>
  <c r="BF82" s="1"/>
  <c r="BC81"/>
  <c r="BG81" s="1"/>
  <c r="BB81"/>
  <c r="BF81" s="1"/>
  <c r="BC80"/>
  <c r="BG80" s="1"/>
  <c r="BB80"/>
  <c r="BF80" s="1"/>
  <c r="BC79"/>
  <c r="BG79" s="1"/>
  <c r="BB79"/>
  <c r="BF79" s="1"/>
  <c r="BC78"/>
  <c r="BG78" s="1"/>
  <c r="BB78"/>
  <c r="BF78" s="1"/>
  <c r="BC77"/>
  <c r="BG77" s="1"/>
  <c r="BB77"/>
  <c r="BF77" s="1"/>
  <c r="BC76"/>
  <c r="BG76" s="1"/>
  <c r="BB76"/>
  <c r="BF76" s="1"/>
  <c r="BC75"/>
  <c r="BG75" s="1"/>
  <c r="BB75"/>
  <c r="BF75" s="1"/>
  <c r="BC74"/>
  <c r="BG74" s="1"/>
  <c r="BB74"/>
  <c r="BF74" s="1"/>
  <c r="BC73"/>
  <c r="BG73" s="1"/>
  <c r="BB73"/>
  <c r="BF73" s="1"/>
  <c r="BC72"/>
  <c r="BG72" s="1"/>
  <c r="BB72"/>
  <c r="BF72" s="1"/>
  <c r="BC71"/>
  <c r="BG71" s="1"/>
  <c r="BB71"/>
  <c r="BF71" s="1"/>
  <c r="BC70"/>
  <c r="BG70" s="1"/>
  <c r="BB70"/>
  <c r="BF70" s="1"/>
  <c r="BC69"/>
  <c r="BG69" s="1"/>
  <c r="BB69"/>
  <c r="BF69" s="1"/>
  <c r="BC68"/>
  <c r="BG68" s="1"/>
  <c r="BB68"/>
  <c r="BF68" s="1"/>
  <c r="BC67"/>
  <c r="BG67" s="1"/>
  <c r="BB67"/>
  <c r="BF67" s="1"/>
  <c r="BC66"/>
  <c r="BG66" s="1"/>
  <c r="BB66"/>
  <c r="BF66" s="1"/>
  <c r="BC65"/>
  <c r="BG65" s="1"/>
  <c r="BB65"/>
  <c r="BF65" s="1"/>
  <c r="BC64"/>
  <c r="BG64" s="1"/>
  <c r="BB64"/>
  <c r="BF64" s="1"/>
  <c r="BC63"/>
  <c r="BG63" s="1"/>
  <c r="BB63"/>
  <c r="BF63" s="1"/>
  <c r="BC62"/>
  <c r="BG62" s="1"/>
  <c r="BB62"/>
  <c r="BF62" s="1"/>
  <c r="BC61"/>
  <c r="BG61" s="1"/>
  <c r="BB61"/>
  <c r="BF61" s="1"/>
  <c r="BC60"/>
  <c r="BG60" s="1"/>
  <c r="BB60"/>
  <c r="BF60" s="1"/>
  <c r="BC59"/>
  <c r="BG59" s="1"/>
  <c r="BB59"/>
  <c r="BF59" s="1"/>
  <c r="BC58"/>
  <c r="BG58" s="1"/>
  <c r="BB58"/>
  <c r="BF58" s="1"/>
  <c r="BC57"/>
  <c r="BG57" s="1"/>
  <c r="BB57"/>
  <c r="BF57" s="1"/>
  <c r="BC56"/>
  <c r="BG56" s="1"/>
  <c r="BB56"/>
  <c r="BF56" s="1"/>
  <c r="BC54"/>
  <c r="BG54" s="1"/>
  <c r="BB54"/>
  <c r="BF54" s="1"/>
  <c r="BC53"/>
  <c r="BG53" s="1"/>
  <c r="BB53"/>
  <c r="BF53" s="1"/>
  <c r="BC52"/>
  <c r="BG52" s="1"/>
  <c r="BB52"/>
  <c r="BF52" s="1"/>
  <c r="BC51"/>
  <c r="BG51" s="1"/>
  <c r="BB51"/>
  <c r="BF51" s="1"/>
  <c r="BC50"/>
  <c r="BG50" s="1"/>
  <c r="BB50"/>
  <c r="BF50" s="1"/>
  <c r="BC49"/>
  <c r="BG49" s="1"/>
  <c r="BB49"/>
  <c r="BF49" s="1"/>
  <c r="BC48"/>
  <c r="BG48" s="1"/>
  <c r="BB48"/>
  <c r="BF48" s="1"/>
  <c r="BC47"/>
  <c r="BG47" s="1"/>
  <c r="BB47"/>
  <c r="BF47" s="1"/>
  <c r="BC46"/>
  <c r="BG46" s="1"/>
  <c r="BB46"/>
  <c r="BF46" s="1"/>
  <c r="BC45"/>
  <c r="BG45" s="1"/>
  <c r="BB45"/>
  <c r="BF45" s="1"/>
  <c r="BC44"/>
  <c r="BG44" s="1"/>
  <c r="BB44"/>
  <c r="BF44" s="1"/>
  <c r="BC43"/>
  <c r="BG43" s="1"/>
  <c r="BB43"/>
  <c r="BF43" s="1"/>
  <c r="BC39"/>
  <c r="BG39" s="1"/>
  <c r="BB39"/>
  <c r="BF39" s="1"/>
  <c r="BC33"/>
  <c r="BG33" s="1"/>
  <c r="BB33"/>
  <c r="BF33" s="1"/>
  <c r="BC31"/>
  <c r="BG31" s="1"/>
  <c r="BB31"/>
  <c r="BF31" s="1"/>
  <c r="BC30"/>
  <c r="BG30" s="1"/>
  <c r="BB30"/>
  <c r="BF30" s="1"/>
  <c r="BC29"/>
  <c r="BG29" s="1"/>
  <c r="BB29"/>
  <c r="BF29" s="1"/>
  <c r="BC28"/>
  <c r="BG28" s="1"/>
  <c r="BB28"/>
  <c r="BF28" s="1"/>
  <c r="BC26"/>
  <c r="BG26" s="1"/>
  <c r="BB26"/>
  <c r="BF26" s="1"/>
  <c r="BC25"/>
  <c r="BG25" s="1"/>
  <c r="BB25"/>
  <c r="BF25" s="1"/>
  <c r="BC24"/>
  <c r="BG24" s="1"/>
  <c r="BB24"/>
  <c r="BF24" s="1"/>
  <c r="BC23"/>
  <c r="BG23" s="1"/>
  <c r="BB23"/>
  <c r="BF23" s="1"/>
  <c r="BC21"/>
  <c r="BG21" s="1"/>
  <c r="BB21"/>
  <c r="BF21" s="1"/>
  <c r="BC20"/>
  <c r="BG20" s="1"/>
  <c r="BB20"/>
  <c r="BF20" s="1"/>
  <c r="BC19"/>
  <c r="BG19" s="1"/>
  <c r="BB19"/>
  <c r="BF19" s="1"/>
  <c r="BC17"/>
  <c r="BG17" s="1"/>
  <c r="BB17"/>
  <c r="BF17" s="1"/>
  <c r="BC16"/>
  <c r="BG16" s="1"/>
  <c r="BB16"/>
  <c r="BF16" s="1"/>
  <c r="BC15"/>
  <c r="BG15" s="1"/>
  <c r="BB15"/>
  <c r="BF15" s="1"/>
  <c r="BB14"/>
  <c r="BF14" s="1"/>
  <c r="BC14"/>
  <c r="BG14" s="1"/>
  <c r="A15"/>
  <c r="A16" s="1"/>
  <c r="AU453"/>
  <c r="AU416"/>
  <c r="AU398"/>
  <c r="AU396"/>
  <c r="AU371"/>
  <c r="AU346"/>
  <c r="AU338"/>
  <c r="AU260"/>
  <c r="AU259"/>
  <c r="AU252"/>
  <c r="AU246"/>
  <c r="AU244"/>
  <c r="AU193"/>
  <c r="AU176"/>
  <c r="AU172"/>
  <c r="AU163"/>
  <c r="AU118"/>
  <c r="AU37"/>
  <c r="AU35"/>
  <c r="AU39"/>
  <c r="AU447"/>
  <c r="AU446"/>
  <c r="AU445"/>
  <c r="AU444"/>
  <c r="AU443"/>
  <c r="AU442"/>
  <c r="AU441"/>
  <c r="AU440"/>
  <c r="AU439"/>
  <c r="AU438"/>
  <c r="AU437"/>
  <c r="AU436"/>
  <c r="AU433"/>
  <c r="AU392"/>
  <c r="AU390"/>
  <c r="AU381"/>
  <c r="AU374"/>
  <c r="AU368"/>
  <c r="AU367"/>
  <c r="AU366"/>
  <c r="AU365"/>
  <c r="AU364"/>
  <c r="AU363"/>
  <c r="AU362"/>
  <c r="AU361"/>
  <c r="AU360"/>
  <c r="AU359"/>
  <c r="AU358"/>
  <c r="AU357"/>
  <c r="AU355"/>
  <c r="AU353"/>
  <c r="AU352"/>
  <c r="AU351"/>
  <c r="AU350"/>
  <c r="AU349"/>
  <c r="AU348"/>
  <c r="AU345"/>
  <c r="AU344"/>
  <c r="AU343"/>
  <c r="AU342"/>
  <c r="AU341"/>
  <c r="AU340"/>
  <c r="AU330"/>
  <c r="AU329"/>
  <c r="AU328"/>
  <c r="AU297"/>
  <c r="AU293"/>
  <c r="AU291"/>
  <c r="AU290"/>
  <c r="AU289"/>
  <c r="AU288"/>
  <c r="AU287"/>
  <c r="AU286"/>
  <c r="AU285"/>
  <c r="AU284"/>
  <c r="AU283"/>
  <c r="AU280"/>
  <c r="AU278"/>
  <c r="AU276"/>
  <c r="AU267"/>
  <c r="AU258"/>
  <c r="AU245"/>
  <c r="AU238"/>
  <c r="AU231"/>
  <c r="AU188"/>
  <c r="AU171"/>
  <c r="AU170"/>
  <c r="AU164"/>
  <c r="AU155"/>
  <c r="AU151"/>
  <c r="AU148"/>
  <c r="AU126"/>
  <c r="AU124"/>
  <c r="AU123"/>
  <c r="AU114"/>
  <c r="AU111"/>
  <c r="AU110"/>
  <c r="AU106"/>
  <c r="AU105"/>
  <c r="AU101"/>
  <c r="AU98"/>
  <c r="AU95"/>
  <c r="AU93"/>
  <c r="AU92"/>
  <c r="AU90"/>
  <c r="AU89"/>
  <c r="AU85"/>
  <c r="AU83"/>
  <c r="AU47"/>
  <c r="AU46"/>
  <c r="AU26"/>
  <c r="AU391"/>
  <c r="AU452"/>
  <c r="AU432"/>
  <c r="AU426"/>
  <c r="AU419"/>
  <c r="AU410"/>
  <c r="AU395"/>
  <c r="AU394"/>
  <c r="AU388"/>
  <c r="AU384"/>
  <c r="AU383"/>
  <c r="AU382"/>
  <c r="AU380"/>
  <c r="AU379"/>
  <c r="AU377"/>
  <c r="AU376"/>
  <c r="AU370"/>
  <c r="AU369"/>
  <c r="AU356"/>
  <c r="AU354"/>
  <c r="AU327"/>
  <c r="AU326"/>
  <c r="AU325"/>
  <c r="AU323"/>
  <c r="AU322"/>
  <c r="AU321"/>
  <c r="AU320"/>
  <c r="AU317"/>
  <c r="AU316"/>
  <c r="AU312"/>
  <c r="AU309"/>
  <c r="AU308"/>
  <c r="AU307"/>
  <c r="AU304"/>
  <c r="AU450" s="1"/>
  <c r="AU303"/>
  <c r="AU302"/>
  <c r="AU301"/>
  <c r="AU300"/>
  <c r="AU296"/>
  <c r="AU282"/>
  <c r="AU277"/>
  <c r="AU275"/>
  <c r="AU274"/>
  <c r="AU273"/>
  <c r="AU272"/>
  <c r="AU271"/>
  <c r="AU270"/>
  <c r="AU265"/>
  <c r="AU254"/>
  <c r="AU243"/>
  <c r="AU237"/>
  <c r="AU236"/>
  <c r="AU235"/>
  <c r="AU234"/>
  <c r="AU233"/>
  <c r="AU230"/>
  <c r="AU227"/>
  <c r="AU221"/>
  <c r="AU212"/>
  <c r="AU206"/>
  <c r="AU205"/>
  <c r="AU192"/>
  <c r="AU159"/>
  <c r="AU157"/>
  <c r="AU156"/>
  <c r="AU141"/>
  <c r="AU130"/>
  <c r="AU128"/>
  <c r="AU121"/>
  <c r="AU112"/>
  <c r="AU100"/>
  <c r="AU86"/>
  <c r="AU81"/>
  <c r="AU80"/>
  <c r="AU79"/>
  <c r="AU78"/>
  <c r="AU77"/>
  <c r="AU76"/>
  <c r="AU75"/>
  <c r="AU60"/>
  <c r="AU59"/>
  <c r="AU53"/>
  <c r="AU52"/>
  <c r="AU45"/>
  <c r="AU44"/>
  <c r="AU43"/>
  <c r="AU31"/>
  <c r="AU30"/>
  <c r="AT435"/>
  <c r="BV435" s="1"/>
  <c r="AT434"/>
  <c r="BV434" s="1"/>
  <c r="AT425"/>
  <c r="BV425" s="1"/>
  <c r="AT424"/>
  <c r="BV424" s="1"/>
  <c r="AT418"/>
  <c r="BV418" s="1"/>
  <c r="AT416"/>
  <c r="BV416" s="1"/>
  <c r="AT415"/>
  <c r="BV415" s="1"/>
  <c r="AT408"/>
  <c r="BV408" s="1"/>
  <c r="AT407"/>
  <c r="BV407" s="1"/>
  <c r="AT406"/>
  <c r="BV406" s="1"/>
  <c r="AT405"/>
  <c r="BV405" s="1"/>
  <c r="AT403"/>
  <c r="BV403" s="1"/>
  <c r="AT402"/>
  <c r="BV402" s="1"/>
  <c r="AT399"/>
  <c r="BV399" s="1"/>
  <c r="AT398"/>
  <c r="BV398" s="1"/>
  <c r="AT397"/>
  <c r="BV397" s="1"/>
  <c r="AT396"/>
  <c r="BV396" s="1"/>
  <c r="AT378"/>
  <c r="BV378" s="1"/>
  <c r="AT375"/>
  <c r="BV375" s="1"/>
  <c r="AT373"/>
  <c r="BV373" s="1"/>
  <c r="AT372"/>
  <c r="BV372" s="1"/>
  <c r="AT371"/>
  <c r="BV371" s="1"/>
  <c r="AT347"/>
  <c r="BV347" s="1"/>
  <c r="AT346"/>
  <c r="BV346" s="1"/>
  <c r="AT339"/>
  <c r="BV339" s="1"/>
  <c r="AT338"/>
  <c r="BV338" s="1"/>
  <c r="AT337"/>
  <c r="BV337" s="1"/>
  <c r="AT336"/>
  <c r="BV336" s="1"/>
  <c r="AT335"/>
  <c r="BV335" s="1"/>
  <c r="AT334"/>
  <c r="BV334" s="1"/>
  <c r="AT333"/>
  <c r="BV333" s="1"/>
  <c r="AT332"/>
  <c r="BV332" s="1"/>
  <c r="AT331"/>
  <c r="BV331" s="1"/>
  <c r="AT318"/>
  <c r="BV318" s="1"/>
  <c r="AT299"/>
  <c r="BV299" s="1"/>
  <c r="AT295"/>
  <c r="BV295" s="1"/>
  <c r="AT279"/>
  <c r="BV279" s="1"/>
  <c r="AT261"/>
  <c r="BV261" s="1"/>
  <c r="AT260"/>
  <c r="BV260" s="1"/>
  <c r="AT259"/>
  <c r="BV259" s="1"/>
  <c r="AT257"/>
  <c r="BV257" s="1"/>
  <c r="AT253"/>
  <c r="BV253" s="1"/>
  <c r="AT252"/>
  <c r="BV252" s="1"/>
  <c r="AT251"/>
  <c r="BV251" s="1"/>
  <c r="AT250"/>
  <c r="BV250" s="1"/>
  <c r="AT249"/>
  <c r="BV249" s="1"/>
  <c r="AT248"/>
  <c r="BV248" s="1"/>
  <c r="AT246"/>
  <c r="BV246" s="1"/>
  <c r="AT244"/>
  <c r="BV244" s="1"/>
  <c r="AT241"/>
  <c r="BV241" s="1"/>
  <c r="AT240"/>
  <c r="BV240" s="1"/>
  <c r="AT239"/>
  <c r="BV239" s="1"/>
  <c r="AT229"/>
  <c r="BV229" s="1"/>
  <c r="AT228"/>
  <c r="BV228" s="1"/>
  <c r="AT204"/>
  <c r="BV204" s="1"/>
  <c r="AT201"/>
  <c r="BV201" s="1"/>
  <c r="AT198"/>
  <c r="BV198" s="1"/>
  <c r="AT194"/>
  <c r="BV194" s="1"/>
  <c r="AT193"/>
  <c r="BV193" s="1"/>
  <c r="AT191"/>
  <c r="BV191" s="1"/>
  <c r="AT190"/>
  <c r="BV190" s="1"/>
  <c r="AT183"/>
  <c r="BV183" s="1"/>
  <c r="AT181"/>
  <c r="BV181" s="1"/>
  <c r="AT179"/>
  <c r="BV179" s="1"/>
  <c r="AT178"/>
  <c r="BV178" s="1"/>
  <c r="AT176"/>
  <c r="BV176" s="1"/>
  <c r="AT172"/>
  <c r="BV172" s="1"/>
  <c r="AT165"/>
  <c r="BV165" s="1"/>
  <c r="AT163"/>
  <c r="BV163" s="1"/>
  <c r="AT161"/>
  <c r="BV161" s="1"/>
  <c r="AT160"/>
  <c r="BV160" s="1"/>
  <c r="AT147"/>
  <c r="BV147" s="1"/>
  <c r="AT119"/>
  <c r="BV119" s="1"/>
  <c r="AT118"/>
  <c r="BV118" s="1"/>
  <c r="AT113"/>
  <c r="BV113" s="1"/>
  <c r="AT99"/>
  <c r="BV99" s="1"/>
  <c r="AT94"/>
  <c r="BV94" s="1"/>
  <c r="AT91"/>
  <c r="BV91" s="1"/>
  <c r="AT55"/>
  <c r="BV55" s="1"/>
  <c r="AT42"/>
  <c r="AT41"/>
  <c r="BV41" s="1"/>
  <c r="AT40"/>
  <c r="BV40" s="1"/>
  <c r="AT38"/>
  <c r="BV38" s="1"/>
  <c r="AT37"/>
  <c r="BV37" s="1"/>
  <c r="AT36"/>
  <c r="BV36" s="1"/>
  <c r="AT35"/>
  <c r="BV35" s="1"/>
  <c r="AT34"/>
  <c r="BV34" s="1"/>
  <c r="AT32"/>
  <c r="BV32" s="1"/>
  <c r="AT27"/>
  <c r="BV27" s="1"/>
  <c r="AT22"/>
  <c r="BV22" s="1"/>
  <c r="AT18"/>
  <c r="BE14"/>
  <c r="BV18" l="1"/>
  <c r="BR18"/>
  <c r="BT18"/>
  <c r="BV42"/>
  <c r="BT42"/>
  <c r="BR42"/>
  <c r="BH130"/>
  <c r="BH286"/>
  <c r="BH436"/>
  <c r="BO274"/>
  <c r="BP274" s="1"/>
  <c r="BQ274"/>
  <c r="BR274" s="1"/>
  <c r="BS274"/>
  <c r="BT274" s="1"/>
  <c r="BM274"/>
  <c r="BN274" s="1"/>
  <c r="BK274"/>
  <c r="BL274" s="1"/>
  <c r="BI274"/>
  <c r="BJ274" s="1"/>
  <c r="BS356"/>
  <c r="BT356" s="1"/>
  <c r="BM356"/>
  <c r="BN356" s="1"/>
  <c r="BO356"/>
  <c r="BP356" s="1"/>
  <c r="BK356"/>
  <c r="BL356" s="1"/>
  <c r="BI356"/>
  <c r="BJ356" s="1"/>
  <c r="BQ356"/>
  <c r="BR356" s="1"/>
  <c r="BO148"/>
  <c r="BP148" s="1"/>
  <c r="BS148"/>
  <c r="BT148" s="1"/>
  <c r="BQ148"/>
  <c r="BR148" s="1"/>
  <c r="BI148"/>
  <c r="BJ148" s="1"/>
  <c r="BM148"/>
  <c r="BN148" s="1"/>
  <c r="BK148"/>
  <c r="BL148" s="1"/>
  <c r="BQ80"/>
  <c r="BR80" s="1"/>
  <c r="BO80"/>
  <c r="BP80" s="1"/>
  <c r="BS80"/>
  <c r="BT80" s="1"/>
  <c r="BM80"/>
  <c r="BN80" s="1"/>
  <c r="BI80"/>
  <c r="BJ80" s="1"/>
  <c r="BK80"/>
  <c r="BL80" s="1"/>
  <c r="BS452"/>
  <c r="BT452" s="1"/>
  <c r="BQ452"/>
  <c r="BR452" s="1"/>
  <c r="BO452"/>
  <c r="BP452" s="1"/>
  <c r="BK452"/>
  <c r="BL452" s="1"/>
  <c r="BM452"/>
  <c r="BN452" s="1"/>
  <c r="BI452"/>
  <c r="BJ452" s="1"/>
  <c r="BS442"/>
  <c r="BT442" s="1"/>
  <c r="BO442"/>
  <c r="BP442" s="1"/>
  <c r="BM442"/>
  <c r="BN442" s="1"/>
  <c r="BI442"/>
  <c r="BJ442" s="1"/>
  <c r="BQ442"/>
  <c r="BR442" s="1"/>
  <c r="BK442"/>
  <c r="BL442" s="1"/>
  <c r="BQ212"/>
  <c r="BR212" s="1"/>
  <c r="BS212"/>
  <c r="BT212" s="1"/>
  <c r="BO212"/>
  <c r="BP212" s="1"/>
  <c r="BM212"/>
  <c r="BN212" s="1"/>
  <c r="BI212"/>
  <c r="BJ212" s="1"/>
  <c r="BK212"/>
  <c r="BL212" s="1"/>
  <c r="BS383"/>
  <c r="BT383" s="1"/>
  <c r="BO383"/>
  <c r="BP383" s="1"/>
  <c r="BQ383"/>
  <c r="BR383" s="1"/>
  <c r="BK383"/>
  <c r="BL383" s="1"/>
  <c r="BM383"/>
  <c r="BN383" s="1"/>
  <c r="BI383"/>
  <c r="BJ383" s="1"/>
  <c r="BS293"/>
  <c r="BT293" s="1"/>
  <c r="BI293"/>
  <c r="BJ293" s="1"/>
  <c r="BK293"/>
  <c r="BL293" s="1"/>
  <c r="BM293"/>
  <c r="BN293" s="1"/>
  <c r="BO293"/>
  <c r="BP293" s="1"/>
  <c r="BQ293"/>
  <c r="BR293" s="1"/>
  <c r="BS369"/>
  <c r="BT369" s="1"/>
  <c r="BQ369"/>
  <c r="BR369" s="1"/>
  <c r="BM369"/>
  <c r="BN369" s="1"/>
  <c r="BO369"/>
  <c r="BP369" s="1"/>
  <c r="BK369"/>
  <c r="BL369" s="1"/>
  <c r="BI369"/>
  <c r="BJ369" s="1"/>
  <c r="BQ364"/>
  <c r="BR364" s="1"/>
  <c r="BO364"/>
  <c r="BP364" s="1"/>
  <c r="BK364"/>
  <c r="BL364" s="1"/>
  <c r="BM364"/>
  <c r="BN364" s="1"/>
  <c r="BI364"/>
  <c r="BJ364" s="1"/>
  <c r="BS364"/>
  <c r="BT364" s="1"/>
  <c r="BS52"/>
  <c r="BT52" s="1"/>
  <c r="BQ52"/>
  <c r="BR52" s="1"/>
  <c r="BO52"/>
  <c r="BP52" s="1"/>
  <c r="BI52"/>
  <c r="BJ52" s="1"/>
  <c r="BK52"/>
  <c r="BL52" s="1"/>
  <c r="BM52"/>
  <c r="BN52" s="1"/>
  <c r="BS320"/>
  <c r="BT320" s="1"/>
  <c r="BQ320"/>
  <c r="BR320" s="1"/>
  <c r="BM320"/>
  <c r="BN320" s="1"/>
  <c r="BO320"/>
  <c r="BP320" s="1"/>
  <c r="BK320"/>
  <c r="BL320" s="1"/>
  <c r="BI320"/>
  <c r="BJ320" s="1"/>
  <c r="BS238"/>
  <c r="BT238" s="1"/>
  <c r="BM238"/>
  <c r="BN238" s="1"/>
  <c r="BQ238"/>
  <c r="BR238" s="1"/>
  <c r="BI238"/>
  <c r="BJ238" s="1"/>
  <c r="BK238"/>
  <c r="BL238" s="1"/>
  <c r="BO238"/>
  <c r="BP238" s="1"/>
  <c r="BS321"/>
  <c r="BT321" s="1"/>
  <c r="BQ321"/>
  <c r="BR321" s="1"/>
  <c r="BO321"/>
  <c r="BP321" s="1"/>
  <c r="BM321"/>
  <c r="BN321" s="1"/>
  <c r="BK321"/>
  <c r="BL321" s="1"/>
  <c r="BI321"/>
  <c r="BJ321" s="1"/>
  <c r="BS392"/>
  <c r="BT392" s="1"/>
  <c r="BQ392"/>
  <c r="BR392" s="1"/>
  <c r="BI392"/>
  <c r="BJ392" s="1"/>
  <c r="BO392"/>
  <c r="BP392" s="1"/>
  <c r="BM392"/>
  <c r="BN392" s="1"/>
  <c r="BK392"/>
  <c r="BL392" s="1"/>
  <c r="BS79"/>
  <c r="BT79" s="1"/>
  <c r="BQ79"/>
  <c r="BR79" s="1"/>
  <c r="BO79"/>
  <c r="BP79" s="1"/>
  <c r="BM79"/>
  <c r="BN79" s="1"/>
  <c r="BI79"/>
  <c r="BJ79" s="1"/>
  <c r="BK79"/>
  <c r="BL79" s="1"/>
  <c r="BS303"/>
  <c r="BT303" s="1"/>
  <c r="BM303"/>
  <c r="BN303" s="1"/>
  <c r="BO303"/>
  <c r="BP303" s="1"/>
  <c r="BK303"/>
  <c r="BL303" s="1"/>
  <c r="BI303"/>
  <c r="BJ303" s="1"/>
  <c r="BQ303"/>
  <c r="BR303" s="1"/>
  <c r="BS85"/>
  <c r="BT85" s="1"/>
  <c r="BM85"/>
  <c r="BN85" s="1"/>
  <c r="BQ85"/>
  <c r="BR85" s="1"/>
  <c r="BO85"/>
  <c r="BP85" s="1"/>
  <c r="BK85"/>
  <c r="BL85" s="1"/>
  <c r="BI85"/>
  <c r="BJ85" s="1"/>
  <c r="BS353"/>
  <c r="BT353" s="1"/>
  <c r="BQ353"/>
  <c r="BR353" s="1"/>
  <c r="BM353"/>
  <c r="BN353" s="1"/>
  <c r="BO353"/>
  <c r="BP353" s="1"/>
  <c r="BK353"/>
  <c r="BL353" s="1"/>
  <c r="BI353"/>
  <c r="BJ353" s="1"/>
  <c r="BS141"/>
  <c r="BT141" s="1"/>
  <c r="BM141"/>
  <c r="BN141" s="1"/>
  <c r="BQ141"/>
  <c r="BR141" s="1"/>
  <c r="BO141"/>
  <c r="BP141" s="1"/>
  <c r="BI141"/>
  <c r="BJ141" s="1"/>
  <c r="BK141"/>
  <c r="BL141" s="1"/>
  <c r="BQ275"/>
  <c r="BR275" s="1"/>
  <c r="BK275"/>
  <c r="BL275" s="1"/>
  <c r="BS275"/>
  <c r="BT275" s="1"/>
  <c r="BM275"/>
  <c r="BN275" s="1"/>
  <c r="BI275"/>
  <c r="BJ275" s="1"/>
  <c r="BO275"/>
  <c r="BP275" s="1"/>
  <c r="BQ384"/>
  <c r="BR384" s="1"/>
  <c r="BO384"/>
  <c r="BP384" s="1"/>
  <c r="BS384"/>
  <c r="BT384" s="1"/>
  <c r="BM384"/>
  <c r="BN384" s="1"/>
  <c r="BK384"/>
  <c r="BL384" s="1"/>
  <c r="BI384"/>
  <c r="BJ384" s="1"/>
  <c r="BS151"/>
  <c r="BT151" s="1"/>
  <c r="BQ151"/>
  <c r="BR151" s="1"/>
  <c r="BO151"/>
  <c r="BP151" s="1"/>
  <c r="BM151"/>
  <c r="BN151" s="1"/>
  <c r="BK151"/>
  <c r="BL151" s="1"/>
  <c r="BI151"/>
  <c r="BJ151" s="1"/>
  <c r="BS245"/>
  <c r="BT245" s="1"/>
  <c r="BO245"/>
  <c r="BP245" s="1"/>
  <c r="BI245"/>
  <c r="BJ245" s="1"/>
  <c r="BQ245"/>
  <c r="BR245" s="1"/>
  <c r="BM245"/>
  <c r="BN245" s="1"/>
  <c r="BK245"/>
  <c r="BL245" s="1"/>
  <c r="BS297"/>
  <c r="BT297" s="1"/>
  <c r="BQ297"/>
  <c r="BR297" s="1"/>
  <c r="BO297"/>
  <c r="BP297" s="1"/>
  <c r="BI297"/>
  <c r="BJ297" s="1"/>
  <c r="BM297"/>
  <c r="BN297" s="1"/>
  <c r="BK297"/>
  <c r="BL297" s="1"/>
  <c r="BO355"/>
  <c r="BP355" s="1"/>
  <c r="BQ355"/>
  <c r="BR355" s="1"/>
  <c r="BS355"/>
  <c r="BT355" s="1"/>
  <c r="BM355"/>
  <c r="BN355" s="1"/>
  <c r="BK355"/>
  <c r="BL355" s="1"/>
  <c r="BI355"/>
  <c r="BJ355" s="1"/>
  <c r="BS416"/>
  <c r="BT416" s="1"/>
  <c r="BQ416"/>
  <c r="BR416" s="1"/>
  <c r="BO416"/>
  <c r="BP416" s="1"/>
  <c r="BM416"/>
  <c r="BN416" s="1"/>
  <c r="BK416"/>
  <c r="BL416" s="1"/>
  <c r="BI416"/>
  <c r="BJ416" s="1"/>
  <c r="BS130"/>
  <c r="BT130" s="1"/>
  <c r="BO130"/>
  <c r="BP130" s="1"/>
  <c r="BM130"/>
  <c r="BN130" s="1"/>
  <c r="BI130"/>
  <c r="BJ130" s="1"/>
  <c r="BK130"/>
  <c r="BL130" s="1"/>
  <c r="BQ130"/>
  <c r="BR130" s="1"/>
  <c r="BS343"/>
  <c r="BT343" s="1"/>
  <c r="BM343"/>
  <c r="BN343" s="1"/>
  <c r="BQ343"/>
  <c r="BR343" s="1"/>
  <c r="BO343"/>
  <c r="BP343" s="1"/>
  <c r="BK343"/>
  <c r="BL343" s="1"/>
  <c r="BI343"/>
  <c r="BJ343" s="1"/>
  <c r="BQ243"/>
  <c r="BR243" s="1"/>
  <c r="BS243"/>
  <c r="BT243" s="1"/>
  <c r="BO243"/>
  <c r="BP243" s="1"/>
  <c r="BI243"/>
  <c r="BJ243" s="1"/>
  <c r="BM243"/>
  <c r="BN243" s="1"/>
  <c r="BK243"/>
  <c r="BL243" s="1"/>
  <c r="BO106"/>
  <c r="BP106" s="1"/>
  <c r="BQ106"/>
  <c r="BR106" s="1"/>
  <c r="BI106"/>
  <c r="BJ106" s="1"/>
  <c r="BS106"/>
  <c r="BT106" s="1"/>
  <c r="BK106"/>
  <c r="BL106" s="1"/>
  <c r="BM106"/>
  <c r="BN106" s="1"/>
  <c r="BS37"/>
  <c r="BT37" s="1"/>
  <c r="BQ37"/>
  <c r="BR37" s="1"/>
  <c r="BM37"/>
  <c r="BN37" s="1"/>
  <c r="BK37"/>
  <c r="BL37" s="1"/>
  <c r="BO37"/>
  <c r="BP37" s="1"/>
  <c r="BI37"/>
  <c r="BJ37" s="1"/>
  <c r="BS237"/>
  <c r="BT237" s="1"/>
  <c r="BQ237"/>
  <c r="BR237" s="1"/>
  <c r="BM237"/>
  <c r="BN237" s="1"/>
  <c r="BI237"/>
  <c r="BJ237" s="1"/>
  <c r="BK237"/>
  <c r="BL237" s="1"/>
  <c r="BO237"/>
  <c r="BP237" s="1"/>
  <c r="BS432"/>
  <c r="BT432" s="1"/>
  <c r="BQ432"/>
  <c r="BR432" s="1"/>
  <c r="BK432"/>
  <c r="BL432" s="1"/>
  <c r="BO432"/>
  <c r="BP432" s="1"/>
  <c r="BM432"/>
  <c r="BN432" s="1"/>
  <c r="BI432"/>
  <c r="BJ432" s="1"/>
  <c r="BS105"/>
  <c r="BT105" s="1"/>
  <c r="BQ105"/>
  <c r="BR105" s="1"/>
  <c r="BO105"/>
  <c r="BP105" s="1"/>
  <c r="BK105"/>
  <c r="BL105" s="1"/>
  <c r="BI105"/>
  <c r="BJ105" s="1"/>
  <c r="BM105"/>
  <c r="BN105" s="1"/>
  <c r="BS284"/>
  <c r="BT284" s="1"/>
  <c r="BQ284"/>
  <c r="BR284" s="1"/>
  <c r="BI284"/>
  <c r="BJ284" s="1"/>
  <c r="BK284"/>
  <c r="BL284" s="1"/>
  <c r="BO284"/>
  <c r="BP284" s="1"/>
  <c r="BM284"/>
  <c r="BN284" s="1"/>
  <c r="BS53"/>
  <c r="BT53" s="1"/>
  <c r="BM53"/>
  <c r="BN53" s="1"/>
  <c r="BQ53"/>
  <c r="BR53" s="1"/>
  <c r="BO53"/>
  <c r="BP53" s="1"/>
  <c r="BI53"/>
  <c r="BJ53" s="1"/>
  <c r="BK53"/>
  <c r="BL53" s="1"/>
  <c r="BQ221"/>
  <c r="BR221" s="1"/>
  <c r="BS221"/>
  <c r="BT221" s="1"/>
  <c r="BI221"/>
  <c r="BJ221" s="1"/>
  <c r="BK221"/>
  <c r="BL221" s="1"/>
  <c r="BO221"/>
  <c r="BP221" s="1"/>
  <c r="BM221"/>
  <c r="BN221" s="1"/>
  <c r="BS304"/>
  <c r="BT304" s="1"/>
  <c r="BQ304"/>
  <c r="BR304" s="1"/>
  <c r="BM304"/>
  <c r="BN304" s="1"/>
  <c r="BI304"/>
  <c r="BJ304" s="1"/>
  <c r="BK304"/>
  <c r="BL304" s="1"/>
  <c r="BO304"/>
  <c r="BP304" s="1"/>
  <c r="BS89"/>
  <c r="BT89" s="1"/>
  <c r="BQ89"/>
  <c r="BR89" s="1"/>
  <c r="BO89"/>
  <c r="BP89" s="1"/>
  <c r="BM89"/>
  <c r="BN89" s="1"/>
  <c r="BI89"/>
  <c r="BJ89" s="1"/>
  <c r="BK89"/>
  <c r="BL89" s="1"/>
  <c r="BS285"/>
  <c r="BT285" s="1"/>
  <c r="BM285"/>
  <c r="BN285" s="1"/>
  <c r="BI285"/>
  <c r="BJ285" s="1"/>
  <c r="BQ285"/>
  <c r="BR285" s="1"/>
  <c r="BK285"/>
  <c r="BL285" s="1"/>
  <c r="BO285"/>
  <c r="BP285" s="1"/>
  <c r="BS344"/>
  <c r="BT344" s="1"/>
  <c r="BQ344"/>
  <c r="BR344" s="1"/>
  <c r="BM344"/>
  <c r="BN344" s="1"/>
  <c r="BI344"/>
  <c r="BJ344" s="1"/>
  <c r="BO344"/>
  <c r="BP344" s="1"/>
  <c r="BK344"/>
  <c r="BL344" s="1"/>
  <c r="BQ252"/>
  <c r="BR252" s="1"/>
  <c r="BS252"/>
  <c r="BT252" s="1"/>
  <c r="BI252"/>
  <c r="BJ252" s="1"/>
  <c r="BK252"/>
  <c r="BL252" s="1"/>
  <c r="BO252"/>
  <c r="BP252" s="1"/>
  <c r="BM252"/>
  <c r="BN252" s="1"/>
  <c r="BQ59"/>
  <c r="BR59" s="1"/>
  <c r="BK59"/>
  <c r="BL59" s="1"/>
  <c r="BO59"/>
  <c r="BP59" s="1"/>
  <c r="BM59"/>
  <c r="BN59" s="1"/>
  <c r="BI59"/>
  <c r="BJ59" s="1"/>
  <c r="BS59"/>
  <c r="BT59" s="1"/>
  <c r="BQ81"/>
  <c r="BR81" s="1"/>
  <c r="BS81"/>
  <c r="BT81" s="1"/>
  <c r="BO81"/>
  <c r="BP81" s="1"/>
  <c r="BM81"/>
  <c r="BN81" s="1"/>
  <c r="BI81"/>
  <c r="BJ81" s="1"/>
  <c r="BK81"/>
  <c r="BL81" s="1"/>
  <c r="BQ156"/>
  <c r="BR156" s="1"/>
  <c r="BS156"/>
  <c r="BT156" s="1"/>
  <c r="BO156"/>
  <c r="BP156" s="1"/>
  <c r="BI156"/>
  <c r="BJ156" s="1"/>
  <c r="BK156"/>
  <c r="BL156" s="1"/>
  <c r="BM156"/>
  <c r="BN156" s="1"/>
  <c r="BS227"/>
  <c r="BT227" s="1"/>
  <c r="BM227"/>
  <c r="BN227" s="1"/>
  <c r="BQ227"/>
  <c r="BR227" s="1"/>
  <c r="BI227"/>
  <c r="BJ227" s="1"/>
  <c r="BK227"/>
  <c r="BL227" s="1"/>
  <c r="BO227"/>
  <c r="BP227" s="1"/>
  <c r="BM254"/>
  <c r="BN254" s="1"/>
  <c r="BQ254"/>
  <c r="BR254" s="1"/>
  <c r="BO254"/>
  <c r="BP254" s="1"/>
  <c r="BS254"/>
  <c r="BT254" s="1"/>
  <c r="BI254"/>
  <c r="BJ254" s="1"/>
  <c r="BK254"/>
  <c r="BL254" s="1"/>
  <c r="BQ277"/>
  <c r="BR277" s="1"/>
  <c r="BS277"/>
  <c r="BT277" s="1"/>
  <c r="BO277"/>
  <c r="BP277" s="1"/>
  <c r="BI277"/>
  <c r="BJ277" s="1"/>
  <c r="BK277"/>
  <c r="BL277" s="1"/>
  <c r="BM277"/>
  <c r="BN277" s="1"/>
  <c r="BK307"/>
  <c r="BL307" s="1"/>
  <c r="BQ307"/>
  <c r="BR307" s="1"/>
  <c r="BS307"/>
  <c r="BT307" s="1"/>
  <c r="BM307"/>
  <c r="BN307" s="1"/>
  <c r="BI307"/>
  <c r="BJ307" s="1"/>
  <c r="BO307"/>
  <c r="BP307" s="1"/>
  <c r="BQ322"/>
  <c r="BR322" s="1"/>
  <c r="BO322"/>
  <c r="BP322" s="1"/>
  <c r="BS322"/>
  <c r="BT322" s="1"/>
  <c r="BI322"/>
  <c r="BJ322" s="1"/>
  <c r="BK322"/>
  <c r="BL322" s="1"/>
  <c r="BM322"/>
  <c r="BN322" s="1"/>
  <c r="BS370"/>
  <c r="BT370" s="1"/>
  <c r="BQ370"/>
  <c r="BR370" s="1"/>
  <c r="BO370"/>
  <c r="BP370" s="1"/>
  <c r="BK370"/>
  <c r="BL370" s="1"/>
  <c r="BI370"/>
  <c r="BJ370" s="1"/>
  <c r="BM370"/>
  <c r="BN370" s="1"/>
  <c r="BS388"/>
  <c r="BT388" s="1"/>
  <c r="BQ388"/>
  <c r="BR388" s="1"/>
  <c r="BO388"/>
  <c r="BP388" s="1"/>
  <c r="BK388"/>
  <c r="BL388" s="1"/>
  <c r="BM388"/>
  <c r="BN388" s="1"/>
  <c r="BI388"/>
  <c r="BJ388" s="1"/>
  <c r="BQ391"/>
  <c r="BR391" s="1"/>
  <c r="BK391"/>
  <c r="BL391" s="1"/>
  <c r="BI391"/>
  <c r="BJ391" s="1"/>
  <c r="BS391"/>
  <c r="BT391" s="1"/>
  <c r="BO391"/>
  <c r="BP391" s="1"/>
  <c r="BM391"/>
  <c r="BN391" s="1"/>
  <c r="BS90"/>
  <c r="BT90" s="1"/>
  <c r="BO90"/>
  <c r="BP90" s="1"/>
  <c r="BI90"/>
  <c r="BJ90" s="1"/>
  <c r="BK90"/>
  <c r="BL90" s="1"/>
  <c r="BQ90"/>
  <c r="BR90" s="1"/>
  <c r="BM90"/>
  <c r="BN90" s="1"/>
  <c r="BS110"/>
  <c r="BT110" s="1"/>
  <c r="BQ110"/>
  <c r="BR110" s="1"/>
  <c r="BM110"/>
  <c r="BN110" s="1"/>
  <c r="BK110"/>
  <c r="BL110" s="1"/>
  <c r="BO110"/>
  <c r="BP110" s="1"/>
  <c r="BI110"/>
  <c r="BJ110" s="1"/>
  <c r="BQ155"/>
  <c r="BR155" s="1"/>
  <c r="BS155"/>
  <c r="BT155" s="1"/>
  <c r="BI155"/>
  <c r="BJ155" s="1"/>
  <c r="BK155"/>
  <c r="BL155" s="1"/>
  <c r="BO155"/>
  <c r="BP155" s="1"/>
  <c r="BM155"/>
  <c r="BN155" s="1"/>
  <c r="BS258"/>
  <c r="BT258" s="1"/>
  <c r="BO258"/>
  <c r="BP258" s="1"/>
  <c r="BQ258"/>
  <c r="BR258" s="1"/>
  <c r="BM258"/>
  <c r="BN258" s="1"/>
  <c r="BI258"/>
  <c r="BJ258" s="1"/>
  <c r="BK258"/>
  <c r="BL258" s="1"/>
  <c r="BS286"/>
  <c r="BT286" s="1"/>
  <c r="BM286"/>
  <c r="BN286" s="1"/>
  <c r="BI286"/>
  <c r="BJ286" s="1"/>
  <c r="BQ286"/>
  <c r="BR286" s="1"/>
  <c r="BK286"/>
  <c r="BL286" s="1"/>
  <c r="BO286"/>
  <c r="BP286" s="1"/>
  <c r="BS328"/>
  <c r="BT328" s="1"/>
  <c r="BQ328"/>
  <c r="BR328" s="1"/>
  <c r="BM328"/>
  <c r="BN328" s="1"/>
  <c r="BO328"/>
  <c r="BP328" s="1"/>
  <c r="BI328"/>
  <c r="BJ328" s="1"/>
  <c r="BK328"/>
  <c r="BL328" s="1"/>
  <c r="BS345"/>
  <c r="BT345" s="1"/>
  <c r="BO345"/>
  <c r="BP345" s="1"/>
  <c r="BQ345"/>
  <c r="BR345" s="1"/>
  <c r="BM345"/>
  <c r="BN345" s="1"/>
  <c r="BI345"/>
  <c r="BJ345" s="1"/>
  <c r="BK345"/>
  <c r="BL345" s="1"/>
  <c r="BS357"/>
  <c r="BT357" s="1"/>
  <c r="BQ357"/>
  <c r="BR357" s="1"/>
  <c r="BM357"/>
  <c r="BN357" s="1"/>
  <c r="BI357"/>
  <c r="BJ357" s="1"/>
  <c r="BK357"/>
  <c r="BL357" s="1"/>
  <c r="BO357"/>
  <c r="BP357" s="1"/>
  <c r="BS365"/>
  <c r="BT365" s="1"/>
  <c r="BO365"/>
  <c r="BP365" s="1"/>
  <c r="BI365"/>
  <c r="BJ365" s="1"/>
  <c r="BK365"/>
  <c r="BL365" s="1"/>
  <c r="BM365"/>
  <c r="BN365" s="1"/>
  <c r="BQ365"/>
  <c r="BR365" s="1"/>
  <c r="BS433"/>
  <c r="BT433" s="1"/>
  <c r="BQ433"/>
  <c r="BR433" s="1"/>
  <c r="BO433"/>
  <c r="BP433" s="1"/>
  <c r="BK433"/>
  <c r="BL433" s="1"/>
  <c r="BI433"/>
  <c r="BJ433" s="1"/>
  <c r="BM433"/>
  <c r="BN433" s="1"/>
  <c r="BS443"/>
  <c r="BT443" s="1"/>
  <c r="BQ443"/>
  <c r="BR443" s="1"/>
  <c r="BO443"/>
  <c r="BP443" s="1"/>
  <c r="BM443"/>
  <c r="BN443" s="1"/>
  <c r="BK443"/>
  <c r="BL443" s="1"/>
  <c r="BI443"/>
  <c r="BJ443" s="1"/>
  <c r="BS118"/>
  <c r="BT118" s="1"/>
  <c r="BQ118"/>
  <c r="BR118" s="1"/>
  <c r="BM118"/>
  <c r="BN118" s="1"/>
  <c r="BO118"/>
  <c r="BP118" s="1"/>
  <c r="BK118"/>
  <c r="BL118" s="1"/>
  <c r="BI118"/>
  <c r="BJ118" s="1"/>
  <c r="BS259"/>
  <c r="BT259" s="1"/>
  <c r="BQ259"/>
  <c r="BR259" s="1"/>
  <c r="BM259"/>
  <c r="BN259" s="1"/>
  <c r="BO259"/>
  <c r="BP259" s="1"/>
  <c r="BK259"/>
  <c r="BL259" s="1"/>
  <c r="BI259"/>
  <c r="BJ259" s="1"/>
  <c r="BS453"/>
  <c r="BT453" s="1"/>
  <c r="BO453"/>
  <c r="BP453" s="1"/>
  <c r="BK453"/>
  <c r="BL453" s="1"/>
  <c r="BM453"/>
  <c r="BN453" s="1"/>
  <c r="BI453"/>
  <c r="BJ453" s="1"/>
  <c r="BQ453"/>
  <c r="BR453" s="1"/>
  <c r="BS30"/>
  <c r="BT30" s="1"/>
  <c r="BQ30"/>
  <c r="BR30" s="1"/>
  <c r="BM30"/>
  <c r="BN30" s="1"/>
  <c r="BK30"/>
  <c r="BL30" s="1"/>
  <c r="BI30"/>
  <c r="BJ30" s="1"/>
  <c r="BO30"/>
  <c r="BP30" s="1"/>
  <c r="BQ60"/>
  <c r="BR60" s="1"/>
  <c r="BS60"/>
  <c r="BT60" s="1"/>
  <c r="BO60"/>
  <c r="BP60" s="1"/>
  <c r="BM60"/>
  <c r="BN60" s="1"/>
  <c r="BI60"/>
  <c r="BJ60" s="1"/>
  <c r="BK60"/>
  <c r="BL60" s="1"/>
  <c r="BS86"/>
  <c r="BT86" s="1"/>
  <c r="BQ86"/>
  <c r="BR86" s="1"/>
  <c r="BM86"/>
  <c r="BN86" s="1"/>
  <c r="BO86"/>
  <c r="BP86" s="1"/>
  <c r="BK86"/>
  <c r="BL86" s="1"/>
  <c r="BI86"/>
  <c r="BJ86" s="1"/>
  <c r="BM157"/>
  <c r="BN157" s="1"/>
  <c r="BQ157"/>
  <c r="BR157" s="1"/>
  <c r="BS157"/>
  <c r="BT157" s="1"/>
  <c r="BI157"/>
  <c r="BJ157" s="1"/>
  <c r="BO157"/>
  <c r="BP157" s="1"/>
  <c r="BK157"/>
  <c r="BL157" s="1"/>
  <c r="BQ230"/>
  <c r="BR230" s="1"/>
  <c r="BM230"/>
  <c r="BN230" s="1"/>
  <c r="BS230"/>
  <c r="BT230" s="1"/>
  <c r="BO230"/>
  <c r="BP230" s="1"/>
  <c r="BI230"/>
  <c r="BJ230" s="1"/>
  <c r="BK230"/>
  <c r="BL230" s="1"/>
  <c r="BS265"/>
  <c r="BT265" s="1"/>
  <c r="BQ265"/>
  <c r="BR265" s="1"/>
  <c r="BO265"/>
  <c r="BP265" s="1"/>
  <c r="BM265"/>
  <c r="BN265" s="1"/>
  <c r="BI265"/>
  <c r="BJ265" s="1"/>
  <c r="BK265"/>
  <c r="BL265" s="1"/>
  <c r="BS282"/>
  <c r="BT282" s="1"/>
  <c r="BO282"/>
  <c r="BP282" s="1"/>
  <c r="BQ282"/>
  <c r="BR282" s="1"/>
  <c r="BM282"/>
  <c r="BN282" s="1"/>
  <c r="BI282"/>
  <c r="BJ282" s="1"/>
  <c r="BK282"/>
  <c r="BL282" s="1"/>
  <c r="BQ308"/>
  <c r="BR308" s="1"/>
  <c r="BI308"/>
  <c r="BJ308" s="1"/>
  <c r="BK308"/>
  <c r="BL308" s="1"/>
  <c r="BS308"/>
  <c r="BT308" s="1"/>
  <c r="BM308"/>
  <c r="BN308" s="1"/>
  <c r="BO308"/>
  <c r="BP308" s="1"/>
  <c r="BS323"/>
  <c r="BT323" s="1"/>
  <c r="BM323"/>
  <c r="BN323" s="1"/>
  <c r="BQ323"/>
  <c r="BR323" s="1"/>
  <c r="BO323"/>
  <c r="BP323" s="1"/>
  <c r="BK323"/>
  <c r="BL323" s="1"/>
  <c r="BI323"/>
  <c r="BJ323" s="1"/>
  <c r="BS376"/>
  <c r="BT376" s="1"/>
  <c r="BM376"/>
  <c r="BN376" s="1"/>
  <c r="BQ376"/>
  <c r="BR376" s="1"/>
  <c r="BO376"/>
  <c r="BP376" s="1"/>
  <c r="BK376"/>
  <c r="BL376" s="1"/>
  <c r="BI376"/>
  <c r="BJ376" s="1"/>
  <c r="BS394"/>
  <c r="BT394" s="1"/>
  <c r="BO394"/>
  <c r="BP394" s="1"/>
  <c r="BQ394"/>
  <c r="BR394" s="1"/>
  <c r="BM394"/>
  <c r="BN394" s="1"/>
  <c r="BI394"/>
  <c r="BJ394" s="1"/>
  <c r="BK394"/>
  <c r="BL394" s="1"/>
  <c r="BS450"/>
  <c r="BT450" s="1"/>
  <c r="BO450"/>
  <c r="BP450" s="1"/>
  <c r="BM450"/>
  <c r="BN450" s="1"/>
  <c r="BI450"/>
  <c r="BJ450" s="1"/>
  <c r="BQ450"/>
  <c r="BR450" s="1"/>
  <c r="BK450"/>
  <c r="BL450" s="1"/>
  <c r="BQ92"/>
  <c r="BR92" s="1"/>
  <c r="BS92"/>
  <c r="BT92" s="1"/>
  <c r="BO92"/>
  <c r="BP92" s="1"/>
  <c r="BM92"/>
  <c r="BN92" s="1"/>
  <c r="BK92"/>
  <c r="BL92" s="1"/>
  <c r="BI92"/>
  <c r="BJ92" s="1"/>
  <c r="BS111"/>
  <c r="BT111" s="1"/>
  <c r="BQ111"/>
  <c r="BR111" s="1"/>
  <c r="BO111"/>
  <c r="BP111" s="1"/>
  <c r="BM111"/>
  <c r="BN111" s="1"/>
  <c r="BK111"/>
  <c r="BL111" s="1"/>
  <c r="BI111"/>
  <c r="BJ111" s="1"/>
  <c r="BQ164"/>
  <c r="BR164" s="1"/>
  <c r="BO164"/>
  <c r="BP164" s="1"/>
  <c r="BS164"/>
  <c r="BT164" s="1"/>
  <c r="BM164"/>
  <c r="BN164" s="1"/>
  <c r="BI164"/>
  <c r="BJ164" s="1"/>
  <c r="BK164"/>
  <c r="BL164" s="1"/>
  <c r="BQ267"/>
  <c r="BR267" s="1"/>
  <c r="BO267"/>
  <c r="BP267" s="1"/>
  <c r="BS267"/>
  <c r="BT267" s="1"/>
  <c r="BK267"/>
  <c r="BL267" s="1"/>
  <c r="BI267"/>
  <c r="BJ267" s="1"/>
  <c r="BM267"/>
  <c r="BN267" s="1"/>
  <c r="BQ287"/>
  <c r="BR287" s="1"/>
  <c r="BM287"/>
  <c r="BN287" s="1"/>
  <c r="BO287"/>
  <c r="BP287" s="1"/>
  <c r="BS287"/>
  <c r="BT287" s="1"/>
  <c r="BI287"/>
  <c r="BJ287" s="1"/>
  <c r="BK287"/>
  <c r="BL287" s="1"/>
  <c r="BS329"/>
  <c r="BT329" s="1"/>
  <c r="BQ329"/>
  <c r="BR329" s="1"/>
  <c r="BO329"/>
  <c r="BP329" s="1"/>
  <c r="BM329"/>
  <c r="BN329" s="1"/>
  <c r="BI329"/>
  <c r="BJ329" s="1"/>
  <c r="BK329"/>
  <c r="BL329" s="1"/>
  <c r="BS348"/>
  <c r="BT348" s="1"/>
  <c r="BQ348"/>
  <c r="BR348" s="1"/>
  <c r="BK348"/>
  <c r="BL348" s="1"/>
  <c r="BM348"/>
  <c r="BN348" s="1"/>
  <c r="BO348"/>
  <c r="BP348" s="1"/>
  <c r="BI348"/>
  <c r="BJ348" s="1"/>
  <c r="BQ358"/>
  <c r="BR358" s="1"/>
  <c r="BS358"/>
  <c r="BT358" s="1"/>
  <c r="BM358"/>
  <c r="BN358" s="1"/>
  <c r="BI358"/>
  <c r="BJ358" s="1"/>
  <c r="BK358"/>
  <c r="BL358" s="1"/>
  <c r="BO358"/>
  <c r="BP358" s="1"/>
  <c r="BS366"/>
  <c r="BT366" s="1"/>
  <c r="BQ366"/>
  <c r="BR366" s="1"/>
  <c r="BM366"/>
  <c r="BN366" s="1"/>
  <c r="BO366"/>
  <c r="BP366" s="1"/>
  <c r="BI366"/>
  <c r="BJ366" s="1"/>
  <c r="BK366"/>
  <c r="BL366" s="1"/>
  <c r="BS436"/>
  <c r="BT436" s="1"/>
  <c r="BK436"/>
  <c r="BL436" s="1"/>
  <c r="BO436"/>
  <c r="BP436" s="1"/>
  <c r="BQ436"/>
  <c r="BR436" s="1"/>
  <c r="BI436"/>
  <c r="BJ436" s="1"/>
  <c r="BM436"/>
  <c r="BN436" s="1"/>
  <c r="BQ444"/>
  <c r="BR444" s="1"/>
  <c r="BK444"/>
  <c r="BL444" s="1"/>
  <c r="BS444"/>
  <c r="BT444" s="1"/>
  <c r="BM444"/>
  <c r="BN444" s="1"/>
  <c r="BI444"/>
  <c r="BJ444" s="1"/>
  <c r="BO444"/>
  <c r="BP444" s="1"/>
  <c r="BS163"/>
  <c r="BT163" s="1"/>
  <c r="BQ163"/>
  <c r="BR163" s="1"/>
  <c r="BM163"/>
  <c r="BN163" s="1"/>
  <c r="BI163"/>
  <c r="BJ163" s="1"/>
  <c r="BO163"/>
  <c r="BP163" s="1"/>
  <c r="BK163"/>
  <c r="BL163" s="1"/>
  <c r="BS260"/>
  <c r="BT260" s="1"/>
  <c r="BM260"/>
  <c r="BN260" s="1"/>
  <c r="BI260"/>
  <c r="BJ260" s="1"/>
  <c r="BK260"/>
  <c r="BL260" s="1"/>
  <c r="BO260"/>
  <c r="BP260" s="1"/>
  <c r="BQ260"/>
  <c r="BR260" s="1"/>
  <c r="BO395"/>
  <c r="BP395" s="1"/>
  <c r="BQ395"/>
  <c r="BR395" s="1"/>
  <c r="BM395"/>
  <c r="BN395" s="1"/>
  <c r="BK395"/>
  <c r="BL395" s="1"/>
  <c r="BS395"/>
  <c r="BT395" s="1"/>
  <c r="BI395"/>
  <c r="BJ395" s="1"/>
  <c r="BS31"/>
  <c r="BT31" s="1"/>
  <c r="BQ31"/>
  <c r="BR31" s="1"/>
  <c r="BO31"/>
  <c r="BP31" s="1"/>
  <c r="BM31"/>
  <c r="BN31" s="1"/>
  <c r="BK31"/>
  <c r="BL31" s="1"/>
  <c r="BI31"/>
  <c r="BJ31" s="1"/>
  <c r="BO100"/>
  <c r="BP100" s="1"/>
  <c r="BS100"/>
  <c r="BT100" s="1"/>
  <c r="BQ100"/>
  <c r="BR100" s="1"/>
  <c r="BI100"/>
  <c r="BJ100" s="1"/>
  <c r="BM100"/>
  <c r="BN100" s="1"/>
  <c r="BK100"/>
  <c r="BL100" s="1"/>
  <c r="BQ233"/>
  <c r="BR233" s="1"/>
  <c r="BO233"/>
  <c r="BP233" s="1"/>
  <c r="BS233"/>
  <c r="BT233" s="1"/>
  <c r="BM233"/>
  <c r="BN233" s="1"/>
  <c r="BI233"/>
  <c r="BJ233" s="1"/>
  <c r="BK233"/>
  <c r="BL233" s="1"/>
  <c r="BS296"/>
  <c r="BT296" s="1"/>
  <c r="BQ296"/>
  <c r="BR296" s="1"/>
  <c r="BM296"/>
  <c r="BN296" s="1"/>
  <c r="BO296"/>
  <c r="BP296" s="1"/>
  <c r="BK296"/>
  <c r="BL296" s="1"/>
  <c r="BI296"/>
  <c r="BJ296" s="1"/>
  <c r="BS377"/>
  <c r="BT377" s="1"/>
  <c r="BQ377"/>
  <c r="BR377" s="1"/>
  <c r="BM377"/>
  <c r="BN377" s="1"/>
  <c r="BK377"/>
  <c r="BL377" s="1"/>
  <c r="BI377"/>
  <c r="BJ377" s="1"/>
  <c r="BO377"/>
  <c r="BP377" s="1"/>
  <c r="BM93"/>
  <c r="BN93" s="1"/>
  <c r="BQ93"/>
  <c r="BR93" s="1"/>
  <c r="BK93"/>
  <c r="BL93" s="1"/>
  <c r="BO93"/>
  <c r="BP93" s="1"/>
  <c r="BI93"/>
  <c r="BJ93" s="1"/>
  <c r="BS93"/>
  <c r="BT93" s="1"/>
  <c r="BS170"/>
  <c r="BT170" s="1"/>
  <c r="BO170"/>
  <c r="BP170" s="1"/>
  <c r="BQ170"/>
  <c r="BR170" s="1"/>
  <c r="BI170"/>
  <c r="BJ170" s="1"/>
  <c r="BK170"/>
  <c r="BL170" s="1"/>
  <c r="BM170"/>
  <c r="BN170" s="1"/>
  <c r="BS288"/>
  <c r="BT288" s="1"/>
  <c r="BQ288"/>
  <c r="BR288" s="1"/>
  <c r="BM288"/>
  <c r="BN288" s="1"/>
  <c r="BO288"/>
  <c r="BP288" s="1"/>
  <c r="BI288"/>
  <c r="BJ288" s="1"/>
  <c r="BK288"/>
  <c r="BL288" s="1"/>
  <c r="BS349"/>
  <c r="BT349" s="1"/>
  <c r="BO349"/>
  <c r="BP349" s="1"/>
  <c r="BI349"/>
  <c r="BJ349" s="1"/>
  <c r="BQ349"/>
  <c r="BR349" s="1"/>
  <c r="BK349"/>
  <c r="BL349" s="1"/>
  <c r="BM349"/>
  <c r="BN349" s="1"/>
  <c r="BS367"/>
  <c r="BT367" s="1"/>
  <c r="BM367"/>
  <c r="BN367" s="1"/>
  <c r="BO367"/>
  <c r="BP367" s="1"/>
  <c r="BK367"/>
  <c r="BL367" s="1"/>
  <c r="BI367"/>
  <c r="BJ367" s="1"/>
  <c r="BQ367"/>
  <c r="BR367" s="1"/>
  <c r="BS445"/>
  <c r="BT445" s="1"/>
  <c r="BQ445"/>
  <c r="BR445" s="1"/>
  <c r="BK445"/>
  <c r="BL445" s="1"/>
  <c r="BM445"/>
  <c r="BN445" s="1"/>
  <c r="BI445"/>
  <c r="BJ445" s="1"/>
  <c r="BO445"/>
  <c r="BP445" s="1"/>
  <c r="BO338"/>
  <c r="BP338" s="1"/>
  <c r="BQ338"/>
  <c r="BR338" s="1"/>
  <c r="BS338"/>
  <c r="BT338" s="1"/>
  <c r="BK338"/>
  <c r="BL338" s="1"/>
  <c r="BI338"/>
  <c r="BJ338" s="1"/>
  <c r="BM338"/>
  <c r="BN338" s="1"/>
  <c r="BQ43"/>
  <c r="BR43" s="1"/>
  <c r="BS43"/>
  <c r="BT43" s="1"/>
  <c r="BM43"/>
  <c r="BN43" s="1"/>
  <c r="BK43"/>
  <c r="BL43" s="1"/>
  <c r="BI43"/>
  <c r="BJ43" s="1"/>
  <c r="BO43"/>
  <c r="BP43" s="1"/>
  <c r="BS76"/>
  <c r="BT76" s="1"/>
  <c r="BO76"/>
  <c r="BP76" s="1"/>
  <c r="BQ76"/>
  <c r="BR76" s="1"/>
  <c r="BM76"/>
  <c r="BN76" s="1"/>
  <c r="BK76"/>
  <c r="BL76" s="1"/>
  <c r="BI76"/>
  <c r="BJ76" s="1"/>
  <c r="BO112"/>
  <c r="BP112" s="1"/>
  <c r="BS112"/>
  <c r="BT112" s="1"/>
  <c r="BQ112"/>
  <c r="BR112" s="1"/>
  <c r="BM112"/>
  <c r="BN112" s="1"/>
  <c r="BK112"/>
  <c r="BL112" s="1"/>
  <c r="BI112"/>
  <c r="BJ112" s="1"/>
  <c r="BS192"/>
  <c r="BT192" s="1"/>
  <c r="BQ192"/>
  <c r="BR192" s="1"/>
  <c r="BO192"/>
  <c r="BP192" s="1"/>
  <c r="BK192"/>
  <c r="BL192" s="1"/>
  <c r="BI192"/>
  <c r="BJ192" s="1"/>
  <c r="BM192"/>
  <c r="BN192" s="1"/>
  <c r="BS234"/>
  <c r="BT234" s="1"/>
  <c r="BQ234"/>
  <c r="BR234" s="1"/>
  <c r="BO234"/>
  <c r="BP234" s="1"/>
  <c r="BK234"/>
  <c r="BL234" s="1"/>
  <c r="BM234"/>
  <c r="BN234" s="1"/>
  <c r="BI234"/>
  <c r="BJ234" s="1"/>
  <c r="BS271"/>
  <c r="BT271" s="1"/>
  <c r="BM271"/>
  <c r="BN271" s="1"/>
  <c r="BQ271"/>
  <c r="BR271" s="1"/>
  <c r="BI271"/>
  <c r="BJ271" s="1"/>
  <c r="BK271"/>
  <c r="BL271" s="1"/>
  <c r="BO271"/>
  <c r="BP271" s="1"/>
  <c r="BQ300"/>
  <c r="BR300" s="1"/>
  <c r="BO300"/>
  <c r="BP300" s="1"/>
  <c r="BI300"/>
  <c r="BJ300" s="1"/>
  <c r="BM300"/>
  <c r="BN300" s="1"/>
  <c r="BK300"/>
  <c r="BL300" s="1"/>
  <c r="BS300"/>
  <c r="BT300" s="1"/>
  <c r="BS312"/>
  <c r="BT312" s="1"/>
  <c r="BQ312"/>
  <c r="BR312" s="1"/>
  <c r="BM312"/>
  <c r="BN312" s="1"/>
  <c r="BO312"/>
  <c r="BP312" s="1"/>
  <c r="BI312"/>
  <c r="BJ312" s="1"/>
  <c r="BK312"/>
  <c r="BL312" s="1"/>
  <c r="BQ326"/>
  <c r="BR326" s="1"/>
  <c r="BS326"/>
  <c r="BT326" s="1"/>
  <c r="BI326"/>
  <c r="BJ326" s="1"/>
  <c r="BK326"/>
  <c r="BL326" s="1"/>
  <c r="BM326"/>
  <c r="BN326" s="1"/>
  <c r="BO326"/>
  <c r="BP326" s="1"/>
  <c r="BS379"/>
  <c r="BT379" s="1"/>
  <c r="BQ379"/>
  <c r="BR379" s="1"/>
  <c r="BO379"/>
  <c r="BP379" s="1"/>
  <c r="BM379"/>
  <c r="BN379" s="1"/>
  <c r="BI379"/>
  <c r="BJ379" s="1"/>
  <c r="BK379"/>
  <c r="BL379" s="1"/>
  <c r="BS410"/>
  <c r="BT410" s="1"/>
  <c r="BO410"/>
  <c r="BP410" s="1"/>
  <c r="BQ410"/>
  <c r="BR410" s="1"/>
  <c r="BM410"/>
  <c r="BN410" s="1"/>
  <c r="BI410"/>
  <c r="BJ410" s="1"/>
  <c r="BK410"/>
  <c r="BL410" s="1"/>
  <c r="BS46"/>
  <c r="BT46" s="1"/>
  <c r="BQ46"/>
  <c r="BR46" s="1"/>
  <c r="BM46"/>
  <c r="BN46" s="1"/>
  <c r="BK46"/>
  <c r="BL46" s="1"/>
  <c r="BI46"/>
  <c r="BJ46" s="1"/>
  <c r="BO46"/>
  <c r="BP46" s="1"/>
  <c r="BS95"/>
  <c r="BT95" s="1"/>
  <c r="BQ95"/>
  <c r="BR95" s="1"/>
  <c r="BO95"/>
  <c r="BP95" s="1"/>
  <c r="BM95"/>
  <c r="BN95" s="1"/>
  <c r="BK95"/>
  <c r="BL95" s="1"/>
  <c r="BI95"/>
  <c r="BJ95" s="1"/>
  <c r="BQ123"/>
  <c r="BR123" s="1"/>
  <c r="BS123"/>
  <c r="BT123" s="1"/>
  <c r="BK123"/>
  <c r="BL123" s="1"/>
  <c r="BI123"/>
  <c r="BJ123" s="1"/>
  <c r="BO123"/>
  <c r="BP123" s="1"/>
  <c r="BM123"/>
  <c r="BN123" s="1"/>
  <c r="BS171"/>
  <c r="BT171" s="1"/>
  <c r="BQ171"/>
  <c r="BR171" s="1"/>
  <c r="BM171"/>
  <c r="BN171" s="1"/>
  <c r="BI171"/>
  <c r="BJ171" s="1"/>
  <c r="BK171"/>
  <c r="BL171" s="1"/>
  <c r="BO171"/>
  <c r="BP171" s="1"/>
  <c r="BQ278"/>
  <c r="BR278" s="1"/>
  <c r="BO278"/>
  <c r="BP278" s="1"/>
  <c r="BI278"/>
  <c r="BJ278" s="1"/>
  <c r="BS278"/>
  <c r="BT278" s="1"/>
  <c r="BK278"/>
  <c r="BL278" s="1"/>
  <c r="BM278"/>
  <c r="BN278" s="1"/>
  <c r="BS289"/>
  <c r="BT289" s="1"/>
  <c r="BQ289"/>
  <c r="BR289" s="1"/>
  <c r="BO289"/>
  <c r="BP289" s="1"/>
  <c r="BM289"/>
  <c r="BN289" s="1"/>
  <c r="BK289"/>
  <c r="BL289" s="1"/>
  <c r="BI289"/>
  <c r="BJ289" s="1"/>
  <c r="BQ340"/>
  <c r="BR340" s="1"/>
  <c r="BI340"/>
  <c r="BJ340" s="1"/>
  <c r="BK340"/>
  <c r="BL340" s="1"/>
  <c r="BS340"/>
  <c r="BT340" s="1"/>
  <c r="BO340"/>
  <c r="BP340" s="1"/>
  <c r="BM340"/>
  <c r="BN340" s="1"/>
  <c r="BO350"/>
  <c r="BP350" s="1"/>
  <c r="BI350"/>
  <c r="BJ350" s="1"/>
  <c r="BQ350"/>
  <c r="BR350" s="1"/>
  <c r="BK350"/>
  <c r="BL350" s="1"/>
  <c r="BM350"/>
  <c r="BN350" s="1"/>
  <c r="BS350"/>
  <c r="BT350" s="1"/>
  <c r="BS360"/>
  <c r="BT360" s="1"/>
  <c r="BQ360"/>
  <c r="BR360" s="1"/>
  <c r="BM360"/>
  <c r="BN360" s="1"/>
  <c r="BK360"/>
  <c r="BL360" s="1"/>
  <c r="BI360"/>
  <c r="BJ360" s="1"/>
  <c r="BO360"/>
  <c r="BP360" s="1"/>
  <c r="BM368"/>
  <c r="BN368" s="1"/>
  <c r="BO368"/>
  <c r="BP368" s="1"/>
  <c r="BQ368"/>
  <c r="BR368" s="1"/>
  <c r="BK368"/>
  <c r="BL368" s="1"/>
  <c r="BI368"/>
  <c r="BJ368" s="1"/>
  <c r="BS368"/>
  <c r="BT368" s="1"/>
  <c r="BS438"/>
  <c r="BT438" s="1"/>
  <c r="BO438"/>
  <c r="BP438" s="1"/>
  <c r="BM438"/>
  <c r="BN438" s="1"/>
  <c r="BK438"/>
  <c r="BL438" s="1"/>
  <c r="BQ438"/>
  <c r="BR438" s="1"/>
  <c r="BI438"/>
  <c r="BJ438" s="1"/>
  <c r="BS446"/>
  <c r="BT446" s="1"/>
  <c r="BQ446"/>
  <c r="BR446" s="1"/>
  <c r="BK446"/>
  <c r="BL446" s="1"/>
  <c r="BO446"/>
  <c r="BP446" s="1"/>
  <c r="BM446"/>
  <c r="BN446" s="1"/>
  <c r="BI446"/>
  <c r="BJ446" s="1"/>
  <c r="BS176"/>
  <c r="BT176" s="1"/>
  <c r="BO176"/>
  <c r="BP176" s="1"/>
  <c r="BK176"/>
  <c r="BL176" s="1"/>
  <c r="BI176"/>
  <c r="BJ176" s="1"/>
  <c r="BM176"/>
  <c r="BN176" s="1"/>
  <c r="BQ176"/>
  <c r="BR176" s="1"/>
  <c r="BS346"/>
  <c r="BT346" s="1"/>
  <c r="BO346"/>
  <c r="BP346" s="1"/>
  <c r="BM346"/>
  <c r="BN346" s="1"/>
  <c r="BQ346"/>
  <c r="BR346" s="1"/>
  <c r="BI346"/>
  <c r="BJ346" s="1"/>
  <c r="BK346"/>
  <c r="BL346" s="1"/>
  <c r="BS75"/>
  <c r="BT75" s="1"/>
  <c r="BQ75"/>
  <c r="BR75" s="1"/>
  <c r="BM75"/>
  <c r="BN75" s="1"/>
  <c r="BK75"/>
  <c r="BL75" s="1"/>
  <c r="BI75"/>
  <c r="BJ75" s="1"/>
  <c r="BO75"/>
  <c r="BP75" s="1"/>
  <c r="BS159"/>
  <c r="BT159" s="1"/>
  <c r="BQ159"/>
  <c r="BR159" s="1"/>
  <c r="BO159"/>
  <c r="BP159" s="1"/>
  <c r="BI159"/>
  <c r="BJ159" s="1"/>
  <c r="BK159"/>
  <c r="BL159" s="1"/>
  <c r="BM159"/>
  <c r="BN159" s="1"/>
  <c r="BS270"/>
  <c r="BT270" s="1"/>
  <c r="BQ270"/>
  <c r="BR270" s="1"/>
  <c r="BM270"/>
  <c r="BN270" s="1"/>
  <c r="BI270"/>
  <c r="BJ270" s="1"/>
  <c r="BO270"/>
  <c r="BP270" s="1"/>
  <c r="BK270"/>
  <c r="BL270" s="1"/>
  <c r="BS309"/>
  <c r="BT309" s="1"/>
  <c r="BQ309"/>
  <c r="BR309" s="1"/>
  <c r="BO309"/>
  <c r="BP309" s="1"/>
  <c r="BI309"/>
  <c r="BJ309" s="1"/>
  <c r="BK309"/>
  <c r="BL309" s="1"/>
  <c r="BM309"/>
  <c r="BN309" s="1"/>
  <c r="BS26"/>
  <c r="BT26" s="1"/>
  <c r="BO26"/>
  <c r="BP26" s="1"/>
  <c r="BQ26"/>
  <c r="BR26" s="1"/>
  <c r="BM26"/>
  <c r="BN26" s="1"/>
  <c r="BI26"/>
  <c r="BJ26" s="1"/>
  <c r="BK26"/>
  <c r="BL26" s="1"/>
  <c r="BQ114"/>
  <c r="BR114" s="1"/>
  <c r="BO114"/>
  <c r="BP114" s="1"/>
  <c r="BS114"/>
  <c r="BT114" s="1"/>
  <c r="BI114"/>
  <c r="BJ114" s="1"/>
  <c r="BM114"/>
  <c r="BN114" s="1"/>
  <c r="BK114"/>
  <c r="BL114" s="1"/>
  <c r="BS276"/>
  <c r="BT276" s="1"/>
  <c r="BQ276"/>
  <c r="BR276" s="1"/>
  <c r="BI276"/>
  <c r="BJ276" s="1"/>
  <c r="BK276"/>
  <c r="BL276" s="1"/>
  <c r="BM276"/>
  <c r="BN276" s="1"/>
  <c r="BO276"/>
  <c r="BP276" s="1"/>
  <c r="BS330"/>
  <c r="BT330" s="1"/>
  <c r="BO330"/>
  <c r="BP330" s="1"/>
  <c r="BM330"/>
  <c r="BN330" s="1"/>
  <c r="BQ330"/>
  <c r="BR330" s="1"/>
  <c r="BK330"/>
  <c r="BL330" s="1"/>
  <c r="BI330"/>
  <c r="BJ330" s="1"/>
  <c r="BQ359"/>
  <c r="BR359" s="1"/>
  <c r="BS359"/>
  <c r="BT359" s="1"/>
  <c r="BM359"/>
  <c r="BN359" s="1"/>
  <c r="BK359"/>
  <c r="BL359" s="1"/>
  <c r="BI359"/>
  <c r="BJ359" s="1"/>
  <c r="BO359"/>
  <c r="BP359" s="1"/>
  <c r="BQ437"/>
  <c r="BR437" s="1"/>
  <c r="BS437"/>
  <c r="BT437" s="1"/>
  <c r="BK437"/>
  <c r="BL437" s="1"/>
  <c r="BO437"/>
  <c r="BP437" s="1"/>
  <c r="BM437"/>
  <c r="BN437" s="1"/>
  <c r="BI437"/>
  <c r="BJ437" s="1"/>
  <c r="BS172"/>
  <c r="BT172" s="1"/>
  <c r="BO172"/>
  <c r="BP172" s="1"/>
  <c r="BM172"/>
  <c r="BN172" s="1"/>
  <c r="BI172"/>
  <c r="BJ172" s="1"/>
  <c r="BK172"/>
  <c r="BL172" s="1"/>
  <c r="BQ172"/>
  <c r="BR172" s="1"/>
  <c r="BO44"/>
  <c r="BP44" s="1"/>
  <c r="BS44"/>
  <c r="BT44" s="1"/>
  <c r="BM44"/>
  <c r="BN44" s="1"/>
  <c r="BQ44"/>
  <c r="BR44" s="1"/>
  <c r="BI44"/>
  <c r="BJ44" s="1"/>
  <c r="BK44"/>
  <c r="BL44" s="1"/>
  <c r="BS77"/>
  <c r="BT77" s="1"/>
  <c r="BM77"/>
  <c r="BN77" s="1"/>
  <c r="BQ77"/>
  <c r="BR77" s="1"/>
  <c r="BK77"/>
  <c r="BL77" s="1"/>
  <c r="BI77"/>
  <c r="BJ77" s="1"/>
  <c r="BO77"/>
  <c r="BP77" s="1"/>
  <c r="BS121"/>
  <c r="BT121" s="1"/>
  <c r="BO121"/>
  <c r="BP121" s="1"/>
  <c r="BM121"/>
  <c r="BN121" s="1"/>
  <c r="BK121"/>
  <c r="BL121" s="1"/>
  <c r="BI121"/>
  <c r="BJ121" s="1"/>
  <c r="BQ121"/>
  <c r="BR121" s="1"/>
  <c r="BS205"/>
  <c r="BT205" s="1"/>
  <c r="BO205"/>
  <c r="BP205" s="1"/>
  <c r="BM205"/>
  <c r="BN205" s="1"/>
  <c r="BI205"/>
  <c r="BJ205" s="1"/>
  <c r="BQ205"/>
  <c r="BR205" s="1"/>
  <c r="BK205"/>
  <c r="BL205" s="1"/>
  <c r="BO235"/>
  <c r="BP235" s="1"/>
  <c r="BQ235"/>
  <c r="BR235" s="1"/>
  <c r="BI235"/>
  <c r="BJ235" s="1"/>
  <c r="BK235"/>
  <c r="BL235" s="1"/>
  <c r="BS235"/>
  <c r="BT235" s="1"/>
  <c r="BM235"/>
  <c r="BN235" s="1"/>
  <c r="BS272"/>
  <c r="BT272" s="1"/>
  <c r="BQ272"/>
  <c r="BR272" s="1"/>
  <c r="BM272"/>
  <c r="BN272" s="1"/>
  <c r="BI272"/>
  <c r="BJ272" s="1"/>
  <c r="BK272"/>
  <c r="BL272" s="1"/>
  <c r="BO272"/>
  <c r="BP272" s="1"/>
  <c r="BS301"/>
  <c r="BT301" s="1"/>
  <c r="BM301"/>
  <c r="BN301" s="1"/>
  <c r="BQ301"/>
  <c r="BR301" s="1"/>
  <c r="BO301"/>
  <c r="BP301" s="1"/>
  <c r="BI301"/>
  <c r="BJ301" s="1"/>
  <c r="BK301"/>
  <c r="BL301" s="1"/>
  <c r="BQ316"/>
  <c r="BR316" s="1"/>
  <c r="BS316"/>
  <c r="BT316" s="1"/>
  <c r="BI316"/>
  <c r="BJ316" s="1"/>
  <c r="BO316"/>
  <c r="BP316" s="1"/>
  <c r="BM316"/>
  <c r="BN316" s="1"/>
  <c r="BK316"/>
  <c r="BL316" s="1"/>
  <c r="BS327"/>
  <c r="BT327" s="1"/>
  <c r="BM327"/>
  <c r="BN327" s="1"/>
  <c r="BI327"/>
  <c r="BJ327" s="1"/>
  <c r="BK327"/>
  <c r="BL327" s="1"/>
  <c r="BQ327"/>
  <c r="BR327" s="1"/>
  <c r="BO327"/>
  <c r="BP327" s="1"/>
  <c r="BQ380"/>
  <c r="BR380" s="1"/>
  <c r="BK380"/>
  <c r="BL380" s="1"/>
  <c r="BS380"/>
  <c r="BT380" s="1"/>
  <c r="BM380"/>
  <c r="BN380" s="1"/>
  <c r="BI380"/>
  <c r="BJ380" s="1"/>
  <c r="BO380"/>
  <c r="BP380" s="1"/>
  <c r="BO419"/>
  <c r="BP419" s="1"/>
  <c r="BQ419"/>
  <c r="BR419" s="1"/>
  <c r="BM419"/>
  <c r="BN419" s="1"/>
  <c r="BS419"/>
  <c r="BT419" s="1"/>
  <c r="BI419"/>
  <c r="BJ419" s="1"/>
  <c r="BK419"/>
  <c r="BL419" s="1"/>
  <c r="BS47"/>
  <c r="BT47" s="1"/>
  <c r="BQ47"/>
  <c r="BR47" s="1"/>
  <c r="BO47"/>
  <c r="BP47" s="1"/>
  <c r="BM47"/>
  <c r="BN47" s="1"/>
  <c r="BK47"/>
  <c r="BL47" s="1"/>
  <c r="BI47"/>
  <c r="BJ47" s="1"/>
  <c r="BS98"/>
  <c r="BT98" s="1"/>
  <c r="BO98"/>
  <c r="BP98" s="1"/>
  <c r="BM98"/>
  <c r="BN98" s="1"/>
  <c r="BI98"/>
  <c r="BJ98" s="1"/>
  <c r="BQ98"/>
  <c r="BR98" s="1"/>
  <c r="BK98"/>
  <c r="BL98" s="1"/>
  <c r="BQ124"/>
  <c r="BR124" s="1"/>
  <c r="BO124"/>
  <c r="BP124" s="1"/>
  <c r="BI124"/>
  <c r="BJ124" s="1"/>
  <c r="BS124"/>
  <c r="BT124" s="1"/>
  <c r="BK124"/>
  <c r="BL124" s="1"/>
  <c r="BM124"/>
  <c r="BN124" s="1"/>
  <c r="BQ188"/>
  <c r="BR188" s="1"/>
  <c r="BS188"/>
  <c r="BT188" s="1"/>
  <c r="BO188"/>
  <c r="BP188" s="1"/>
  <c r="BI188"/>
  <c r="BJ188" s="1"/>
  <c r="BK188"/>
  <c r="BL188" s="1"/>
  <c r="BM188"/>
  <c r="BN188" s="1"/>
  <c r="BS280"/>
  <c r="BT280" s="1"/>
  <c r="BQ280"/>
  <c r="BR280" s="1"/>
  <c r="BM280"/>
  <c r="BN280" s="1"/>
  <c r="BO280"/>
  <c r="BP280" s="1"/>
  <c r="BI280"/>
  <c r="BJ280" s="1"/>
  <c r="BK280"/>
  <c r="BL280" s="1"/>
  <c r="BQ290"/>
  <c r="BR290" s="1"/>
  <c r="BO290"/>
  <c r="BP290" s="1"/>
  <c r="BS290"/>
  <c r="BT290" s="1"/>
  <c r="BM290"/>
  <c r="BN290" s="1"/>
  <c r="BK290"/>
  <c r="BL290" s="1"/>
  <c r="BI290"/>
  <c r="BJ290" s="1"/>
  <c r="BQ341"/>
  <c r="BR341" s="1"/>
  <c r="BO341"/>
  <c r="BP341" s="1"/>
  <c r="BM341"/>
  <c r="BN341" s="1"/>
  <c r="BI341"/>
  <c r="BJ341" s="1"/>
  <c r="BK341"/>
  <c r="BL341" s="1"/>
  <c r="BS341"/>
  <c r="BT341" s="1"/>
  <c r="BQ351"/>
  <c r="BR351" s="1"/>
  <c r="BS351"/>
  <c r="BT351" s="1"/>
  <c r="BO351"/>
  <c r="BP351" s="1"/>
  <c r="BK351"/>
  <c r="BL351" s="1"/>
  <c r="BM351"/>
  <c r="BN351" s="1"/>
  <c r="BI351"/>
  <c r="BJ351" s="1"/>
  <c r="BS361"/>
  <c r="BT361" s="1"/>
  <c r="BQ361"/>
  <c r="BR361" s="1"/>
  <c r="BM361"/>
  <c r="BN361" s="1"/>
  <c r="BI361"/>
  <c r="BJ361" s="1"/>
  <c r="BO361"/>
  <c r="BP361" s="1"/>
  <c r="BK361"/>
  <c r="BL361" s="1"/>
  <c r="BS374"/>
  <c r="BT374" s="1"/>
  <c r="BO374"/>
  <c r="BP374" s="1"/>
  <c r="BQ374"/>
  <c r="BR374" s="1"/>
  <c r="BI374"/>
  <c r="BJ374" s="1"/>
  <c r="BM374"/>
  <c r="BN374" s="1"/>
  <c r="BK374"/>
  <c r="BL374" s="1"/>
  <c r="BQ439"/>
  <c r="BR439" s="1"/>
  <c r="BO439"/>
  <c r="BP439" s="1"/>
  <c r="BM439"/>
  <c r="BN439" s="1"/>
  <c r="BK439"/>
  <c r="BL439" s="1"/>
  <c r="BI439"/>
  <c r="BJ439" s="1"/>
  <c r="BS439"/>
  <c r="BT439" s="1"/>
  <c r="BQ447"/>
  <c r="BR447" s="1"/>
  <c r="BK447"/>
  <c r="BL447" s="1"/>
  <c r="BS447"/>
  <c r="BT447" s="1"/>
  <c r="BO447"/>
  <c r="BP447" s="1"/>
  <c r="BM447"/>
  <c r="BN447" s="1"/>
  <c r="BI447"/>
  <c r="BJ447" s="1"/>
  <c r="BO193"/>
  <c r="BP193" s="1"/>
  <c r="BQ193"/>
  <c r="BR193" s="1"/>
  <c r="BS193"/>
  <c r="BT193" s="1"/>
  <c r="BI193"/>
  <c r="BJ193" s="1"/>
  <c r="BK193"/>
  <c r="BL193" s="1"/>
  <c r="BM193"/>
  <c r="BN193" s="1"/>
  <c r="BQ371"/>
  <c r="BR371" s="1"/>
  <c r="BO371"/>
  <c r="BP371" s="1"/>
  <c r="BS371"/>
  <c r="BT371" s="1"/>
  <c r="BK371"/>
  <c r="BL371" s="1"/>
  <c r="BI371"/>
  <c r="BJ371" s="1"/>
  <c r="BM371"/>
  <c r="BN371" s="1"/>
  <c r="BS325"/>
  <c r="BT325" s="1"/>
  <c r="BI325"/>
  <c r="BJ325" s="1"/>
  <c r="BK325"/>
  <c r="BL325" s="1"/>
  <c r="BQ325"/>
  <c r="BR325" s="1"/>
  <c r="BO325"/>
  <c r="BP325" s="1"/>
  <c r="BM325"/>
  <c r="BN325" s="1"/>
  <c r="BM45"/>
  <c r="BN45" s="1"/>
  <c r="BQ45"/>
  <c r="BR45" s="1"/>
  <c r="BS45"/>
  <c r="BT45" s="1"/>
  <c r="BI45"/>
  <c r="BJ45" s="1"/>
  <c r="BK45"/>
  <c r="BL45" s="1"/>
  <c r="BO45"/>
  <c r="BP45" s="1"/>
  <c r="BS78"/>
  <c r="BT78" s="1"/>
  <c r="BQ78"/>
  <c r="BR78" s="1"/>
  <c r="BM78"/>
  <c r="BN78" s="1"/>
  <c r="BI78"/>
  <c r="BJ78" s="1"/>
  <c r="BO78"/>
  <c r="BP78" s="1"/>
  <c r="BK78"/>
  <c r="BL78" s="1"/>
  <c r="BO128"/>
  <c r="BP128" s="1"/>
  <c r="BK128"/>
  <c r="BL128" s="1"/>
  <c r="BM128"/>
  <c r="BN128" s="1"/>
  <c r="BS128"/>
  <c r="BT128" s="1"/>
  <c r="BI128"/>
  <c r="BJ128" s="1"/>
  <c r="BQ128"/>
  <c r="BR128" s="1"/>
  <c r="BS206"/>
  <c r="BT206" s="1"/>
  <c r="BM206"/>
  <c r="BN206" s="1"/>
  <c r="BI206"/>
  <c r="BJ206" s="1"/>
  <c r="BK206"/>
  <c r="BL206" s="1"/>
  <c r="BQ206"/>
  <c r="BR206" s="1"/>
  <c r="BO206"/>
  <c r="BP206" s="1"/>
  <c r="BS236"/>
  <c r="BT236" s="1"/>
  <c r="BM236"/>
  <c r="BN236" s="1"/>
  <c r="BO236"/>
  <c r="BP236" s="1"/>
  <c r="BQ236"/>
  <c r="BR236" s="1"/>
  <c r="BI236"/>
  <c r="BJ236" s="1"/>
  <c r="BK236"/>
  <c r="BL236" s="1"/>
  <c r="BS273"/>
  <c r="BT273" s="1"/>
  <c r="BQ273"/>
  <c r="BR273" s="1"/>
  <c r="BO273"/>
  <c r="BP273" s="1"/>
  <c r="BM273"/>
  <c r="BN273" s="1"/>
  <c r="BK273"/>
  <c r="BL273" s="1"/>
  <c r="BI273"/>
  <c r="BJ273" s="1"/>
  <c r="BS302"/>
  <c r="BT302" s="1"/>
  <c r="BQ302"/>
  <c r="BR302" s="1"/>
  <c r="BM302"/>
  <c r="BN302" s="1"/>
  <c r="BO302"/>
  <c r="BP302" s="1"/>
  <c r="BI302"/>
  <c r="BJ302" s="1"/>
  <c r="BK302"/>
  <c r="BL302" s="1"/>
  <c r="BS317"/>
  <c r="BT317" s="1"/>
  <c r="BQ317"/>
  <c r="BR317" s="1"/>
  <c r="BI317"/>
  <c r="BJ317" s="1"/>
  <c r="BO317"/>
  <c r="BP317" s="1"/>
  <c r="BM317"/>
  <c r="BN317" s="1"/>
  <c r="BK317"/>
  <c r="BL317" s="1"/>
  <c r="BS354"/>
  <c r="BT354" s="1"/>
  <c r="BO354"/>
  <c r="BP354" s="1"/>
  <c r="BQ354"/>
  <c r="BR354" s="1"/>
  <c r="BM354"/>
  <c r="BN354" s="1"/>
  <c r="BK354"/>
  <c r="BL354" s="1"/>
  <c r="BI354"/>
  <c r="BJ354" s="1"/>
  <c r="BQ382"/>
  <c r="BR382" s="1"/>
  <c r="BS382"/>
  <c r="BT382" s="1"/>
  <c r="BO382"/>
  <c r="BP382" s="1"/>
  <c r="BI382"/>
  <c r="BJ382" s="1"/>
  <c r="BK382"/>
  <c r="BL382" s="1"/>
  <c r="BM382"/>
  <c r="BN382" s="1"/>
  <c r="BS426"/>
  <c r="BT426" s="1"/>
  <c r="BO426"/>
  <c r="BP426" s="1"/>
  <c r="BQ426"/>
  <c r="BR426" s="1"/>
  <c r="BM426"/>
  <c r="BN426" s="1"/>
  <c r="BI426"/>
  <c r="BJ426" s="1"/>
  <c r="BK426"/>
  <c r="BL426" s="1"/>
  <c r="BQ83"/>
  <c r="BR83" s="1"/>
  <c r="BK83"/>
  <c r="BL83" s="1"/>
  <c r="BS83"/>
  <c r="BT83" s="1"/>
  <c r="BO83"/>
  <c r="BP83" s="1"/>
  <c r="BI83"/>
  <c r="BJ83" s="1"/>
  <c r="BM83"/>
  <c r="BN83" s="1"/>
  <c r="BQ101"/>
  <c r="BR101" s="1"/>
  <c r="BM101"/>
  <c r="BN101" s="1"/>
  <c r="BO101"/>
  <c r="BP101" s="1"/>
  <c r="BK101"/>
  <c r="BL101" s="1"/>
  <c r="BS101"/>
  <c r="BT101" s="1"/>
  <c r="BI101"/>
  <c r="BJ101" s="1"/>
  <c r="BS126"/>
  <c r="BT126" s="1"/>
  <c r="BQ126"/>
  <c r="BR126" s="1"/>
  <c r="BM126"/>
  <c r="BN126" s="1"/>
  <c r="BI126"/>
  <c r="BJ126" s="1"/>
  <c r="BK126"/>
  <c r="BL126" s="1"/>
  <c r="BO126"/>
  <c r="BP126" s="1"/>
  <c r="BS231"/>
  <c r="BT231" s="1"/>
  <c r="BQ231"/>
  <c r="BR231" s="1"/>
  <c r="BM231"/>
  <c r="BN231" s="1"/>
  <c r="BO231"/>
  <c r="BP231" s="1"/>
  <c r="BI231"/>
  <c r="BJ231" s="1"/>
  <c r="BK231"/>
  <c r="BL231" s="1"/>
  <c r="BS283"/>
  <c r="BT283" s="1"/>
  <c r="BK283"/>
  <c r="BL283" s="1"/>
  <c r="BQ283"/>
  <c r="BR283" s="1"/>
  <c r="BO283"/>
  <c r="BP283" s="1"/>
  <c r="BI283"/>
  <c r="BJ283" s="1"/>
  <c r="BM283"/>
  <c r="BN283" s="1"/>
  <c r="BS291"/>
  <c r="BT291" s="1"/>
  <c r="BM291"/>
  <c r="BN291" s="1"/>
  <c r="BO291"/>
  <c r="BP291" s="1"/>
  <c r="BK291"/>
  <c r="BL291" s="1"/>
  <c r="BI291"/>
  <c r="BJ291" s="1"/>
  <c r="BQ291"/>
  <c r="BR291" s="1"/>
  <c r="BS342"/>
  <c r="BT342" s="1"/>
  <c r="BQ342"/>
  <c r="BR342" s="1"/>
  <c r="BO342"/>
  <c r="BP342" s="1"/>
  <c r="BM342"/>
  <c r="BN342" s="1"/>
  <c r="BK342"/>
  <c r="BL342" s="1"/>
  <c r="BI342"/>
  <c r="BJ342" s="1"/>
  <c r="BM352"/>
  <c r="BN352" s="1"/>
  <c r="BQ352"/>
  <c r="BR352" s="1"/>
  <c r="BS352"/>
  <c r="BT352" s="1"/>
  <c r="BO352"/>
  <c r="BP352" s="1"/>
  <c r="BK352"/>
  <c r="BL352" s="1"/>
  <c r="BI352"/>
  <c r="BJ352" s="1"/>
  <c r="BS362"/>
  <c r="BT362" s="1"/>
  <c r="BO362"/>
  <c r="BP362" s="1"/>
  <c r="BQ362"/>
  <c r="BR362" s="1"/>
  <c r="BM362"/>
  <c r="BN362" s="1"/>
  <c r="BI362"/>
  <c r="BJ362" s="1"/>
  <c r="BK362"/>
  <c r="BL362" s="1"/>
  <c r="BS381"/>
  <c r="BT381" s="1"/>
  <c r="BQ381"/>
  <c r="BR381" s="1"/>
  <c r="BI381"/>
  <c r="BJ381" s="1"/>
  <c r="BK381"/>
  <c r="BL381" s="1"/>
  <c r="BO381"/>
  <c r="BP381" s="1"/>
  <c r="BM381"/>
  <c r="BN381" s="1"/>
  <c r="BS440"/>
  <c r="BT440" s="1"/>
  <c r="BO440"/>
  <c r="BP440" s="1"/>
  <c r="BM440"/>
  <c r="BN440" s="1"/>
  <c r="BQ440"/>
  <c r="BR440" s="1"/>
  <c r="BK440"/>
  <c r="BL440" s="1"/>
  <c r="BI440"/>
  <c r="BJ440" s="1"/>
  <c r="BS39"/>
  <c r="BT39" s="1"/>
  <c r="BQ39"/>
  <c r="BR39" s="1"/>
  <c r="BO39"/>
  <c r="BP39" s="1"/>
  <c r="BK39"/>
  <c r="BL39" s="1"/>
  <c r="BM39"/>
  <c r="BN39" s="1"/>
  <c r="BI39"/>
  <c r="BJ39" s="1"/>
  <c r="BQ244"/>
  <c r="BR244" s="1"/>
  <c r="BO244"/>
  <c r="BP244" s="1"/>
  <c r="BI244"/>
  <c r="BJ244" s="1"/>
  <c r="BM244"/>
  <c r="BN244" s="1"/>
  <c r="BK244"/>
  <c r="BL244" s="1"/>
  <c r="BS244"/>
  <c r="BT244" s="1"/>
  <c r="BS396"/>
  <c r="BT396" s="1"/>
  <c r="BO396"/>
  <c r="BP396" s="1"/>
  <c r="BQ396"/>
  <c r="BR396" s="1"/>
  <c r="BM396"/>
  <c r="BN396" s="1"/>
  <c r="BK396"/>
  <c r="BL396" s="1"/>
  <c r="BI396"/>
  <c r="BJ396" s="1"/>
  <c r="BS363"/>
  <c r="BT363" s="1"/>
  <c r="BO363"/>
  <c r="BP363" s="1"/>
  <c r="BQ363"/>
  <c r="BR363" s="1"/>
  <c r="BM363"/>
  <c r="BN363" s="1"/>
  <c r="BK363"/>
  <c r="BL363" s="1"/>
  <c r="BI363"/>
  <c r="BJ363" s="1"/>
  <c r="BS390"/>
  <c r="BT390" s="1"/>
  <c r="BI390"/>
  <c r="BJ390" s="1"/>
  <c r="BK390"/>
  <c r="BL390" s="1"/>
  <c r="BO390"/>
  <c r="BP390" s="1"/>
  <c r="BQ390"/>
  <c r="BR390" s="1"/>
  <c r="BM390"/>
  <c r="BN390" s="1"/>
  <c r="BS441"/>
  <c r="BT441" s="1"/>
  <c r="BQ441"/>
  <c r="BR441" s="1"/>
  <c r="BO441"/>
  <c r="BP441" s="1"/>
  <c r="BM441"/>
  <c r="BN441" s="1"/>
  <c r="BK441"/>
  <c r="BL441" s="1"/>
  <c r="BI441"/>
  <c r="BJ441" s="1"/>
  <c r="BK35"/>
  <c r="BL35" s="1"/>
  <c r="BM35"/>
  <c r="BN35" s="1"/>
  <c r="BO35"/>
  <c r="BP35" s="1"/>
  <c r="BI35"/>
  <c r="BJ35" s="1"/>
  <c r="BQ35"/>
  <c r="BR35" s="1"/>
  <c r="BS35"/>
  <c r="BT35" s="1"/>
  <c r="BS246"/>
  <c r="BT246" s="1"/>
  <c r="BM246"/>
  <c r="BN246" s="1"/>
  <c r="BQ246"/>
  <c r="BR246" s="1"/>
  <c r="BO246"/>
  <c r="BP246" s="1"/>
  <c r="BI246"/>
  <c r="BJ246" s="1"/>
  <c r="BK246"/>
  <c r="BL246" s="1"/>
  <c r="BS398"/>
  <c r="BT398" s="1"/>
  <c r="BQ398"/>
  <c r="BR398" s="1"/>
  <c r="BO398"/>
  <c r="BP398" s="1"/>
  <c r="BI398"/>
  <c r="BJ398" s="1"/>
  <c r="BM398"/>
  <c r="BN398" s="1"/>
  <c r="BK398"/>
  <c r="BL398" s="1"/>
  <c r="BH129"/>
  <c r="BH258"/>
  <c r="BH420"/>
  <c r="BH126"/>
  <c r="BH138"/>
  <c r="BH282"/>
  <c r="BH294"/>
  <c r="BH342"/>
  <c r="BH438"/>
  <c r="BH444"/>
  <c r="BH450"/>
  <c r="BH451"/>
  <c r="BH177"/>
  <c r="BH100"/>
  <c r="BH440"/>
  <c r="BC191"/>
  <c r="BG191" s="1"/>
  <c r="BC295"/>
  <c r="BG295" s="1"/>
  <c r="BC38"/>
  <c r="BG38" s="1"/>
  <c r="BC299"/>
  <c r="BG299" s="1"/>
  <c r="BC375"/>
  <c r="BG375" s="1"/>
  <c r="BC239"/>
  <c r="BG239" s="1"/>
  <c r="BC403"/>
  <c r="BG403" s="1"/>
  <c r="BC22"/>
  <c r="BG22" s="1"/>
  <c r="BC118"/>
  <c r="BG118" s="1"/>
  <c r="BC194"/>
  <c r="BG194" s="1"/>
  <c r="BC318"/>
  <c r="BG318" s="1"/>
  <c r="BC338"/>
  <c r="BG338" s="1"/>
  <c r="BC378"/>
  <c r="BG378" s="1"/>
  <c r="BC406"/>
  <c r="BG406" s="1"/>
  <c r="BC434"/>
  <c r="BG434" s="1"/>
  <c r="BC251"/>
  <c r="BG251" s="1"/>
  <c r="BC119"/>
  <c r="BG119" s="1"/>
  <c r="BC198"/>
  <c r="BG198" s="1"/>
  <c r="BC331"/>
  <c r="BG331" s="1"/>
  <c r="BC339"/>
  <c r="BG339" s="1"/>
  <c r="BB407"/>
  <c r="BF407" s="1"/>
  <c r="BC435"/>
  <c r="BG435" s="1"/>
  <c r="BC178"/>
  <c r="BG178" s="1"/>
  <c r="BC147"/>
  <c r="BG147" s="1"/>
  <c r="BB179"/>
  <c r="BF179" s="1"/>
  <c r="BC246"/>
  <c r="BG246" s="1"/>
  <c r="BC259"/>
  <c r="BG259" s="1"/>
  <c r="BC346"/>
  <c r="BG346" s="1"/>
  <c r="BC27"/>
  <c r="BG27" s="1"/>
  <c r="BC55"/>
  <c r="BG55" s="1"/>
  <c r="BC347"/>
  <c r="BG347" s="1"/>
  <c r="BC398"/>
  <c r="BG398" s="1"/>
  <c r="BC415"/>
  <c r="BG415" s="1"/>
  <c r="BB99"/>
  <c r="BF99" s="1"/>
  <c r="BC34"/>
  <c r="BG34" s="1"/>
  <c r="BC35"/>
  <c r="BG35" s="1"/>
  <c r="BC91"/>
  <c r="BG91" s="1"/>
  <c r="BB183"/>
  <c r="BF183" s="1"/>
  <c r="BC334"/>
  <c r="BG334" s="1"/>
  <c r="BC371"/>
  <c r="BG371" s="1"/>
  <c r="BC399"/>
  <c r="BG399" s="1"/>
  <c r="BC94"/>
  <c r="BG94" s="1"/>
  <c r="BC163"/>
  <c r="BG163" s="1"/>
  <c r="BC190"/>
  <c r="BG190" s="1"/>
  <c r="BC250"/>
  <c r="BG250" s="1"/>
  <c r="BC279"/>
  <c r="BG279" s="1"/>
  <c r="BC335"/>
  <c r="BG335" s="1"/>
  <c r="BC402"/>
  <c r="BG402" s="1"/>
  <c r="BC418"/>
  <c r="BG418" s="1"/>
  <c r="BH442"/>
  <c r="BH446"/>
  <c r="BH454"/>
  <c r="BH205"/>
  <c r="BH429"/>
  <c r="BH433"/>
  <c r="AT455"/>
  <c r="AT456" s="1"/>
  <c r="BH20"/>
  <c r="BH122"/>
  <c r="BH142"/>
  <c r="BH146"/>
  <c r="BC18"/>
  <c r="BG18" s="1"/>
  <c r="BH131"/>
  <c r="BH143"/>
  <c r="BH31"/>
  <c r="BH95"/>
  <c r="BH139"/>
  <c r="BH28"/>
  <c r="BH124"/>
  <c r="BH128"/>
  <c r="BH136"/>
  <c r="BH140"/>
  <c r="BH164"/>
  <c r="BB194"/>
  <c r="BF194" s="1"/>
  <c r="BH199"/>
  <c r="BH235"/>
  <c r="BH127"/>
  <c r="BB239"/>
  <c r="BF239" s="1"/>
  <c r="BC42"/>
  <c r="BG42" s="1"/>
  <c r="BH17"/>
  <c r="BH49"/>
  <c r="BH53"/>
  <c r="BH145"/>
  <c r="BH280"/>
  <c r="BH284"/>
  <c r="BH292"/>
  <c r="BH340"/>
  <c r="BH344"/>
  <c r="BB378"/>
  <c r="BF378" s="1"/>
  <c r="BH200"/>
  <c r="BH232"/>
  <c r="BH236"/>
  <c r="BH283"/>
  <c r="BH287"/>
  <c r="BH343"/>
  <c r="BH419"/>
  <c r="BH233"/>
  <c r="BH452"/>
  <c r="BH230"/>
  <c r="BH238"/>
  <c r="BH245"/>
  <c r="BH281"/>
  <c r="BH289"/>
  <c r="BH293"/>
  <c r="BH341"/>
  <c r="BH345"/>
  <c r="BH437"/>
  <c r="BH449"/>
  <c r="BH290"/>
  <c r="BB55"/>
  <c r="BF55" s="1"/>
  <c r="BB338"/>
  <c r="BF338" s="1"/>
  <c r="BB415"/>
  <c r="BF415" s="1"/>
  <c r="BH98"/>
  <c r="BH121"/>
  <c r="BH125"/>
  <c r="BH137"/>
  <c r="BB246"/>
  <c r="BF246" s="1"/>
  <c r="BH422"/>
  <c r="BC99"/>
  <c r="BG99" s="1"/>
  <c r="BC183"/>
  <c r="BG183" s="1"/>
  <c r="BB259"/>
  <c r="BF259" s="1"/>
  <c r="BB371"/>
  <c r="BF371" s="1"/>
  <c r="BH443"/>
  <c r="BH134"/>
  <c r="BH29"/>
  <c r="BB35"/>
  <c r="BF35" s="1"/>
  <c r="BB347"/>
  <c r="BF347" s="1"/>
  <c r="BB435"/>
  <c r="BF435" s="1"/>
  <c r="BB178"/>
  <c r="BF178" s="1"/>
  <c r="BH448"/>
  <c r="BH30"/>
  <c r="BB91"/>
  <c r="BF91" s="1"/>
  <c r="BB163"/>
  <c r="BF163" s="1"/>
  <c r="BC179"/>
  <c r="BG179" s="1"/>
  <c r="BB318"/>
  <c r="BF318" s="1"/>
  <c r="BH421"/>
  <c r="BC40"/>
  <c r="BG40" s="1"/>
  <c r="BB40"/>
  <c r="BF40" s="1"/>
  <c r="BC176"/>
  <c r="BG176" s="1"/>
  <c r="BB176"/>
  <c r="BF176" s="1"/>
  <c r="BC241"/>
  <c r="BG241" s="1"/>
  <c r="BB241"/>
  <c r="BF241" s="1"/>
  <c r="BC253"/>
  <c r="BG253" s="1"/>
  <c r="BB253"/>
  <c r="BF253" s="1"/>
  <c r="BB34"/>
  <c r="BF34" s="1"/>
  <c r="BB198"/>
  <c r="BF198" s="1"/>
  <c r="BB339"/>
  <c r="BF339" s="1"/>
  <c r="BB406"/>
  <c r="BF406" s="1"/>
  <c r="BC193"/>
  <c r="BG193" s="1"/>
  <c r="BB193"/>
  <c r="BF193" s="1"/>
  <c r="BC257"/>
  <c r="BG257" s="1"/>
  <c r="BB257"/>
  <c r="BF257" s="1"/>
  <c r="BC32"/>
  <c r="BG32" s="1"/>
  <c r="BB32"/>
  <c r="BF32" s="1"/>
  <c r="BC201"/>
  <c r="BG201" s="1"/>
  <c r="BB201"/>
  <c r="BF201" s="1"/>
  <c r="BC332"/>
  <c r="BG332" s="1"/>
  <c r="BB332"/>
  <c r="BF332" s="1"/>
  <c r="BC397"/>
  <c r="BG397" s="1"/>
  <c r="BB397"/>
  <c r="BF397" s="1"/>
  <c r="BC408"/>
  <c r="BG408" s="1"/>
  <c r="BB408"/>
  <c r="BF408" s="1"/>
  <c r="BH97"/>
  <c r="BB118"/>
  <c r="BF118" s="1"/>
  <c r="BB331"/>
  <c r="BF331" s="1"/>
  <c r="BC407"/>
  <c r="BG407" s="1"/>
  <c r="BC337"/>
  <c r="BG337" s="1"/>
  <c r="BB337"/>
  <c r="BF337" s="1"/>
  <c r="BC181"/>
  <c r="BG181" s="1"/>
  <c r="BB181"/>
  <c r="BF181" s="1"/>
  <c r="BC204"/>
  <c r="BG204" s="1"/>
  <c r="BB204"/>
  <c r="BF204" s="1"/>
  <c r="BC333"/>
  <c r="BG333" s="1"/>
  <c r="BB333"/>
  <c r="BF333" s="1"/>
  <c r="BB22"/>
  <c r="BF22" s="1"/>
  <c r="BB38"/>
  <c r="BF38" s="1"/>
  <c r="BB119"/>
  <c r="BF119" s="1"/>
  <c r="BB147"/>
  <c r="BF147" s="1"/>
  <c r="BB279"/>
  <c r="BF279" s="1"/>
  <c r="BB295"/>
  <c r="BF295" s="1"/>
  <c r="BB299"/>
  <c r="BF299" s="1"/>
  <c r="BB375"/>
  <c r="BF375" s="1"/>
  <c r="BB402"/>
  <c r="BF402" s="1"/>
  <c r="BB418"/>
  <c r="BF418" s="1"/>
  <c r="BC252"/>
  <c r="BG252" s="1"/>
  <c r="BB252"/>
  <c r="BF252" s="1"/>
  <c r="BC425"/>
  <c r="BG425" s="1"/>
  <c r="BB425"/>
  <c r="BF425" s="1"/>
  <c r="BC396"/>
  <c r="BG396" s="1"/>
  <c r="BB396"/>
  <c r="BF396" s="1"/>
  <c r="BC248"/>
  <c r="BG248" s="1"/>
  <c r="BB248"/>
  <c r="BF248" s="1"/>
  <c r="BC260"/>
  <c r="BG260" s="1"/>
  <c r="BB260"/>
  <c r="BF260" s="1"/>
  <c r="BC161"/>
  <c r="BG161" s="1"/>
  <c r="BB161"/>
  <c r="BF161" s="1"/>
  <c r="BC228"/>
  <c r="BG228" s="1"/>
  <c r="BB228"/>
  <c r="BF228" s="1"/>
  <c r="BC249"/>
  <c r="BG249" s="1"/>
  <c r="BB249"/>
  <c r="BF249" s="1"/>
  <c r="BC261"/>
  <c r="BG261" s="1"/>
  <c r="BB261"/>
  <c r="BF261" s="1"/>
  <c r="BC416"/>
  <c r="BG416" s="1"/>
  <c r="BB416"/>
  <c r="BF416" s="1"/>
  <c r="AU183"/>
  <c r="AU408"/>
  <c r="AU397"/>
  <c r="AU339"/>
  <c r="AU331"/>
  <c r="AU253"/>
  <c r="AU241"/>
  <c r="AU194"/>
  <c r="AU165"/>
  <c r="AU99"/>
  <c r="AU36"/>
  <c r="AU435"/>
  <c r="AU406"/>
  <c r="AU378"/>
  <c r="AU337"/>
  <c r="AU299"/>
  <c r="AU251"/>
  <c r="AU239"/>
  <c r="AU191"/>
  <c r="AU161"/>
  <c r="AU91"/>
  <c r="AU34"/>
  <c r="AU434"/>
  <c r="AU405"/>
  <c r="AU375"/>
  <c r="AU336"/>
  <c r="AU295"/>
  <c r="AU250"/>
  <c r="AU229"/>
  <c r="AU190"/>
  <c r="AU160"/>
  <c r="AU55"/>
  <c r="AU32"/>
  <c r="AU425"/>
  <c r="AU403"/>
  <c r="AU373"/>
  <c r="AU335"/>
  <c r="AU279"/>
  <c r="AU249"/>
  <c r="AU228"/>
  <c r="AU181"/>
  <c r="AU147"/>
  <c r="AU41"/>
  <c r="AU27"/>
  <c r="AU418"/>
  <c r="AU402"/>
  <c r="AU372"/>
  <c r="AU334"/>
  <c r="AU261"/>
  <c r="AU248"/>
  <c r="AU204"/>
  <c r="AU179"/>
  <c r="AU119"/>
  <c r="AU40"/>
  <c r="AU22"/>
  <c r="AU38"/>
  <c r="AU198"/>
  <c r="AU318"/>
  <c r="AU399"/>
  <c r="BB18"/>
  <c r="BF18" s="1"/>
  <c r="BB27"/>
  <c r="BF27" s="1"/>
  <c r="BB190"/>
  <c r="BB250"/>
  <c r="BF250" s="1"/>
  <c r="BB334"/>
  <c r="BF334" s="1"/>
  <c r="BB398"/>
  <c r="BF398" s="1"/>
  <c r="BB403"/>
  <c r="BF403" s="1"/>
  <c r="BH133"/>
  <c r="BC113"/>
  <c r="BG113" s="1"/>
  <c r="BB113"/>
  <c r="BF113" s="1"/>
  <c r="BH439"/>
  <c r="BC244"/>
  <c r="BG244" s="1"/>
  <c r="BB244"/>
  <c r="BF244" s="1"/>
  <c r="BC160"/>
  <c r="BG160" s="1"/>
  <c r="BB160"/>
  <c r="BF160" s="1"/>
  <c r="BC36"/>
  <c r="BG36" s="1"/>
  <c r="BB36"/>
  <c r="BF36" s="1"/>
  <c r="BC229"/>
  <c r="BG229" s="1"/>
  <c r="BB229"/>
  <c r="BF229" s="1"/>
  <c r="BC372"/>
  <c r="BG372" s="1"/>
  <c r="BB372"/>
  <c r="BF372" s="1"/>
  <c r="AU94"/>
  <c r="AU201"/>
  <c r="AU332"/>
  <c r="AU407"/>
  <c r="BB94"/>
  <c r="BF94" s="1"/>
  <c r="BB191"/>
  <c r="BF191" s="1"/>
  <c r="BB251"/>
  <c r="BF251" s="1"/>
  <c r="BB335"/>
  <c r="BF335" s="1"/>
  <c r="BB399"/>
  <c r="BF399" s="1"/>
  <c r="BC172"/>
  <c r="BG172" s="1"/>
  <c r="BB172"/>
  <c r="BF172" s="1"/>
  <c r="BC240"/>
  <c r="BG240" s="1"/>
  <c r="BB240"/>
  <c r="BF240" s="1"/>
  <c r="BC405"/>
  <c r="BG405" s="1"/>
  <c r="BB405"/>
  <c r="BF405" s="1"/>
  <c r="BC41"/>
  <c r="BG41" s="1"/>
  <c r="BB41"/>
  <c r="BF41" s="1"/>
  <c r="BC37"/>
  <c r="BG37" s="1"/>
  <c r="BB37"/>
  <c r="BF37" s="1"/>
  <c r="BC165"/>
  <c r="BG165" s="1"/>
  <c r="BB165"/>
  <c r="BF165" s="1"/>
  <c r="BC336"/>
  <c r="BG336" s="1"/>
  <c r="BB336"/>
  <c r="BF336" s="1"/>
  <c r="BC373"/>
  <c r="BG373" s="1"/>
  <c r="BB373"/>
  <c r="BF373" s="1"/>
  <c r="BC424"/>
  <c r="BG424" s="1"/>
  <c r="BB424"/>
  <c r="BF424" s="1"/>
  <c r="AU113"/>
  <c r="AU240"/>
  <c r="AU333"/>
  <c r="AU415"/>
  <c r="BB42"/>
  <c r="BF42" s="1"/>
  <c r="BB346"/>
  <c r="BF346" s="1"/>
  <c r="BB434"/>
  <c r="BF434" s="1"/>
  <c r="BH445"/>
  <c r="A17"/>
  <c r="A5" i="4" s="1"/>
  <c r="BF190" i="2" l="1"/>
  <c r="BH190" s="1"/>
  <c r="BH167"/>
  <c r="BH389"/>
  <c r="BH15"/>
  <c r="BH203"/>
  <c r="BH180"/>
  <c r="BH57"/>
  <c r="BH265"/>
  <c r="BW265" s="1"/>
  <c r="BX265" s="1"/>
  <c r="BH62"/>
  <c r="BH51"/>
  <c r="BH223"/>
  <c r="BH189"/>
  <c r="BH135"/>
  <c r="BH423"/>
  <c r="BH234"/>
  <c r="BW234" s="1"/>
  <c r="BX234" s="1"/>
  <c r="BH411"/>
  <c r="BH390"/>
  <c r="BW390" s="1"/>
  <c r="BX390" s="1"/>
  <c r="BH162"/>
  <c r="BH246"/>
  <c r="BH393"/>
  <c r="BH441"/>
  <c r="BW441" s="1"/>
  <c r="BX441" s="1"/>
  <c r="BH272"/>
  <c r="BW272" s="1"/>
  <c r="BX272" s="1"/>
  <c r="BH402"/>
  <c r="BH329"/>
  <c r="BW329" s="1"/>
  <c r="BX329" s="1"/>
  <c r="BH60"/>
  <c r="BW60" s="1"/>
  <c r="BX60" s="1"/>
  <c r="BH453"/>
  <c r="BH321"/>
  <c r="BW321" s="1"/>
  <c r="BX321" s="1"/>
  <c r="BH105"/>
  <c r="BW105" s="1"/>
  <c r="BX105" s="1"/>
  <c r="BH90"/>
  <c r="BW90" s="1"/>
  <c r="BX90" s="1"/>
  <c r="BH269"/>
  <c r="BH231"/>
  <c r="BW231" s="1"/>
  <c r="BX231" s="1"/>
  <c r="BH132"/>
  <c r="BH317"/>
  <c r="BW317" s="1"/>
  <c r="BX317" s="1"/>
  <c r="BH194"/>
  <c r="BH406"/>
  <c r="BH237"/>
  <c r="BW237" s="1"/>
  <c r="BX237" s="1"/>
  <c r="BH141"/>
  <c r="BW141" s="1"/>
  <c r="BX141" s="1"/>
  <c r="BH299"/>
  <c r="BH291"/>
  <c r="BW291" s="1"/>
  <c r="BX291" s="1"/>
  <c r="BH380"/>
  <c r="BW380" s="1"/>
  <c r="BX380" s="1"/>
  <c r="BH285"/>
  <c r="BW285" s="1"/>
  <c r="BX285" s="1"/>
  <c r="BH386"/>
  <c r="BH206"/>
  <c r="BW206" s="1"/>
  <c r="BX206" s="1"/>
  <c r="BH45"/>
  <c r="BW45" s="1"/>
  <c r="BX45" s="1"/>
  <c r="BH385"/>
  <c r="BH96"/>
  <c r="BH308"/>
  <c r="BW308" s="1"/>
  <c r="BX308" s="1"/>
  <c r="BH346"/>
  <c r="BW346" s="1"/>
  <c r="BX346" s="1"/>
  <c r="BH178"/>
  <c r="BH328"/>
  <c r="BW328" s="1"/>
  <c r="BX328" s="1"/>
  <c r="BH256"/>
  <c r="BH202"/>
  <c r="BH33"/>
  <c r="BH144"/>
  <c r="BH58"/>
  <c r="BH120"/>
  <c r="BS22"/>
  <c r="BT22" s="1"/>
  <c r="BQ22"/>
  <c r="BR22" s="1"/>
  <c r="BO22"/>
  <c r="BP22" s="1"/>
  <c r="BM22"/>
  <c r="BN22" s="1"/>
  <c r="BK22"/>
  <c r="BL22" s="1"/>
  <c r="BI22"/>
  <c r="BJ22" s="1"/>
  <c r="BO160"/>
  <c r="BP160" s="1"/>
  <c r="BS160"/>
  <c r="BT160" s="1"/>
  <c r="BM160"/>
  <c r="BN160" s="1"/>
  <c r="BQ160"/>
  <c r="BR160" s="1"/>
  <c r="BK160"/>
  <c r="BL160" s="1"/>
  <c r="BI160"/>
  <c r="BJ160" s="1"/>
  <c r="BS434"/>
  <c r="BT434" s="1"/>
  <c r="BQ434"/>
  <c r="BR434" s="1"/>
  <c r="BO434"/>
  <c r="BP434" s="1"/>
  <c r="BM434"/>
  <c r="BN434" s="1"/>
  <c r="BI434"/>
  <c r="BJ434" s="1"/>
  <c r="BK434"/>
  <c r="BL434" s="1"/>
  <c r="BO241"/>
  <c r="BP241" s="1"/>
  <c r="BQ241"/>
  <c r="BR241" s="1"/>
  <c r="BM241"/>
  <c r="BN241" s="1"/>
  <c r="BK241"/>
  <c r="BL241" s="1"/>
  <c r="BI241"/>
  <c r="BJ241" s="1"/>
  <c r="BS241"/>
  <c r="BT241" s="1"/>
  <c r="BS240"/>
  <c r="BT240" s="1"/>
  <c r="BQ240"/>
  <c r="BR240" s="1"/>
  <c r="BO240"/>
  <c r="BP240" s="1"/>
  <c r="BK240"/>
  <c r="BL240" s="1"/>
  <c r="BM240"/>
  <c r="BN240" s="1"/>
  <c r="BI240"/>
  <c r="BJ240" s="1"/>
  <c r="BS333"/>
  <c r="BT333" s="1"/>
  <c r="BM333"/>
  <c r="BN333" s="1"/>
  <c r="BO333"/>
  <c r="BP333" s="1"/>
  <c r="BI333"/>
  <c r="BJ333" s="1"/>
  <c r="BK333"/>
  <c r="BL333" s="1"/>
  <c r="BQ333"/>
  <c r="BR333" s="1"/>
  <c r="BS249"/>
  <c r="BT249" s="1"/>
  <c r="BO249"/>
  <c r="BP249" s="1"/>
  <c r="BQ249"/>
  <c r="BR249" s="1"/>
  <c r="BM249"/>
  <c r="BN249" s="1"/>
  <c r="BI249"/>
  <c r="BJ249" s="1"/>
  <c r="BK249"/>
  <c r="BL249" s="1"/>
  <c r="BS337"/>
  <c r="BT337" s="1"/>
  <c r="BQ337"/>
  <c r="BR337" s="1"/>
  <c r="BO337"/>
  <c r="BP337" s="1"/>
  <c r="BI337"/>
  <c r="BJ337" s="1"/>
  <c r="BK337"/>
  <c r="BL337" s="1"/>
  <c r="BM337"/>
  <c r="BN337" s="1"/>
  <c r="BS94"/>
  <c r="BT94" s="1"/>
  <c r="BQ94"/>
  <c r="BR94" s="1"/>
  <c r="BM94"/>
  <c r="BN94" s="1"/>
  <c r="BK94"/>
  <c r="BL94" s="1"/>
  <c r="BI94"/>
  <c r="BJ94" s="1"/>
  <c r="BO94"/>
  <c r="BP94" s="1"/>
  <c r="BQ27"/>
  <c r="BR27" s="1"/>
  <c r="BS27"/>
  <c r="BT27" s="1"/>
  <c r="BK27"/>
  <c r="BL27" s="1"/>
  <c r="BO27"/>
  <c r="BP27" s="1"/>
  <c r="BM27"/>
  <c r="BN27" s="1"/>
  <c r="BI27"/>
  <c r="BJ27" s="1"/>
  <c r="BS403"/>
  <c r="BT403" s="1"/>
  <c r="BO403"/>
  <c r="BP403" s="1"/>
  <c r="BQ403"/>
  <c r="BR403" s="1"/>
  <c r="BM403"/>
  <c r="BN403" s="1"/>
  <c r="BI403"/>
  <c r="BJ403" s="1"/>
  <c r="BK403"/>
  <c r="BL403" s="1"/>
  <c r="BH288"/>
  <c r="BW288" s="1"/>
  <c r="BX288" s="1"/>
  <c r="BS372"/>
  <c r="BT372" s="1"/>
  <c r="BQ372"/>
  <c r="BR372" s="1"/>
  <c r="BM372"/>
  <c r="BN372" s="1"/>
  <c r="BK372"/>
  <c r="BL372" s="1"/>
  <c r="BO372"/>
  <c r="BP372" s="1"/>
  <c r="BI372"/>
  <c r="BJ372" s="1"/>
  <c r="BQ373"/>
  <c r="BR373" s="1"/>
  <c r="BI373"/>
  <c r="BJ373" s="1"/>
  <c r="BS373"/>
  <c r="BT373" s="1"/>
  <c r="BM373"/>
  <c r="BN373" s="1"/>
  <c r="BK373"/>
  <c r="BL373" s="1"/>
  <c r="BO373"/>
  <c r="BP373" s="1"/>
  <c r="BS161"/>
  <c r="BT161" s="1"/>
  <c r="BQ161"/>
  <c r="BR161" s="1"/>
  <c r="BM161"/>
  <c r="BN161" s="1"/>
  <c r="BK161"/>
  <c r="BL161" s="1"/>
  <c r="BO161"/>
  <c r="BP161" s="1"/>
  <c r="BI161"/>
  <c r="BJ161" s="1"/>
  <c r="BQ435"/>
  <c r="BR435" s="1"/>
  <c r="BO435"/>
  <c r="BP435" s="1"/>
  <c r="BS435"/>
  <c r="BT435" s="1"/>
  <c r="BM435"/>
  <c r="BN435" s="1"/>
  <c r="BK435"/>
  <c r="BL435" s="1"/>
  <c r="BI435"/>
  <c r="BJ435" s="1"/>
  <c r="BS318"/>
  <c r="BT318" s="1"/>
  <c r="BQ318"/>
  <c r="BR318" s="1"/>
  <c r="BI318"/>
  <c r="BJ318" s="1"/>
  <c r="BO318"/>
  <c r="BP318" s="1"/>
  <c r="BM318"/>
  <c r="BN318" s="1"/>
  <c r="BK318"/>
  <c r="BL318" s="1"/>
  <c r="BS204"/>
  <c r="BT204" s="1"/>
  <c r="BQ204"/>
  <c r="BR204" s="1"/>
  <c r="BM204"/>
  <c r="BN204" s="1"/>
  <c r="BI204"/>
  <c r="BJ204" s="1"/>
  <c r="BK204"/>
  <c r="BL204" s="1"/>
  <c r="BO204"/>
  <c r="BP204" s="1"/>
  <c r="BS41"/>
  <c r="BT41" s="1"/>
  <c r="BQ41"/>
  <c r="BR41" s="1"/>
  <c r="BO41"/>
  <c r="BP41" s="1"/>
  <c r="BM41"/>
  <c r="BN41" s="1"/>
  <c r="BI41"/>
  <c r="BJ41" s="1"/>
  <c r="BK41"/>
  <c r="BL41" s="1"/>
  <c r="BM295"/>
  <c r="BN295" s="1"/>
  <c r="BS295"/>
  <c r="BT295" s="1"/>
  <c r="BQ295"/>
  <c r="BR295" s="1"/>
  <c r="BO295"/>
  <c r="BP295" s="1"/>
  <c r="BK295"/>
  <c r="BL295" s="1"/>
  <c r="BI295"/>
  <c r="BJ295" s="1"/>
  <c r="BS191"/>
  <c r="BT191" s="1"/>
  <c r="BQ191"/>
  <c r="BR191" s="1"/>
  <c r="BM191"/>
  <c r="BN191" s="1"/>
  <c r="BO191"/>
  <c r="BP191" s="1"/>
  <c r="BK191"/>
  <c r="BL191" s="1"/>
  <c r="BI191"/>
  <c r="BJ191" s="1"/>
  <c r="BQ36"/>
  <c r="BR36" s="1"/>
  <c r="BS36"/>
  <c r="BT36" s="1"/>
  <c r="BO36"/>
  <c r="BP36" s="1"/>
  <c r="BI36"/>
  <c r="BJ36" s="1"/>
  <c r="BM36"/>
  <c r="BN36" s="1"/>
  <c r="BK36"/>
  <c r="BL36" s="1"/>
  <c r="BQ397"/>
  <c r="BR397" s="1"/>
  <c r="BO397"/>
  <c r="BP397" s="1"/>
  <c r="BI397"/>
  <c r="BJ397" s="1"/>
  <c r="BM397"/>
  <c r="BN397" s="1"/>
  <c r="BK397"/>
  <c r="BL397" s="1"/>
  <c r="BS397"/>
  <c r="BT397" s="1"/>
  <c r="BS399"/>
  <c r="BT399" s="1"/>
  <c r="BM399"/>
  <c r="BN399" s="1"/>
  <c r="BK399"/>
  <c r="BL399" s="1"/>
  <c r="BI399"/>
  <c r="BJ399" s="1"/>
  <c r="BQ399"/>
  <c r="BR399" s="1"/>
  <c r="BO399"/>
  <c r="BP399" s="1"/>
  <c r="BQ179"/>
  <c r="BR179" s="1"/>
  <c r="BS179"/>
  <c r="BT179" s="1"/>
  <c r="BO179"/>
  <c r="BP179" s="1"/>
  <c r="BM179"/>
  <c r="BN179" s="1"/>
  <c r="BI179"/>
  <c r="BJ179" s="1"/>
  <c r="BK179"/>
  <c r="BL179" s="1"/>
  <c r="BS250"/>
  <c r="BT250" s="1"/>
  <c r="BQ250"/>
  <c r="BR250" s="1"/>
  <c r="BK250"/>
  <c r="BL250" s="1"/>
  <c r="BO250"/>
  <c r="BP250" s="1"/>
  <c r="BI250"/>
  <c r="BJ250" s="1"/>
  <c r="BM250"/>
  <c r="BN250" s="1"/>
  <c r="BS339"/>
  <c r="BT339" s="1"/>
  <c r="BQ339"/>
  <c r="BR339" s="1"/>
  <c r="BK339"/>
  <c r="BL339" s="1"/>
  <c r="BI339"/>
  <c r="BJ339" s="1"/>
  <c r="BM339"/>
  <c r="BN339" s="1"/>
  <c r="BO339"/>
  <c r="BP339" s="1"/>
  <c r="BH447"/>
  <c r="BW447" s="1"/>
  <c r="BX447" s="1"/>
  <c r="BQ113"/>
  <c r="BR113" s="1"/>
  <c r="BS113"/>
  <c r="BT113" s="1"/>
  <c r="BM113"/>
  <c r="BN113" s="1"/>
  <c r="BO113"/>
  <c r="BP113" s="1"/>
  <c r="BK113"/>
  <c r="BL113" s="1"/>
  <c r="BI113"/>
  <c r="BJ113" s="1"/>
  <c r="BQ407"/>
  <c r="BR407" s="1"/>
  <c r="BS407"/>
  <c r="BT407" s="1"/>
  <c r="BO407"/>
  <c r="BP407" s="1"/>
  <c r="BM407"/>
  <c r="BN407" s="1"/>
  <c r="BK407"/>
  <c r="BL407" s="1"/>
  <c r="BI407"/>
  <c r="BJ407" s="1"/>
  <c r="BQ198"/>
  <c r="BR198" s="1"/>
  <c r="BM198"/>
  <c r="BN198" s="1"/>
  <c r="BO198"/>
  <c r="BP198" s="1"/>
  <c r="BI198"/>
  <c r="BJ198" s="1"/>
  <c r="BS198"/>
  <c r="BT198" s="1"/>
  <c r="BK198"/>
  <c r="BL198" s="1"/>
  <c r="BS248"/>
  <c r="BT248" s="1"/>
  <c r="BQ248"/>
  <c r="BR248" s="1"/>
  <c r="BO248"/>
  <c r="BP248" s="1"/>
  <c r="BM248"/>
  <c r="BN248" s="1"/>
  <c r="BK248"/>
  <c r="BL248" s="1"/>
  <c r="BI248"/>
  <c r="BJ248" s="1"/>
  <c r="BS147"/>
  <c r="BT147" s="1"/>
  <c r="BQ147"/>
  <c r="BR147" s="1"/>
  <c r="BI147"/>
  <c r="BJ147" s="1"/>
  <c r="BM147"/>
  <c r="BN147" s="1"/>
  <c r="BK147"/>
  <c r="BL147" s="1"/>
  <c r="BO147"/>
  <c r="BP147" s="1"/>
  <c r="BS425"/>
  <c r="BT425" s="1"/>
  <c r="BQ425"/>
  <c r="BR425" s="1"/>
  <c r="BO425"/>
  <c r="BP425" s="1"/>
  <c r="BM425"/>
  <c r="BN425" s="1"/>
  <c r="BI425"/>
  <c r="BJ425" s="1"/>
  <c r="BK425"/>
  <c r="BL425" s="1"/>
  <c r="BS336"/>
  <c r="BT336" s="1"/>
  <c r="BQ336"/>
  <c r="BR336" s="1"/>
  <c r="BM336"/>
  <c r="BN336" s="1"/>
  <c r="BO336"/>
  <c r="BP336" s="1"/>
  <c r="BK336"/>
  <c r="BL336" s="1"/>
  <c r="BI336"/>
  <c r="BJ336" s="1"/>
  <c r="BS239"/>
  <c r="BT239" s="1"/>
  <c r="BQ239"/>
  <c r="BR239" s="1"/>
  <c r="BM239"/>
  <c r="BN239" s="1"/>
  <c r="BI239"/>
  <c r="BJ239" s="1"/>
  <c r="BK239"/>
  <c r="BL239" s="1"/>
  <c r="BO239"/>
  <c r="BP239" s="1"/>
  <c r="BS99"/>
  <c r="BT99" s="1"/>
  <c r="BQ99"/>
  <c r="BR99" s="1"/>
  <c r="BK99"/>
  <c r="BL99" s="1"/>
  <c r="BM99"/>
  <c r="BN99" s="1"/>
  <c r="BI99"/>
  <c r="BJ99" s="1"/>
  <c r="BO99"/>
  <c r="BP99" s="1"/>
  <c r="BS408"/>
  <c r="BT408" s="1"/>
  <c r="BO408"/>
  <c r="BP408" s="1"/>
  <c r="BM408"/>
  <c r="BN408" s="1"/>
  <c r="BQ408"/>
  <c r="BR408" s="1"/>
  <c r="BK408"/>
  <c r="BL408" s="1"/>
  <c r="BI408"/>
  <c r="BJ408" s="1"/>
  <c r="BH21"/>
  <c r="BW21" s="1"/>
  <c r="BX21" s="1"/>
  <c r="BH104"/>
  <c r="BH376"/>
  <c r="BW376" s="1"/>
  <c r="BX376" s="1"/>
  <c r="BQ332"/>
  <c r="BR332" s="1"/>
  <c r="BS332"/>
  <c r="BT332" s="1"/>
  <c r="BO332"/>
  <c r="BP332" s="1"/>
  <c r="BI332"/>
  <c r="BJ332" s="1"/>
  <c r="BK332"/>
  <c r="BL332" s="1"/>
  <c r="BM332"/>
  <c r="BN332" s="1"/>
  <c r="BS38"/>
  <c r="BT38" s="1"/>
  <c r="BQ38"/>
  <c r="BR38" s="1"/>
  <c r="BM38"/>
  <c r="BN38" s="1"/>
  <c r="BO38"/>
  <c r="BP38" s="1"/>
  <c r="BK38"/>
  <c r="BL38" s="1"/>
  <c r="BI38"/>
  <c r="BJ38" s="1"/>
  <c r="BQ181"/>
  <c r="BR181" s="1"/>
  <c r="BS181"/>
  <c r="BT181" s="1"/>
  <c r="BO181"/>
  <c r="BP181" s="1"/>
  <c r="BM181"/>
  <c r="BN181" s="1"/>
  <c r="BI181"/>
  <c r="BJ181" s="1"/>
  <c r="BK181"/>
  <c r="BL181" s="1"/>
  <c r="BS32"/>
  <c r="BT32" s="1"/>
  <c r="BO32"/>
  <c r="BP32" s="1"/>
  <c r="BK32"/>
  <c r="BL32" s="1"/>
  <c r="BI32"/>
  <c r="BJ32" s="1"/>
  <c r="BM32"/>
  <c r="BN32" s="1"/>
  <c r="BQ32"/>
  <c r="BR32" s="1"/>
  <c r="BQ165"/>
  <c r="BR165" s="1"/>
  <c r="BM165"/>
  <c r="BN165" s="1"/>
  <c r="BS165"/>
  <c r="BT165" s="1"/>
  <c r="BO165"/>
  <c r="BP165" s="1"/>
  <c r="BI165"/>
  <c r="BJ165" s="1"/>
  <c r="BK165"/>
  <c r="BL165" s="1"/>
  <c r="BH351"/>
  <c r="BW351" s="1"/>
  <c r="BX351" s="1"/>
  <c r="BH210"/>
  <c r="BH123"/>
  <c r="BW123" s="1"/>
  <c r="BX123" s="1"/>
  <c r="BH323"/>
  <c r="BW323" s="1"/>
  <c r="BX323" s="1"/>
  <c r="BH267"/>
  <c r="BW267" s="1"/>
  <c r="BX267" s="1"/>
  <c r="BS261"/>
  <c r="BT261" s="1"/>
  <c r="BQ261"/>
  <c r="BR261" s="1"/>
  <c r="BI261"/>
  <c r="BJ261" s="1"/>
  <c r="BM261"/>
  <c r="BN261" s="1"/>
  <c r="BK261"/>
  <c r="BL261" s="1"/>
  <c r="BO261"/>
  <c r="BP261" s="1"/>
  <c r="BS375"/>
  <c r="BT375" s="1"/>
  <c r="BQ375"/>
  <c r="BR375" s="1"/>
  <c r="BO375"/>
  <c r="BP375" s="1"/>
  <c r="BM375"/>
  <c r="BN375" s="1"/>
  <c r="BK375"/>
  <c r="BL375" s="1"/>
  <c r="BI375"/>
  <c r="BJ375" s="1"/>
  <c r="BQ251"/>
  <c r="BR251" s="1"/>
  <c r="BS251"/>
  <c r="BT251" s="1"/>
  <c r="BI251"/>
  <c r="BJ251" s="1"/>
  <c r="BK251"/>
  <c r="BL251" s="1"/>
  <c r="BO251"/>
  <c r="BP251" s="1"/>
  <c r="BM251"/>
  <c r="BN251" s="1"/>
  <c r="BS183"/>
  <c r="BT183" s="1"/>
  <c r="BQ183"/>
  <c r="BR183" s="1"/>
  <c r="BM183"/>
  <c r="BN183" s="1"/>
  <c r="BO183"/>
  <c r="BP183" s="1"/>
  <c r="BI183"/>
  <c r="BJ183" s="1"/>
  <c r="BK183"/>
  <c r="BL183" s="1"/>
  <c r="BQ201"/>
  <c r="BR201" s="1"/>
  <c r="BO201"/>
  <c r="BP201" s="1"/>
  <c r="BS201"/>
  <c r="BT201" s="1"/>
  <c r="BM201"/>
  <c r="BN201" s="1"/>
  <c r="BI201"/>
  <c r="BJ201" s="1"/>
  <c r="BK201"/>
  <c r="BL201" s="1"/>
  <c r="BS334"/>
  <c r="BT334" s="1"/>
  <c r="BQ334"/>
  <c r="BR334" s="1"/>
  <c r="BM334"/>
  <c r="BN334" s="1"/>
  <c r="BO334"/>
  <c r="BP334" s="1"/>
  <c r="BK334"/>
  <c r="BL334" s="1"/>
  <c r="BI334"/>
  <c r="BJ334" s="1"/>
  <c r="BS228"/>
  <c r="BT228" s="1"/>
  <c r="BQ228"/>
  <c r="BR228" s="1"/>
  <c r="BO228"/>
  <c r="BP228" s="1"/>
  <c r="BM228"/>
  <c r="BN228" s="1"/>
  <c r="BI228"/>
  <c r="BJ228" s="1"/>
  <c r="BK228"/>
  <c r="BL228" s="1"/>
  <c r="BS55"/>
  <c r="BT55" s="1"/>
  <c r="BQ55"/>
  <c r="BR55" s="1"/>
  <c r="BO55"/>
  <c r="BP55" s="1"/>
  <c r="BM55"/>
  <c r="BN55" s="1"/>
  <c r="BK55"/>
  <c r="BL55" s="1"/>
  <c r="BI55"/>
  <c r="BJ55" s="1"/>
  <c r="BS405"/>
  <c r="BT405" s="1"/>
  <c r="BI405"/>
  <c r="BJ405" s="1"/>
  <c r="BK405"/>
  <c r="BL405" s="1"/>
  <c r="BQ405"/>
  <c r="BR405" s="1"/>
  <c r="BO405"/>
  <c r="BP405" s="1"/>
  <c r="BM405"/>
  <c r="BN405" s="1"/>
  <c r="BQ299"/>
  <c r="BR299" s="1"/>
  <c r="BS299"/>
  <c r="BT299" s="1"/>
  <c r="BO299"/>
  <c r="BP299" s="1"/>
  <c r="BM299"/>
  <c r="BN299" s="1"/>
  <c r="BK299"/>
  <c r="BL299" s="1"/>
  <c r="BI299"/>
  <c r="BJ299" s="1"/>
  <c r="BS194"/>
  <c r="BT194" s="1"/>
  <c r="BM194"/>
  <c r="BN194" s="1"/>
  <c r="BQ194"/>
  <c r="BR194" s="1"/>
  <c r="BK194"/>
  <c r="BL194" s="1"/>
  <c r="BO194"/>
  <c r="BP194" s="1"/>
  <c r="BI194"/>
  <c r="BJ194" s="1"/>
  <c r="BH384"/>
  <c r="BW384" s="1"/>
  <c r="BX384" s="1"/>
  <c r="BH387"/>
  <c r="BH276"/>
  <c r="BW276" s="1"/>
  <c r="BX276" s="1"/>
  <c r="BH192"/>
  <c r="BW192" s="1"/>
  <c r="BX192" s="1"/>
  <c r="BH297"/>
  <c r="BW297" s="1"/>
  <c r="BX297" s="1"/>
  <c r="BH25"/>
  <c r="BS40"/>
  <c r="BT40" s="1"/>
  <c r="BQ40"/>
  <c r="BR40" s="1"/>
  <c r="BO40"/>
  <c r="BP40" s="1"/>
  <c r="BK40"/>
  <c r="BL40" s="1"/>
  <c r="BM40"/>
  <c r="BN40" s="1"/>
  <c r="BI40"/>
  <c r="BJ40" s="1"/>
  <c r="BS402"/>
  <c r="BT402" s="1"/>
  <c r="BO402"/>
  <c r="BP402" s="1"/>
  <c r="BM402"/>
  <c r="BN402" s="1"/>
  <c r="BQ402"/>
  <c r="BR402" s="1"/>
  <c r="BK402"/>
  <c r="BL402" s="1"/>
  <c r="BI402"/>
  <c r="BJ402" s="1"/>
  <c r="BS279"/>
  <c r="BT279" s="1"/>
  <c r="BM279"/>
  <c r="BN279" s="1"/>
  <c r="BQ279"/>
  <c r="BR279" s="1"/>
  <c r="BO279"/>
  <c r="BP279" s="1"/>
  <c r="BI279"/>
  <c r="BJ279" s="1"/>
  <c r="BK279"/>
  <c r="BL279" s="1"/>
  <c r="BM190"/>
  <c r="BN190" s="1"/>
  <c r="BS190"/>
  <c r="BT190" s="1"/>
  <c r="BQ190"/>
  <c r="BR190" s="1"/>
  <c r="BO190"/>
  <c r="BP190" s="1"/>
  <c r="BI190"/>
  <c r="BJ190" s="1"/>
  <c r="BK190"/>
  <c r="BL190" s="1"/>
  <c r="BS34"/>
  <c r="BT34" s="1"/>
  <c r="BO34"/>
  <c r="BP34" s="1"/>
  <c r="BM34"/>
  <c r="BN34" s="1"/>
  <c r="BI34"/>
  <c r="BJ34" s="1"/>
  <c r="BK34"/>
  <c r="BL34" s="1"/>
  <c r="BQ34"/>
  <c r="BR34" s="1"/>
  <c r="BS378"/>
  <c r="BT378" s="1"/>
  <c r="BO378"/>
  <c r="BP378" s="1"/>
  <c r="BM378"/>
  <c r="BN378" s="1"/>
  <c r="BQ378"/>
  <c r="BR378" s="1"/>
  <c r="BI378"/>
  <c r="BJ378" s="1"/>
  <c r="BK378"/>
  <c r="BL378" s="1"/>
  <c r="BQ253"/>
  <c r="BR253" s="1"/>
  <c r="BS253"/>
  <c r="BT253" s="1"/>
  <c r="BI253"/>
  <c r="BJ253" s="1"/>
  <c r="BK253"/>
  <c r="BL253" s="1"/>
  <c r="BO253"/>
  <c r="BP253" s="1"/>
  <c r="BM253"/>
  <c r="BN253" s="1"/>
  <c r="BH310"/>
  <c r="BH243"/>
  <c r="BW243" s="1"/>
  <c r="BX243" s="1"/>
  <c r="BS415"/>
  <c r="BT415" s="1"/>
  <c r="BQ415"/>
  <c r="BR415" s="1"/>
  <c r="BO415"/>
  <c r="BP415" s="1"/>
  <c r="BK415"/>
  <c r="BL415" s="1"/>
  <c r="BM415"/>
  <c r="BN415" s="1"/>
  <c r="BI415"/>
  <c r="BJ415" s="1"/>
  <c r="BS119"/>
  <c r="BT119" s="1"/>
  <c r="BQ119"/>
  <c r="BR119" s="1"/>
  <c r="BO119"/>
  <c r="BP119" s="1"/>
  <c r="BM119"/>
  <c r="BN119" s="1"/>
  <c r="BK119"/>
  <c r="BL119" s="1"/>
  <c r="BI119"/>
  <c r="BJ119" s="1"/>
  <c r="BS418"/>
  <c r="BT418" s="1"/>
  <c r="BO418"/>
  <c r="BP418" s="1"/>
  <c r="BM418"/>
  <c r="BN418" s="1"/>
  <c r="BI418"/>
  <c r="BJ418" s="1"/>
  <c r="BK418"/>
  <c r="BL418" s="1"/>
  <c r="BQ418"/>
  <c r="BR418" s="1"/>
  <c r="BS335"/>
  <c r="BT335" s="1"/>
  <c r="BM335"/>
  <c r="BN335" s="1"/>
  <c r="BO335"/>
  <c r="BP335" s="1"/>
  <c r="BK335"/>
  <c r="BL335" s="1"/>
  <c r="BI335"/>
  <c r="BJ335" s="1"/>
  <c r="BQ335"/>
  <c r="BR335" s="1"/>
  <c r="BO229"/>
  <c r="BP229" s="1"/>
  <c r="BM229"/>
  <c r="BN229" s="1"/>
  <c r="BS229"/>
  <c r="BT229" s="1"/>
  <c r="BI229"/>
  <c r="BJ229" s="1"/>
  <c r="BK229"/>
  <c r="BL229" s="1"/>
  <c r="BQ229"/>
  <c r="BR229" s="1"/>
  <c r="BQ91"/>
  <c r="BR91" s="1"/>
  <c r="BK91"/>
  <c r="BL91" s="1"/>
  <c r="BI91"/>
  <c r="BJ91" s="1"/>
  <c r="BO91"/>
  <c r="BP91" s="1"/>
  <c r="BS91"/>
  <c r="BT91" s="1"/>
  <c r="BM91"/>
  <c r="BN91" s="1"/>
  <c r="BQ406"/>
  <c r="BR406" s="1"/>
  <c r="BS406"/>
  <c r="BT406" s="1"/>
  <c r="BO406"/>
  <c r="BP406" s="1"/>
  <c r="BM406"/>
  <c r="BN406" s="1"/>
  <c r="BI406"/>
  <c r="BJ406" s="1"/>
  <c r="BK406"/>
  <c r="BL406" s="1"/>
  <c r="BQ331"/>
  <c r="BR331" s="1"/>
  <c r="BO331"/>
  <c r="BP331" s="1"/>
  <c r="BK331"/>
  <c r="BL331" s="1"/>
  <c r="BS331"/>
  <c r="BT331" s="1"/>
  <c r="BM331"/>
  <c r="BN331" s="1"/>
  <c r="BI331"/>
  <c r="BJ331" s="1"/>
  <c r="BH435"/>
  <c r="BH208"/>
  <c r="BW100"/>
  <c r="BX100" s="1"/>
  <c r="BW439"/>
  <c r="BW235"/>
  <c r="BX235" s="1"/>
  <c r="BW342"/>
  <c r="BX342" s="1"/>
  <c r="BW95"/>
  <c r="BX95" s="1"/>
  <c r="BW258"/>
  <c r="BX258" s="1"/>
  <c r="BW130"/>
  <c r="BX130" s="1"/>
  <c r="BW53"/>
  <c r="BX53" s="1"/>
  <c r="BH304"/>
  <c r="BW304" s="1"/>
  <c r="BX304" s="1"/>
  <c r="BW444"/>
  <c r="BX444" s="1"/>
  <c r="BH91"/>
  <c r="BW230"/>
  <c r="BX230" s="1"/>
  <c r="BH399"/>
  <c r="BW30"/>
  <c r="BX30" s="1"/>
  <c r="BW290"/>
  <c r="BX290" s="1"/>
  <c r="BW236"/>
  <c r="BX236" s="1"/>
  <c r="BH413"/>
  <c r="BW344"/>
  <c r="BX344" s="1"/>
  <c r="BW282"/>
  <c r="BX282" s="1"/>
  <c r="BH339"/>
  <c r="BH185"/>
  <c r="BW436"/>
  <c r="BX436" s="1"/>
  <c r="BH431"/>
  <c r="BW289"/>
  <c r="BX289" s="1"/>
  <c r="BH362"/>
  <c r="BW362" s="1"/>
  <c r="BX362" s="1"/>
  <c r="BH77"/>
  <c r="BW77" s="1"/>
  <c r="BX77" s="1"/>
  <c r="BH197"/>
  <c r="BH155"/>
  <c r="BW155" s="1"/>
  <c r="BX155" s="1"/>
  <c r="BH93"/>
  <c r="BW93" s="1"/>
  <c r="BX93" s="1"/>
  <c r="BH303"/>
  <c r="BW303" s="1"/>
  <c r="BX303" s="1"/>
  <c r="BH295"/>
  <c r="BH352"/>
  <c r="BW352" s="1"/>
  <c r="BX352" s="1"/>
  <c r="BH198"/>
  <c r="BH94"/>
  <c r="BH381"/>
  <c r="BW381" s="1"/>
  <c r="BX381" s="1"/>
  <c r="BH398"/>
  <c r="BW398" s="1"/>
  <c r="BX398" s="1"/>
  <c r="BH114"/>
  <c r="BW114" s="1"/>
  <c r="BX114" s="1"/>
  <c r="BH391"/>
  <c r="BW391" s="1"/>
  <c r="BX391" s="1"/>
  <c r="BH247"/>
  <c r="BH103"/>
  <c r="BH357"/>
  <c r="BW357" s="1"/>
  <c r="BX357" s="1"/>
  <c r="BH183"/>
  <c r="BH325"/>
  <c r="BW325" s="1"/>
  <c r="BX325" s="1"/>
  <c r="BH47"/>
  <c r="BW47" s="1"/>
  <c r="BX47" s="1"/>
  <c r="BH19"/>
  <c r="BH371"/>
  <c r="BW371" s="1"/>
  <c r="BX371" s="1"/>
  <c r="BH374"/>
  <c r="BW374" s="1"/>
  <c r="BX374" s="1"/>
  <c r="BH153"/>
  <c r="BH159"/>
  <c r="BW159" s="1"/>
  <c r="BX159" s="1"/>
  <c r="BH43"/>
  <c r="BW43" s="1"/>
  <c r="BX43" s="1"/>
  <c r="BH151"/>
  <c r="BW151" s="1"/>
  <c r="BX151" s="1"/>
  <c r="BH111"/>
  <c r="BW111" s="1"/>
  <c r="BX111" s="1"/>
  <c r="BH188"/>
  <c r="BW188" s="1"/>
  <c r="BX188" s="1"/>
  <c r="BH52"/>
  <c r="BW52" s="1"/>
  <c r="BX52" s="1"/>
  <c r="BH300"/>
  <c r="BW300" s="1"/>
  <c r="BX300" s="1"/>
  <c r="BH156"/>
  <c r="BW156" s="1"/>
  <c r="BX156" s="1"/>
  <c r="BH427"/>
  <c r="BH354"/>
  <c r="BW354" s="1"/>
  <c r="BX354" s="1"/>
  <c r="BH382"/>
  <c r="BW382" s="1"/>
  <c r="BX382" s="1"/>
  <c r="BH184"/>
  <c r="BH392"/>
  <c r="BW392" s="1"/>
  <c r="BX392" s="1"/>
  <c r="BH148"/>
  <c r="BW148" s="1"/>
  <c r="BX148" s="1"/>
  <c r="BH54"/>
  <c r="BH331"/>
  <c r="BH320"/>
  <c r="BW320" s="1"/>
  <c r="BX320" s="1"/>
  <c r="BH412"/>
  <c r="BH222"/>
  <c r="BH24"/>
  <c r="BH48"/>
  <c r="BH46"/>
  <c r="BW46" s="1"/>
  <c r="BX46" s="1"/>
  <c r="BH118"/>
  <c r="BW118" s="1"/>
  <c r="BX118" s="1"/>
  <c r="BH220"/>
  <c r="BH16"/>
  <c r="BW16" s="1"/>
  <c r="BX16" s="1"/>
  <c r="BH84"/>
  <c r="BH158"/>
  <c r="BH83"/>
  <c r="BW83" s="1"/>
  <c r="BX83" s="1"/>
  <c r="BH366"/>
  <c r="BW366" s="1"/>
  <c r="BX366" s="1"/>
  <c r="BH314"/>
  <c r="BH255"/>
  <c r="BH61"/>
  <c r="BH378"/>
  <c r="BH364"/>
  <c r="BW364" s="1"/>
  <c r="BX364" s="1"/>
  <c r="BH195"/>
  <c r="BH168"/>
  <c r="BH207"/>
  <c r="BH217"/>
  <c r="BH81"/>
  <c r="BW81" s="1"/>
  <c r="BX81" s="1"/>
  <c r="BH163"/>
  <c r="BW163" s="1"/>
  <c r="BX163" s="1"/>
  <c r="BH324"/>
  <c r="BH74"/>
  <c r="BH107"/>
  <c r="BH335"/>
  <c r="BH182"/>
  <c r="BH70"/>
  <c r="BH170"/>
  <c r="BW170" s="1"/>
  <c r="BX170" s="1"/>
  <c r="BH102"/>
  <c r="BH59"/>
  <c r="BW59" s="1"/>
  <c r="BX59" s="1"/>
  <c r="BH394"/>
  <c r="BW394" s="1"/>
  <c r="BX394" s="1"/>
  <c r="BH360"/>
  <c r="BW360" s="1"/>
  <c r="BX360" s="1"/>
  <c r="BH88"/>
  <c r="BH56"/>
  <c r="BH166"/>
  <c r="BH87"/>
  <c r="BH99"/>
  <c r="BH196"/>
  <c r="BH417"/>
  <c r="BH273"/>
  <c r="BW273" s="1"/>
  <c r="BX273" s="1"/>
  <c r="BH152"/>
  <c r="BH409"/>
  <c r="BH171"/>
  <c r="BW171" s="1"/>
  <c r="BX171" s="1"/>
  <c r="BH89"/>
  <c r="BW89" s="1"/>
  <c r="BX89" s="1"/>
  <c r="BH401"/>
  <c r="BH277"/>
  <c r="BW277" s="1"/>
  <c r="BX277" s="1"/>
  <c r="BH173"/>
  <c r="BH302"/>
  <c r="BW302" s="1"/>
  <c r="BX302" s="1"/>
  <c r="BH418"/>
  <c r="BH119"/>
  <c r="BH368"/>
  <c r="BW368" s="1"/>
  <c r="BX368" s="1"/>
  <c r="BH116"/>
  <c r="BH64"/>
  <c r="BH367"/>
  <c r="BW367" s="1"/>
  <c r="BX367" s="1"/>
  <c r="BH174"/>
  <c r="BH66"/>
  <c r="BH63"/>
  <c r="BH356"/>
  <c r="BW356" s="1"/>
  <c r="BX356" s="1"/>
  <c r="BH379"/>
  <c r="BW379" s="1"/>
  <c r="BX379" s="1"/>
  <c r="BH50"/>
  <c r="BH400"/>
  <c r="BH44"/>
  <c r="BW44" s="1"/>
  <c r="BX44" s="1"/>
  <c r="BH80"/>
  <c r="BW80" s="1"/>
  <c r="BX80" s="1"/>
  <c r="BH39"/>
  <c r="BW39" s="1"/>
  <c r="BX39" s="1"/>
  <c r="BH27"/>
  <c r="BH82"/>
  <c r="BH76"/>
  <c r="BW76" s="1"/>
  <c r="BX76" s="1"/>
  <c r="BH154"/>
  <c r="BH79"/>
  <c r="BW79" s="1"/>
  <c r="BX79" s="1"/>
  <c r="BH186"/>
  <c r="BH388"/>
  <c r="BW388" s="1"/>
  <c r="BX388" s="1"/>
  <c r="BH224"/>
  <c r="BH226"/>
  <c r="BH92"/>
  <c r="BW92" s="1"/>
  <c r="BX92" s="1"/>
  <c r="BH322"/>
  <c r="BW322" s="1"/>
  <c r="BX322" s="1"/>
  <c r="BH78"/>
  <c r="BW78" s="1"/>
  <c r="BX78" s="1"/>
  <c r="BH312"/>
  <c r="BW312" s="1"/>
  <c r="BX312" s="1"/>
  <c r="BH150"/>
  <c r="BH75"/>
  <c r="BW75" s="1"/>
  <c r="BX75" s="1"/>
  <c r="BH358"/>
  <c r="BW358" s="1"/>
  <c r="BX358" s="1"/>
  <c r="BH306"/>
  <c r="BH26"/>
  <c r="BW26" s="1"/>
  <c r="BX26" s="1"/>
  <c r="BH407"/>
  <c r="BH219"/>
  <c r="BH301"/>
  <c r="BW301" s="1"/>
  <c r="BX301" s="1"/>
  <c r="BH361"/>
  <c r="BW361" s="1"/>
  <c r="BX361" s="1"/>
  <c r="BH353"/>
  <c r="BW353" s="1"/>
  <c r="BX353" s="1"/>
  <c r="BH225"/>
  <c r="BH157"/>
  <c r="BW157" s="1"/>
  <c r="BX157" s="1"/>
  <c r="BH221"/>
  <c r="BW221" s="1"/>
  <c r="BX221" s="1"/>
  <c r="BH117"/>
  <c r="BH414"/>
  <c r="BH275"/>
  <c r="BW275" s="1"/>
  <c r="BX275" s="1"/>
  <c r="BH112"/>
  <c r="BW112" s="1"/>
  <c r="BX112" s="1"/>
  <c r="BH432"/>
  <c r="BW432" s="1"/>
  <c r="BX432" s="1"/>
  <c r="BH85"/>
  <c r="BW85" s="1"/>
  <c r="BX85" s="1"/>
  <c r="BH149"/>
  <c r="BH213"/>
  <c r="BW284"/>
  <c r="BX284" s="1"/>
  <c r="BW98"/>
  <c r="BX98" s="1"/>
  <c r="BW345"/>
  <c r="BX345" s="1"/>
  <c r="BW419"/>
  <c r="BX419" s="1"/>
  <c r="BW340"/>
  <c r="BX340" s="1"/>
  <c r="BW341"/>
  <c r="BX341" s="1"/>
  <c r="BW437"/>
  <c r="BX437" s="1"/>
  <c r="BW126"/>
  <c r="BX126" s="1"/>
  <c r="BW453"/>
  <c r="BX453" s="1"/>
  <c r="BW29"/>
  <c r="BX29" s="1"/>
  <c r="BW121"/>
  <c r="BX121" s="1"/>
  <c r="BW245"/>
  <c r="BX245" s="1"/>
  <c r="BW124"/>
  <c r="BX124" s="1"/>
  <c r="BW450"/>
  <c r="BX450" s="1"/>
  <c r="BW440"/>
  <c r="BX440" s="1"/>
  <c r="BW293"/>
  <c r="BX293" s="1"/>
  <c r="BW128"/>
  <c r="BX128" s="1"/>
  <c r="BW238"/>
  <c r="BX238" s="1"/>
  <c r="BW446"/>
  <c r="BX446" s="1"/>
  <c r="BW286"/>
  <c r="BX286" s="1"/>
  <c r="BW287"/>
  <c r="BX287" s="1"/>
  <c r="BW164"/>
  <c r="BX164" s="1"/>
  <c r="BW442"/>
  <c r="BX442" s="1"/>
  <c r="BW246"/>
  <c r="BX246" s="1"/>
  <c r="BW233"/>
  <c r="BX233" s="1"/>
  <c r="BW433"/>
  <c r="BX433" s="1"/>
  <c r="BW283"/>
  <c r="BX283" s="1"/>
  <c r="BW205"/>
  <c r="BX205" s="1"/>
  <c r="BW438"/>
  <c r="BX438" s="1"/>
  <c r="BH34"/>
  <c r="BH250"/>
  <c r="BH216"/>
  <c r="BH316"/>
  <c r="BW316" s="1"/>
  <c r="BX316" s="1"/>
  <c r="BH254"/>
  <c r="BW254" s="1"/>
  <c r="BX254" s="1"/>
  <c r="BH370"/>
  <c r="BW370" s="1"/>
  <c r="BX370" s="1"/>
  <c r="BH319"/>
  <c r="BH263"/>
  <c r="BH377"/>
  <c r="BW377" s="1"/>
  <c r="BX377" s="1"/>
  <c r="BH251"/>
  <c r="BH38"/>
  <c r="BH318"/>
  <c r="BH212"/>
  <c r="BW212" s="1"/>
  <c r="BX212" s="1"/>
  <c r="BH404"/>
  <c r="BH218"/>
  <c r="BH348"/>
  <c r="BW348" s="1"/>
  <c r="BX348" s="1"/>
  <c r="BH434"/>
  <c r="BH334"/>
  <c r="BH268"/>
  <c r="BH296"/>
  <c r="BW296" s="1"/>
  <c r="BX296" s="1"/>
  <c r="BH72"/>
  <c r="BH264"/>
  <c r="BH68"/>
  <c r="BH428"/>
  <c r="BH108"/>
  <c r="BH115"/>
  <c r="BH71"/>
  <c r="BH350"/>
  <c r="BW350" s="1"/>
  <c r="BX350" s="1"/>
  <c r="BW389"/>
  <c r="BX389" s="1"/>
  <c r="BW445"/>
  <c r="BX445" s="1"/>
  <c r="BH187"/>
  <c r="BH313"/>
  <c r="BH109"/>
  <c r="BH73"/>
  <c r="BH239"/>
  <c r="BH110"/>
  <c r="BW110" s="1"/>
  <c r="BX110" s="1"/>
  <c r="BH67"/>
  <c r="BH327"/>
  <c r="BW327" s="1"/>
  <c r="BX327" s="1"/>
  <c r="BH271"/>
  <c r="BW271" s="1"/>
  <c r="BX271" s="1"/>
  <c r="BW31"/>
  <c r="BX31" s="1"/>
  <c r="BW443"/>
  <c r="BX443" s="1"/>
  <c r="BW452"/>
  <c r="BX452" s="1"/>
  <c r="BH383"/>
  <c r="BW383" s="1"/>
  <c r="BX383" s="1"/>
  <c r="BH101"/>
  <c r="BH209"/>
  <c r="BW343"/>
  <c r="BX343" s="1"/>
  <c r="BH363"/>
  <c r="BW363" s="1"/>
  <c r="BX363" s="1"/>
  <c r="BH307"/>
  <c r="BW307" s="1"/>
  <c r="BX307" s="1"/>
  <c r="BH349"/>
  <c r="BW349" s="1"/>
  <c r="BX349" s="1"/>
  <c r="BW280"/>
  <c r="BX280" s="1"/>
  <c r="BH55"/>
  <c r="BH355"/>
  <c r="BH23"/>
  <c r="BH175"/>
  <c r="BH106"/>
  <c r="BH169"/>
  <c r="BH410"/>
  <c r="BH22"/>
  <c r="BH201"/>
  <c r="BH347"/>
  <c r="BH279"/>
  <c r="BH338"/>
  <c r="BH298"/>
  <c r="BH337"/>
  <c r="BH35"/>
  <c r="BW35" s="1"/>
  <c r="BX35" s="1"/>
  <c r="BH86"/>
  <c r="BW86" s="1"/>
  <c r="BX86" s="1"/>
  <c r="BH375"/>
  <c r="BH18"/>
  <c r="BH430"/>
  <c r="BH69"/>
  <c r="BH315"/>
  <c r="BH215"/>
  <c r="BH369"/>
  <c r="BH65"/>
  <c r="BH211"/>
  <c r="BH365"/>
  <c r="BH191"/>
  <c r="BH309"/>
  <c r="BH359"/>
  <c r="BW359" s="1"/>
  <c r="BX359" s="1"/>
  <c r="BH179"/>
  <c r="BH259"/>
  <c r="BW259" s="1"/>
  <c r="BX259" s="1"/>
  <c r="BH415"/>
  <c r="BH395"/>
  <c r="BW395" s="1"/>
  <c r="BX395" s="1"/>
  <c r="BH227"/>
  <c r="BH305"/>
  <c r="BH214"/>
  <c r="BH311"/>
  <c r="BH147"/>
  <c r="BH262"/>
  <c r="BH403"/>
  <c r="BH426"/>
  <c r="BH405"/>
  <c r="BH113"/>
  <c r="BH249"/>
  <c r="BH248"/>
  <c r="BH425"/>
  <c r="BH266"/>
  <c r="BH270"/>
  <c r="BH242"/>
  <c r="BH330"/>
  <c r="BH326"/>
  <c r="BH278"/>
  <c r="BH42"/>
  <c r="BH261"/>
  <c r="BH333"/>
  <c r="BH274"/>
  <c r="BH240"/>
  <c r="BH372"/>
  <c r="BH181"/>
  <c r="BH408"/>
  <c r="BH32"/>
  <c r="BH193"/>
  <c r="BH416"/>
  <c r="BH161"/>
  <c r="BH397"/>
  <c r="BH336"/>
  <c r="BH257"/>
  <c r="BH176"/>
  <c r="BH373"/>
  <c r="BH229"/>
  <c r="BH244"/>
  <c r="BH228"/>
  <c r="BH252"/>
  <c r="BH241"/>
  <c r="BH172"/>
  <c r="BH396"/>
  <c r="BH36"/>
  <c r="BH165"/>
  <c r="BH160"/>
  <c r="BH260"/>
  <c r="BH332"/>
  <c r="BH40"/>
  <c r="BH424"/>
  <c r="BH37"/>
  <c r="BH41"/>
  <c r="BH204"/>
  <c r="BH253"/>
  <c r="BX439" l="1"/>
  <c r="BY439" s="1"/>
  <c r="BY307"/>
  <c r="BY287"/>
  <c r="BY159"/>
  <c r="BY95"/>
  <c r="BY78"/>
  <c r="BY273"/>
  <c r="BY374"/>
  <c r="BY381"/>
  <c r="BY346"/>
  <c r="BY235"/>
  <c r="BY243"/>
  <c r="BY328"/>
  <c r="BY86"/>
  <c r="BY367"/>
  <c r="BY114"/>
  <c r="BY192"/>
  <c r="BY39"/>
  <c r="BY59"/>
  <c r="BY419"/>
  <c r="BY447"/>
  <c r="BY205"/>
  <c r="BY312"/>
  <c r="BY342"/>
  <c r="BY286"/>
  <c r="BY118"/>
  <c r="BY343"/>
  <c r="BY284"/>
  <c r="BY368"/>
  <c r="BY354"/>
  <c r="BY376"/>
  <c r="BY29"/>
  <c r="BY45"/>
  <c r="BY390"/>
  <c r="BY156"/>
  <c r="BY352"/>
  <c r="BY21"/>
  <c r="BY323"/>
  <c r="BY85"/>
  <c r="BY300"/>
  <c r="BY246"/>
  <c r="BY388"/>
  <c r="BY379"/>
  <c r="BY52"/>
  <c r="BY303"/>
  <c r="BY436"/>
  <c r="BY206"/>
  <c r="BY31"/>
  <c r="BY444"/>
  <c r="BY380"/>
  <c r="BY35"/>
  <c r="BY157"/>
  <c r="BY362"/>
  <c r="BY267"/>
  <c r="BY382"/>
  <c r="BY121"/>
  <c r="BY80"/>
  <c r="BY364"/>
  <c r="BY283"/>
  <c r="BY92"/>
  <c r="BY236"/>
  <c r="BY110"/>
  <c r="BY453"/>
  <c r="BY47"/>
  <c r="BY290"/>
  <c r="BY100"/>
  <c r="BY308"/>
  <c r="BY238"/>
  <c r="BY302"/>
  <c r="BY30"/>
  <c r="BY123"/>
  <c r="BY128"/>
  <c r="BY234"/>
  <c r="BY350"/>
  <c r="BY348"/>
  <c r="BY316"/>
  <c r="BY442"/>
  <c r="BY293"/>
  <c r="BY437"/>
  <c r="BY112"/>
  <c r="BY26"/>
  <c r="BY356"/>
  <c r="BY277"/>
  <c r="BY366"/>
  <c r="BY320"/>
  <c r="BY188"/>
  <c r="BY357"/>
  <c r="BY93"/>
  <c r="BY321"/>
  <c r="BY130"/>
  <c r="BY351"/>
  <c r="BY438"/>
  <c r="BY285"/>
  <c r="BY398"/>
  <c r="BY276"/>
  <c r="BY90"/>
  <c r="BY46"/>
  <c r="BY433"/>
  <c r="BY233"/>
  <c r="BY395"/>
  <c r="BY272"/>
  <c r="BY288"/>
  <c r="BY275"/>
  <c r="BY79"/>
  <c r="BY163"/>
  <c r="BY83"/>
  <c r="BY111"/>
  <c r="BY155"/>
  <c r="BY230"/>
  <c r="BY258"/>
  <c r="BY231"/>
  <c r="BY16"/>
  <c r="BY363"/>
  <c r="BY317"/>
  <c r="BY271"/>
  <c r="BY98"/>
  <c r="BY170"/>
  <c r="BY327"/>
  <c r="BY446"/>
  <c r="BY322"/>
  <c r="BY289"/>
  <c r="BY384"/>
  <c r="BY296"/>
  <c r="BY361"/>
  <c r="BY301"/>
  <c r="BY445"/>
  <c r="BY126"/>
  <c r="BY53"/>
  <c r="BY389"/>
  <c r="BY432"/>
  <c r="BY383"/>
  <c r="BY452"/>
  <c r="BY237"/>
  <c r="BY443"/>
  <c r="BY329"/>
  <c r="BY450"/>
  <c r="BY341"/>
  <c r="BY358"/>
  <c r="BY89"/>
  <c r="BY360"/>
  <c r="BY81"/>
  <c r="BY151"/>
  <c r="BY282"/>
  <c r="BY141"/>
  <c r="BY60"/>
  <c r="BY221"/>
  <c r="BY392"/>
  <c r="BY304"/>
  <c r="BY345"/>
  <c r="BY265"/>
  <c r="BY245"/>
  <c r="BY377"/>
  <c r="BY353"/>
  <c r="BY371"/>
  <c r="BY105"/>
  <c r="BY291"/>
  <c r="BY44"/>
  <c r="BY280"/>
  <c r="BY370"/>
  <c r="BY325"/>
  <c r="BY349"/>
  <c r="BY254"/>
  <c r="BY259"/>
  <c r="BY440"/>
  <c r="BY359"/>
  <c r="BY441"/>
  <c r="BY212"/>
  <c r="BY164"/>
  <c r="BY124"/>
  <c r="BY340"/>
  <c r="BY75"/>
  <c r="BY76"/>
  <c r="BY171"/>
  <c r="BY394"/>
  <c r="BY148"/>
  <c r="BY43"/>
  <c r="BY391"/>
  <c r="BY77"/>
  <c r="BY344"/>
  <c r="BY297"/>
  <c r="BW406"/>
  <c r="BX406" s="1"/>
  <c r="BW194"/>
  <c r="BX194" s="1"/>
  <c r="BW435"/>
  <c r="BX435" s="1"/>
  <c r="BW399"/>
  <c r="BX399" s="1"/>
  <c r="BW299"/>
  <c r="BX299" s="1"/>
  <c r="BW198"/>
  <c r="BX198" s="1"/>
  <c r="BW239"/>
  <c r="BX239" s="1"/>
  <c r="BW251"/>
  <c r="BX251" s="1"/>
  <c r="BW183"/>
  <c r="BX183" s="1"/>
  <c r="BW94"/>
  <c r="BX94" s="1"/>
  <c r="BW91"/>
  <c r="BX91" s="1"/>
  <c r="BW190"/>
  <c r="BX190" s="1"/>
  <c r="BW250"/>
  <c r="BX250" s="1"/>
  <c r="BW402"/>
  <c r="BX402" s="1"/>
  <c r="BW339"/>
  <c r="BX339" s="1"/>
  <c r="BW279"/>
  <c r="BX279" s="1"/>
  <c r="BW415"/>
  <c r="BX415" s="1"/>
  <c r="BW378"/>
  <c r="BX378" s="1"/>
  <c r="BW55"/>
  <c r="BX55" s="1"/>
  <c r="BW99"/>
  <c r="BX99" s="1"/>
  <c r="BW331"/>
  <c r="BX331" s="1"/>
  <c r="BW147"/>
  <c r="BX147" s="1"/>
  <c r="BW22"/>
  <c r="BX22" s="1"/>
  <c r="BW318"/>
  <c r="BX318" s="1"/>
  <c r="BW295"/>
  <c r="BX295" s="1"/>
  <c r="BW201"/>
  <c r="BX201" s="1"/>
  <c r="BW337"/>
  <c r="BX337" s="1"/>
  <c r="BW38"/>
  <c r="BX38" s="1"/>
  <c r="BW407"/>
  <c r="BX407" s="1"/>
  <c r="BW119"/>
  <c r="BX119" s="1"/>
  <c r="BW334"/>
  <c r="BX334" s="1"/>
  <c r="BW191"/>
  <c r="BX191" s="1"/>
  <c r="BW434"/>
  <c r="BX434" s="1"/>
  <c r="BW34"/>
  <c r="BX34" s="1"/>
  <c r="BW27"/>
  <c r="BX27" s="1"/>
  <c r="BW418"/>
  <c r="BX418" s="1"/>
  <c r="BW335"/>
  <c r="BX335" s="1"/>
  <c r="BW338"/>
  <c r="BX338" s="1"/>
  <c r="BW375"/>
  <c r="BX375" s="1"/>
  <c r="BW410"/>
  <c r="BX410" s="1"/>
  <c r="BW365"/>
  <c r="BX365" s="1"/>
  <c r="BW32"/>
  <c r="BX32" s="1"/>
  <c r="BW248"/>
  <c r="BX248" s="1"/>
  <c r="BW261"/>
  <c r="BX261" s="1"/>
  <c r="BW37"/>
  <c r="BX37" s="1"/>
  <c r="BW229"/>
  <c r="BX229" s="1"/>
  <c r="BW41"/>
  <c r="BX41" s="1"/>
  <c r="BW274"/>
  <c r="BX274" s="1"/>
  <c r="BW40"/>
  <c r="BX40" s="1"/>
  <c r="BW425"/>
  <c r="BX425" s="1"/>
  <c r="BW373"/>
  <c r="BX373" s="1"/>
  <c r="BW330"/>
  <c r="BX330" s="1"/>
  <c r="BW113"/>
  <c r="BX113" s="1"/>
  <c r="BW403"/>
  <c r="BX403" s="1"/>
  <c r="BW36"/>
  <c r="BX36" s="1"/>
  <c r="BW369"/>
  <c r="BX369" s="1"/>
  <c r="BW355"/>
  <c r="BX355" s="1"/>
  <c r="BW332"/>
  <c r="BX332" s="1"/>
  <c r="BW176"/>
  <c r="BX176" s="1"/>
  <c r="BW249"/>
  <c r="BX249" s="1"/>
  <c r="BW179"/>
  <c r="BX179" s="1"/>
  <c r="BW106"/>
  <c r="BX106" s="1"/>
  <c r="BW416"/>
  <c r="BX416" s="1"/>
  <c r="BW227"/>
  <c r="BX227" s="1"/>
  <c r="BW193"/>
  <c r="BX193" s="1"/>
  <c r="BW260"/>
  <c r="BX260" s="1"/>
  <c r="BW241"/>
  <c r="BX241" s="1"/>
  <c r="BW42"/>
  <c r="BX42" s="1"/>
  <c r="BW160"/>
  <c r="BX160" s="1"/>
  <c r="BW396"/>
  <c r="BX396" s="1"/>
  <c r="BW165"/>
  <c r="BX165" s="1"/>
  <c r="BW228"/>
  <c r="BX228" s="1"/>
  <c r="BW372"/>
  <c r="BX372" s="1"/>
  <c r="BW270"/>
  <c r="BX270" s="1"/>
  <c r="BW253"/>
  <c r="BX253" s="1"/>
  <c r="BW397"/>
  <c r="BX397" s="1"/>
  <c r="BW240"/>
  <c r="BX240" s="1"/>
  <c r="BW278"/>
  <c r="BX278" s="1"/>
  <c r="BW18"/>
  <c r="BX18" s="1"/>
  <c r="BW244"/>
  <c r="BX244" s="1"/>
  <c r="BW408"/>
  <c r="BX408" s="1"/>
  <c r="BW252"/>
  <c r="BX252" s="1"/>
  <c r="BW181"/>
  <c r="BX181" s="1"/>
  <c r="BW172"/>
  <c r="BX172" s="1"/>
  <c r="BW336"/>
  <c r="BX336" s="1"/>
  <c r="BW405"/>
  <c r="BX405" s="1"/>
  <c r="BW204"/>
  <c r="BX204" s="1"/>
  <c r="BW161"/>
  <c r="BX161" s="1"/>
  <c r="BW333"/>
  <c r="BX333" s="1"/>
  <c r="BW326"/>
  <c r="BX326" s="1"/>
  <c r="BW426"/>
  <c r="BX426" s="1"/>
  <c r="BW309"/>
  <c r="BX309" s="1"/>
  <c r="BW101"/>
  <c r="BX101" s="1"/>
  <c r="BY106" l="1"/>
  <c r="BY252"/>
  <c r="BY337"/>
  <c r="BY279"/>
  <c r="BY399"/>
  <c r="BY365"/>
  <c r="BY274"/>
  <c r="BY396"/>
  <c r="BY402"/>
  <c r="BY373"/>
  <c r="BY38"/>
  <c r="BY228"/>
  <c r="BY40"/>
  <c r="BY165"/>
  <c r="BY339"/>
  <c r="BY309"/>
  <c r="BY41"/>
  <c r="BY335"/>
  <c r="BY270"/>
  <c r="BY299"/>
  <c r="BY249"/>
  <c r="BY176"/>
  <c r="BY435"/>
  <c r="BY18"/>
  <c r="BY250"/>
  <c r="BY42"/>
  <c r="BY190"/>
  <c r="BY194"/>
  <c r="BY34"/>
  <c r="BY147"/>
  <c r="BY91"/>
  <c r="BY406"/>
  <c r="BY407"/>
  <c r="BY181"/>
  <c r="BY415"/>
  <c r="BY201"/>
  <c r="BY244"/>
  <c r="BY160"/>
  <c r="BY326"/>
  <c r="BY355"/>
  <c r="BY27"/>
  <c r="BY22"/>
  <c r="BY260"/>
  <c r="BY94"/>
  <c r="BY198"/>
  <c r="BY372"/>
  <c r="BY410"/>
  <c r="BY369"/>
  <c r="BY278"/>
  <c r="BY191"/>
  <c r="BY331"/>
  <c r="BY183"/>
  <c r="BY425"/>
  <c r="BY101"/>
  <c r="BY426"/>
  <c r="BY338"/>
  <c r="BY318"/>
  <c r="BY333"/>
  <c r="BY37"/>
  <c r="BY161"/>
  <c r="BY240"/>
  <c r="BY403"/>
  <c r="BY375"/>
  <c r="BY397"/>
  <c r="BY113"/>
  <c r="BY334"/>
  <c r="BY99"/>
  <c r="BY251"/>
  <c r="BY172"/>
  <c r="BY378"/>
  <c r="BY179"/>
  <c r="BY408"/>
  <c r="BY295"/>
  <c r="BY332"/>
  <c r="BY418"/>
  <c r="BY229"/>
  <c r="BY241"/>
  <c r="BY36"/>
  <c r="BY434"/>
  <c r="BY204"/>
  <c r="BY193"/>
  <c r="BY261"/>
  <c r="BY405"/>
  <c r="BY227"/>
  <c r="BY248"/>
  <c r="BY336"/>
  <c r="BY253"/>
  <c r="BY416"/>
  <c r="BY330"/>
  <c r="BY32"/>
  <c r="BY119"/>
  <c r="BY55"/>
  <c r="BY239"/>
  <c r="BH14" l="1"/>
  <c r="BW14" s="1"/>
  <c r="BX14" s="1"/>
  <c r="BY14" l="1"/>
  <c r="A18"/>
  <c r="A19"/>
  <c r="A20"/>
  <c r="A21" s="1"/>
  <c r="A22" s="1"/>
  <c r="A23" s="1"/>
  <c r="A2" i="4"/>
  <c r="BO200" i="2"/>
  <c r="BP200" s="1"/>
  <c r="BI184"/>
  <c r="BJ184" s="1"/>
  <c r="BM200"/>
  <c r="BN200"/>
  <c r="BO173"/>
  <c r="BP173" s="1"/>
  <c r="BK146"/>
  <c r="BL146" s="1"/>
  <c r="BK108"/>
  <c r="BL108" s="1"/>
  <c r="BM84"/>
  <c r="BN84" s="1"/>
  <c r="BS200"/>
  <c r="BT200" s="1"/>
  <c r="BI180"/>
  <c r="BJ180" s="1"/>
  <c r="AU226"/>
  <c r="BM310"/>
  <c r="BN310" s="1"/>
  <c r="BO242"/>
  <c r="BP242" s="1"/>
  <c r="AU135"/>
  <c r="AU84"/>
  <c r="BS84" s="1"/>
  <c r="BT84" s="1"/>
  <c r="BQ158"/>
  <c r="BR158" s="1"/>
  <c r="BS409"/>
  <c r="BT409" s="1"/>
  <c r="BM314"/>
  <c r="BN314" s="1"/>
  <c r="AU200"/>
  <c r="BQ200" s="1"/>
  <c r="BR200" s="1"/>
  <c r="AU306"/>
  <c r="BQ306" s="1"/>
  <c r="BR306" s="1"/>
  <c r="AU310"/>
  <c r="BS310" s="1"/>
  <c r="BT310"/>
  <c r="BO177"/>
  <c r="BP177" s="1"/>
  <c r="BS115"/>
  <c r="BT115" s="1"/>
  <c r="BO145"/>
  <c r="BP145" s="1"/>
  <c r="AU96"/>
  <c r="BK96" s="1"/>
  <c r="BL96"/>
  <c r="AU215"/>
  <c r="BQ144"/>
  <c r="BR144"/>
  <c r="BK242"/>
  <c r="BL242" s="1"/>
  <c r="BQ152"/>
  <c r="BR152" s="1"/>
  <c r="AU225"/>
  <c r="BK225" s="1"/>
  <c r="BL225" s="1"/>
  <c r="AU292"/>
  <c r="BO189"/>
  <c r="BP189" s="1"/>
  <c r="BK184"/>
  <c r="BL184"/>
  <c r="AU122"/>
  <c r="BO122" s="1"/>
  <c r="BP122"/>
  <c r="BK140"/>
  <c r="BL140" s="1"/>
  <c r="BJ324"/>
  <c r="AU178"/>
  <c r="BO178" s="1"/>
  <c r="BP178" s="1"/>
  <c r="BM71"/>
  <c r="BN71" s="1"/>
  <c r="AU180"/>
  <c r="BS180" s="1"/>
  <c r="BT180"/>
  <c r="AU189"/>
  <c r="BS189" s="1"/>
  <c r="BT189" s="1"/>
  <c r="AU422"/>
  <c r="BS422" s="1"/>
  <c r="BT422" s="1"/>
  <c r="BM422"/>
  <c r="BN422" s="1"/>
  <c r="AU222"/>
  <c r="BM222"/>
  <c r="BN222" s="1"/>
  <c r="BS144"/>
  <c r="BT144"/>
  <c r="AU166"/>
  <c r="BO166" s="1"/>
  <c r="BP166" s="1"/>
  <c r="AU242"/>
  <c r="BS242" s="1"/>
  <c r="BT242" s="1"/>
  <c r="AU411"/>
  <c r="BM411" s="1"/>
  <c r="BN411" s="1"/>
  <c r="BQ411"/>
  <c r="BR411" s="1"/>
  <c r="BS315"/>
  <c r="BT315" s="1"/>
  <c r="BK145"/>
  <c r="BL145"/>
  <c r="AU219"/>
  <c r="BI219" s="1"/>
  <c r="BJ219" s="1"/>
  <c r="AU257"/>
  <c r="BO257" s="1"/>
  <c r="BP257"/>
  <c r="AU97"/>
  <c r="AU167"/>
  <c r="AU108"/>
  <c r="BO108"/>
  <c r="BP108"/>
  <c r="AU186"/>
  <c r="BI186" s="1"/>
  <c r="BJ186" s="1"/>
  <c r="AU184"/>
  <c r="BQ184" s="1"/>
  <c r="BR184" s="1"/>
  <c r="AU173"/>
  <c r="BI173" s="1"/>
  <c r="BJ173" s="1"/>
  <c r="BQ173"/>
  <c r="BR173" s="1"/>
  <c r="AU102"/>
  <c r="BI102" s="1"/>
  <c r="BJ102" s="1"/>
  <c r="BS102"/>
  <c r="BT102" s="1"/>
  <c r="AU144"/>
  <c r="BK144"/>
  <c r="BL144"/>
  <c r="BS103"/>
  <c r="BT103" s="1"/>
  <c r="AU177"/>
  <c r="BQ177"/>
  <c r="BR177" s="1"/>
  <c r="AU140"/>
  <c r="BM140"/>
  <c r="BN140"/>
  <c r="AU125"/>
  <c r="AU217"/>
  <c r="AU152"/>
  <c r="BM152"/>
  <c r="BN152"/>
  <c r="AU315"/>
  <c r="BO315" s="1"/>
  <c r="BP315" s="1"/>
  <c r="AU145"/>
  <c r="BS145" s="1"/>
  <c r="BT145" s="1"/>
  <c r="AU117"/>
  <c r="BO117" s="1"/>
  <c r="BP117" s="1"/>
  <c r="AU412"/>
  <c r="BO412"/>
  <c r="BP412" s="1"/>
  <c r="AU319"/>
  <c r="BQ319"/>
  <c r="BR319" s="1"/>
  <c r="BO224"/>
  <c r="BP224" s="1"/>
  <c r="BS218"/>
  <c r="BT218" s="1"/>
  <c r="BS404"/>
  <c r="BT404" s="1"/>
  <c r="BO143"/>
  <c r="BP143" s="1"/>
  <c r="BQ203"/>
  <c r="BR203" s="1"/>
  <c r="BK62"/>
  <c r="BL62" s="1"/>
  <c r="BK25"/>
  <c r="BL25"/>
  <c r="AU120"/>
  <c r="AU199"/>
  <c r="BK199"/>
  <c r="BL199" s="1"/>
  <c r="BO305"/>
  <c r="BP305" s="1"/>
  <c r="AU224"/>
  <c r="BM224"/>
  <c r="BN224"/>
  <c r="BO158"/>
  <c r="BP158"/>
  <c r="BO247"/>
  <c r="BP247"/>
  <c r="BK182"/>
  <c r="BL182" s="1"/>
  <c r="BM256"/>
  <c r="BN256" s="1"/>
  <c r="BI17"/>
  <c r="BJ17" s="1"/>
  <c r="AU115"/>
  <c r="BM115"/>
  <c r="BN115"/>
  <c r="AU266"/>
  <c r="BM266"/>
  <c r="BN266" s="1"/>
  <c r="AU134"/>
  <c r="BQ134"/>
  <c r="BR134" s="1"/>
  <c r="BK139"/>
  <c r="BL139" s="1"/>
  <c r="BO429"/>
  <c r="BP429" s="1"/>
  <c r="BM404"/>
  <c r="BN404" s="1"/>
  <c r="BO136"/>
  <c r="BP136"/>
  <c r="BK136"/>
  <c r="BL136" s="1"/>
  <c r="BO256"/>
  <c r="BP256" s="1"/>
  <c r="BS143"/>
  <c r="BT143" s="1"/>
  <c r="BK263"/>
  <c r="BL263" s="1"/>
  <c r="BO428"/>
  <c r="BP428" s="1"/>
  <c r="AU103"/>
  <c r="BQ103"/>
  <c r="BR103" s="1"/>
  <c r="AU454"/>
  <c r="BI454" s="1"/>
  <c r="BJ454" s="1"/>
  <c r="BO387"/>
  <c r="BP387"/>
  <c r="BS214"/>
  <c r="BT214"/>
  <c r="BM158"/>
  <c r="BN158"/>
  <c r="BM150"/>
  <c r="BN150" s="1"/>
  <c r="AU431"/>
  <c r="BK431"/>
  <c r="BL431" s="1"/>
  <c r="AU127"/>
  <c r="BQ127" s="1"/>
  <c r="BR127" s="1"/>
  <c r="AU146"/>
  <c r="BQ146"/>
  <c r="BR146"/>
  <c r="BO214"/>
  <c r="BP214"/>
  <c r="BO139"/>
  <c r="BP139"/>
  <c r="AU247"/>
  <c r="BM247" s="1"/>
  <c r="BN247" s="1"/>
  <c r="BK314"/>
  <c r="BL314"/>
  <c r="AU404"/>
  <c r="BO404"/>
  <c r="BP404" s="1"/>
  <c r="BQ256"/>
  <c r="BR256" s="1"/>
  <c r="BL143"/>
  <c r="AU347"/>
  <c r="BS220"/>
  <c r="BT220"/>
  <c r="AU387"/>
  <c r="BM387" s="1"/>
  <c r="BN387" s="1"/>
  <c r="BS387"/>
  <c r="BT387"/>
  <c r="AU223"/>
  <c r="AU104"/>
  <c r="AU305"/>
  <c r="BS305"/>
  <c r="BT305"/>
  <c r="AU139"/>
  <c r="BM139"/>
  <c r="BN139"/>
  <c r="BS168"/>
  <c r="BT168" s="1"/>
  <c r="AU158"/>
  <c r="BS158" s="1"/>
  <c r="BT158" s="1"/>
  <c r="BQ182"/>
  <c r="BR182" s="1"/>
  <c r="AU409"/>
  <c r="BO409"/>
  <c r="BP409" s="1"/>
  <c r="BM136"/>
  <c r="BN136"/>
  <c r="AU87"/>
  <c r="BS87"/>
  <c r="BT87"/>
  <c r="AU58"/>
  <c r="AU107"/>
  <c r="BM107" s="1"/>
  <c r="BN107" s="1"/>
  <c r="AU220"/>
  <c r="BM220"/>
  <c r="BN220"/>
  <c r="AU281"/>
  <c r="AU88"/>
  <c r="BM88" s="1"/>
  <c r="BN88" s="1"/>
  <c r="BK88"/>
  <c r="BL88"/>
  <c r="AU116"/>
  <c r="BO116"/>
  <c r="BP116"/>
  <c r="AU169"/>
  <c r="AU131"/>
  <c r="AU142"/>
  <c r="BQ142"/>
  <c r="BR142"/>
  <c r="AU214"/>
  <c r="BQ214"/>
  <c r="BR214"/>
  <c r="AU202"/>
  <c r="BO202"/>
  <c r="BP202" s="1"/>
  <c r="AU129"/>
  <c r="BS129"/>
  <c r="BT129" s="1"/>
  <c r="AU386"/>
  <c r="AU168"/>
  <c r="BM168"/>
  <c r="BN168" s="1"/>
  <c r="AU182"/>
  <c r="AU138"/>
  <c r="AU429"/>
  <c r="BK429"/>
  <c r="BL429" s="1"/>
  <c r="AU314"/>
  <c r="BI314" s="1"/>
  <c r="BJ314" s="1"/>
  <c r="BQ314"/>
  <c r="BR314"/>
  <c r="AU136"/>
  <c r="BQ136"/>
  <c r="BR136" s="1"/>
  <c r="AU149"/>
  <c r="AU132"/>
  <c r="BK132" s="1"/>
  <c r="BL132" s="1"/>
  <c r="AU133"/>
  <c r="AU137"/>
  <c r="BQ137"/>
  <c r="BR137" s="1"/>
  <c r="AU294"/>
  <c r="BO187"/>
  <c r="BP187"/>
  <c r="AU207"/>
  <c r="AU313"/>
  <c r="BK313" s="1"/>
  <c r="BL313" s="1"/>
  <c r="BO263"/>
  <c r="BP263" s="1"/>
  <c r="BO153"/>
  <c r="BP153" s="1"/>
  <c r="BK298"/>
  <c r="BL298" s="1"/>
  <c r="BM203"/>
  <c r="BN203" s="1"/>
  <c r="BS428"/>
  <c r="BT428" s="1"/>
  <c r="BK195"/>
  <c r="BL195" s="1"/>
  <c r="BS423"/>
  <c r="BT423" s="1"/>
  <c r="BK211"/>
  <c r="BL211" s="1"/>
  <c r="BK174"/>
  <c r="BL174" s="1"/>
  <c r="BS311"/>
  <c r="BT311" s="1"/>
  <c r="BO324"/>
  <c r="BP324" s="1"/>
  <c r="BO61"/>
  <c r="BP61" s="1"/>
  <c r="BQ197"/>
  <c r="BR197" s="1"/>
  <c r="BO28"/>
  <c r="BP28" s="1"/>
  <c r="BQ25"/>
  <c r="BR25" s="1"/>
  <c r="BO25"/>
  <c r="BP25" s="1"/>
  <c r="BP417"/>
  <c r="BO109"/>
  <c r="BP109" s="1"/>
  <c r="BK109"/>
  <c r="BL109" s="1"/>
  <c r="BM174"/>
  <c r="BN174" s="1"/>
  <c r="BK324"/>
  <c r="BL324" s="1"/>
  <c r="BO70"/>
  <c r="BP70" s="1"/>
  <c r="BQ414"/>
  <c r="BR414" s="1"/>
  <c r="BS19"/>
  <c r="BT19" s="1"/>
  <c r="BQ311"/>
  <c r="BR311" s="1"/>
  <c r="BS154"/>
  <c r="BT154" s="1"/>
  <c r="BM414"/>
  <c r="BN414" s="1"/>
  <c r="BO197"/>
  <c r="BP197" s="1"/>
  <c r="BS25"/>
  <c r="BT25" s="1"/>
  <c r="BM109"/>
  <c r="BN109" s="1"/>
  <c r="AU33"/>
  <c r="AU25"/>
  <c r="BI25" s="1"/>
  <c r="BJ25" s="1"/>
  <c r="BM25"/>
  <c r="BN25"/>
  <c r="AU213"/>
  <c r="AU430"/>
  <c r="BO430"/>
  <c r="BP430"/>
  <c r="BS256"/>
  <c r="BT256" s="1"/>
  <c r="BM263"/>
  <c r="BN263" s="1"/>
  <c r="BQ262"/>
  <c r="BR262" s="1"/>
  <c r="BK71"/>
  <c r="BL71" s="1"/>
  <c r="BM400"/>
  <c r="BN400" s="1"/>
  <c r="BO185"/>
  <c r="BP185" s="1"/>
  <c r="BO73"/>
  <c r="BP73" s="1"/>
  <c r="BM65"/>
  <c r="BN65" s="1"/>
  <c r="BK393"/>
  <c r="BL393" s="1"/>
  <c r="BK19"/>
  <c r="BL19" s="1"/>
  <c r="BS385"/>
  <c r="BT385" s="1"/>
  <c r="BQ63"/>
  <c r="BR63" s="1"/>
  <c r="BK154"/>
  <c r="BL154" s="1"/>
  <c r="BQ61"/>
  <c r="BR61" s="1"/>
  <c r="BO69"/>
  <c r="BP69" s="1"/>
  <c r="BQ424"/>
  <c r="BR424" s="1"/>
  <c r="BO17"/>
  <c r="BP17" s="1"/>
  <c r="BM324"/>
  <c r="BN324"/>
  <c r="BS62"/>
  <c r="BT62" s="1"/>
  <c r="BM61"/>
  <c r="BN61" s="1"/>
  <c r="BO51"/>
  <c r="BP51" s="1"/>
  <c r="BK185"/>
  <c r="BL185" s="1"/>
  <c r="AU54"/>
  <c r="BI54" s="1"/>
  <c r="BJ54" s="1"/>
  <c r="BS50"/>
  <c r="BT50"/>
  <c r="BM298"/>
  <c r="BN298"/>
  <c r="BK72"/>
  <c r="BL72"/>
  <c r="BQ70"/>
  <c r="BR70"/>
  <c r="AU68"/>
  <c r="BO68"/>
  <c r="BP68" s="1"/>
  <c r="AU150"/>
  <c r="AU143"/>
  <c r="BK143" s="1"/>
  <c r="BM143"/>
  <c r="BN143"/>
  <c r="BQ153"/>
  <c r="BR153" s="1"/>
  <c r="BO49"/>
  <c r="BP49" s="1"/>
  <c r="BQ71"/>
  <c r="BR71"/>
  <c r="BK413"/>
  <c r="BL413" s="1"/>
  <c r="AU268"/>
  <c r="BO268" s="1"/>
  <c r="BP268" s="1"/>
  <c r="BS203"/>
  <c r="BT203" s="1"/>
  <c r="AU428"/>
  <c r="BQ428" s="1"/>
  <c r="BR428" s="1"/>
  <c r="BK428"/>
  <c r="BL428" s="1"/>
  <c r="AU66"/>
  <c r="BS185"/>
  <c r="BT185"/>
  <c r="BS63"/>
  <c r="BT63"/>
  <c r="AU218"/>
  <c r="BK218"/>
  <c r="BL218" s="1"/>
  <c r="AU298"/>
  <c r="BO298"/>
  <c r="BP298" s="1"/>
  <c r="AU195"/>
  <c r="BM195" s="1"/>
  <c r="BN195" s="1"/>
  <c r="BO195"/>
  <c r="BP195" s="1"/>
  <c r="AU414"/>
  <c r="BO414"/>
  <c r="BP414"/>
  <c r="AU109"/>
  <c r="BI109" s="1"/>
  <c r="BJ109" s="1"/>
  <c r="BS109"/>
  <c r="BT109" s="1"/>
  <c r="AU255"/>
  <c r="BS255"/>
  <c r="BT255"/>
  <c r="AU187"/>
  <c r="BQ187"/>
  <c r="BR187" s="1"/>
  <c r="AU449"/>
  <c r="BO449"/>
  <c r="BP449"/>
  <c r="AU49"/>
  <c r="BK49"/>
  <c r="BL49" s="1"/>
  <c r="BS56"/>
  <c r="BT56" s="1"/>
  <c r="BM72"/>
  <c r="BN72" s="1"/>
  <c r="BQ400"/>
  <c r="BR400" s="1"/>
  <c r="BS73"/>
  <c r="BT73" s="1"/>
  <c r="BQ65"/>
  <c r="BR65" s="1"/>
  <c r="BO393"/>
  <c r="BP393" s="1"/>
  <c r="BO385"/>
  <c r="BP385" s="1"/>
  <c r="BQ211"/>
  <c r="BR211" s="1"/>
  <c r="BQ174"/>
  <c r="BR174" s="1"/>
  <c r="BO311"/>
  <c r="BP311" s="1"/>
  <c r="BK15"/>
  <c r="BL15" s="1"/>
  <c r="BS15"/>
  <c r="BT15" s="1"/>
  <c r="BQ28"/>
  <c r="BR28" s="1"/>
  <c r="AU57"/>
  <c r="BS57" s="1"/>
  <c r="BT57" s="1"/>
  <c r="AU61"/>
  <c r="BS61" s="1"/>
  <c r="BT61" s="1"/>
  <c r="BK61"/>
  <c r="BL61" s="1"/>
  <c r="AU196"/>
  <c r="AU256"/>
  <c r="BI256" s="1"/>
  <c r="BJ256" s="1"/>
  <c r="BK256"/>
  <c r="BL256" s="1"/>
  <c r="AU263"/>
  <c r="BS263"/>
  <c r="BT263"/>
  <c r="AU153"/>
  <c r="BK153"/>
  <c r="BL153" s="1"/>
  <c r="AU216"/>
  <c r="BM216" s="1"/>
  <c r="BN216" s="1"/>
  <c r="AU264"/>
  <c r="BS264" s="1"/>
  <c r="BT264" s="1"/>
  <c r="AU262"/>
  <c r="AU71"/>
  <c r="BS71"/>
  <c r="BT71"/>
  <c r="AU451"/>
  <c r="AU413"/>
  <c r="BI413" s="1"/>
  <c r="BJ413" s="1"/>
  <c r="BQ413"/>
  <c r="BR413" s="1"/>
  <c r="AU203"/>
  <c r="BO203"/>
  <c r="BP203"/>
  <c r="AU56"/>
  <c r="BK56"/>
  <c r="BL56" s="1"/>
  <c r="AU401"/>
  <c r="BQ401" s="1"/>
  <c r="BR401" s="1"/>
  <c r="AU23"/>
  <c r="BK23" s="1"/>
  <c r="BL23" s="1"/>
  <c r="AU423"/>
  <c r="AU72"/>
  <c r="BS72" s="1"/>
  <c r="BT72" s="1"/>
  <c r="BO72"/>
  <c r="BP72"/>
  <c r="AU427"/>
  <c r="AU65"/>
  <c r="BI65" s="1"/>
  <c r="BJ65" s="1"/>
  <c r="BK65"/>
  <c r="BL65"/>
  <c r="AU20"/>
  <c r="BM20" s="1"/>
  <c r="BN20" s="1"/>
  <c r="AU393"/>
  <c r="BM393" s="1"/>
  <c r="BN393" s="1"/>
  <c r="BQ393"/>
  <c r="BR393" s="1"/>
  <c r="AU385"/>
  <c r="AU211"/>
  <c r="BI211" s="1"/>
  <c r="BJ211" s="1"/>
  <c r="BM211"/>
  <c r="BN211" s="1"/>
  <c r="AU174"/>
  <c r="BI174" s="1"/>
  <c r="BJ174" s="1"/>
  <c r="BO174"/>
  <c r="BP174" s="1"/>
  <c r="AU63"/>
  <c r="BK63"/>
  <c r="BL63" s="1"/>
  <c r="AU17"/>
  <c r="BK17" s="1"/>
  <c r="BL17" s="1"/>
  <c r="BQ17"/>
  <c r="BR17"/>
  <c r="AU311"/>
  <c r="BM311"/>
  <c r="BN311" s="1"/>
  <c r="AU420"/>
  <c r="BS324"/>
  <c r="BT324"/>
  <c r="AU324"/>
  <c r="BI324" s="1"/>
  <c r="BQ324"/>
  <c r="BR324"/>
  <c r="AU70"/>
  <c r="BM70" s="1"/>
  <c r="BN70" s="1"/>
  <c r="AU62"/>
  <c r="BM62" s="1"/>
  <c r="BN62" s="1"/>
  <c r="BO62"/>
  <c r="BP62" s="1"/>
  <c r="AU15"/>
  <c r="BO15" s="1"/>
  <c r="BP15" s="1"/>
  <c r="BQ15"/>
  <c r="BR15"/>
  <c r="AU209"/>
  <c r="BS209"/>
  <c r="BT209" s="1"/>
  <c r="AU197"/>
  <c r="BM197" s="1"/>
  <c r="BN197" s="1"/>
  <c r="AU28"/>
  <c r="BI28" s="1"/>
  <c r="BJ28" s="1"/>
  <c r="BK28"/>
  <c r="BL28"/>
  <c r="AU269"/>
  <c r="BS269" s="1"/>
  <c r="BT269" s="1"/>
  <c r="AU417"/>
  <c r="BO417" s="1"/>
  <c r="BM417"/>
  <c r="BN417"/>
  <c r="AU208"/>
  <c r="BM208" s="1"/>
  <c r="BN208" s="1"/>
  <c r="BK208"/>
  <c r="BL208" s="1"/>
  <c r="AU424"/>
  <c r="AU82"/>
  <c r="BQ82" s="1"/>
  <c r="BR82" s="1"/>
  <c r="BK82"/>
  <c r="BL82" s="1"/>
  <c r="AU162"/>
  <c r="BS162" s="1"/>
  <c r="BT162" s="1"/>
  <c r="AU185"/>
  <c r="BM185"/>
  <c r="BN185"/>
  <c r="BM19"/>
  <c r="BN19" s="1"/>
  <c r="AU74"/>
  <c r="AU69"/>
  <c r="BK69"/>
  <c r="BL69" s="1"/>
  <c r="AU51"/>
  <c r="BQ51"/>
  <c r="BR51"/>
  <c r="AU73"/>
  <c r="BI73" s="1"/>
  <c r="BJ73" s="1"/>
  <c r="BM73"/>
  <c r="BN73"/>
  <c r="AU64"/>
  <c r="AU175"/>
  <c r="BM175" s="1"/>
  <c r="BN175" s="1"/>
  <c r="BK175"/>
  <c r="BL175" s="1"/>
  <c r="AU400"/>
  <c r="BI400" s="1"/>
  <c r="BJ400" s="1"/>
  <c r="BK400"/>
  <c r="BL400" s="1"/>
  <c r="AU19"/>
  <c r="BO19"/>
  <c r="BP19"/>
  <c r="AU421"/>
  <c r="BQ421" s="1"/>
  <c r="BR421" s="1"/>
  <c r="AU232"/>
  <c r="BO232" s="1"/>
  <c r="BP232" s="1"/>
  <c r="BM232"/>
  <c r="BN232" s="1"/>
  <c r="AU210"/>
  <c r="AU50"/>
  <c r="BK50"/>
  <c r="BL50" s="1"/>
  <c r="AU67"/>
  <c r="BS67"/>
  <c r="BT67"/>
  <c r="AU154"/>
  <c r="BM154"/>
  <c r="BN154"/>
  <c r="AU24"/>
  <c r="BK24" s="1"/>
  <c r="BL24" s="1"/>
  <c r="AU448"/>
  <c r="BS448" s="1"/>
  <c r="BT448" s="1"/>
  <c r="AU48"/>
  <c r="BQ223" l="1"/>
  <c r="BR223" s="1"/>
  <c r="BM223"/>
  <c r="BN223" s="1"/>
  <c r="BI223"/>
  <c r="BJ223" s="1"/>
  <c r="BW223" s="1"/>
  <c r="BX223" s="1"/>
  <c r="BY223" s="1"/>
  <c r="BS223"/>
  <c r="BT223" s="1"/>
  <c r="BK223"/>
  <c r="BL223" s="1"/>
  <c r="BO223"/>
  <c r="BP223" s="1"/>
  <c r="BO216"/>
  <c r="BP216" s="1"/>
  <c r="BQ68"/>
  <c r="BR68" s="1"/>
  <c r="BS68"/>
  <c r="BT68" s="1"/>
  <c r="BK68"/>
  <c r="BL68" s="1"/>
  <c r="BO208"/>
  <c r="BP208" s="1"/>
  <c r="BM313"/>
  <c r="BN313" s="1"/>
  <c r="BI149"/>
  <c r="BJ149" s="1"/>
  <c r="BQ149"/>
  <c r="BR149" s="1"/>
  <c r="BM149"/>
  <c r="BN149" s="1"/>
  <c r="BK149"/>
  <c r="BL149" s="1"/>
  <c r="BS149"/>
  <c r="BT149" s="1"/>
  <c r="BO149"/>
  <c r="BP149" s="1"/>
  <c r="BS313"/>
  <c r="BT313" s="1"/>
  <c r="BQ313"/>
  <c r="BR313" s="1"/>
  <c r="BI24"/>
  <c r="BJ24" s="1"/>
  <c r="BI162"/>
  <c r="BJ162" s="1"/>
  <c r="BI427"/>
  <c r="BJ427" s="1"/>
  <c r="BM427"/>
  <c r="BN427" s="1"/>
  <c r="BO427"/>
  <c r="BP427" s="1"/>
  <c r="BK427"/>
  <c r="BL427" s="1"/>
  <c r="BQ427"/>
  <c r="BR427" s="1"/>
  <c r="BK232"/>
  <c r="BL232" s="1"/>
  <c r="BO294"/>
  <c r="BP294" s="1"/>
  <c r="BS294"/>
  <c r="BT294" s="1"/>
  <c r="BI294"/>
  <c r="BJ294" s="1"/>
  <c r="BK294"/>
  <c r="BL294" s="1"/>
  <c r="BQ294"/>
  <c r="BR294" s="1"/>
  <c r="BM294"/>
  <c r="BN294" s="1"/>
  <c r="BI138"/>
  <c r="BJ138" s="1"/>
  <c r="BQ138"/>
  <c r="BR138" s="1"/>
  <c r="BO138"/>
  <c r="BP138" s="1"/>
  <c r="BK138"/>
  <c r="BL138" s="1"/>
  <c r="BM138"/>
  <c r="BN138" s="1"/>
  <c r="BS138"/>
  <c r="BT138" s="1"/>
  <c r="BK454"/>
  <c r="BL454" s="1"/>
  <c r="BW454" s="1"/>
  <c r="BX454" s="1"/>
  <c r="BY454" s="1"/>
  <c r="BM454"/>
  <c r="BN454" s="1"/>
  <c r="BO454"/>
  <c r="BP454" s="1"/>
  <c r="BQ454"/>
  <c r="BR454" s="1"/>
  <c r="BK120"/>
  <c r="BL120" s="1"/>
  <c r="BO120"/>
  <c r="BP120" s="1"/>
  <c r="BS120"/>
  <c r="BT120" s="1"/>
  <c r="BM120"/>
  <c r="BN120" s="1"/>
  <c r="BI120"/>
  <c r="BJ120" s="1"/>
  <c r="BQ120"/>
  <c r="BR120" s="1"/>
  <c r="BI210"/>
  <c r="BJ210" s="1"/>
  <c r="BK210"/>
  <c r="BL210" s="1"/>
  <c r="BS210"/>
  <c r="BT210" s="1"/>
  <c r="BI269"/>
  <c r="BJ269" s="1"/>
  <c r="BM269"/>
  <c r="BN269" s="1"/>
  <c r="BI67"/>
  <c r="BJ67" s="1"/>
  <c r="BK67"/>
  <c r="BL67" s="1"/>
  <c r="BM67"/>
  <c r="BN67" s="1"/>
  <c r="BO67"/>
  <c r="BP67" s="1"/>
  <c r="BQ67"/>
  <c r="BR67" s="1"/>
  <c r="BM68"/>
  <c r="BN68" s="1"/>
  <c r="BI207"/>
  <c r="BJ207" s="1"/>
  <c r="BM207"/>
  <c r="BN207" s="1"/>
  <c r="BK207"/>
  <c r="BL207" s="1"/>
  <c r="BS207"/>
  <c r="BT207" s="1"/>
  <c r="BO207"/>
  <c r="BP207" s="1"/>
  <c r="BQ207"/>
  <c r="BR207" s="1"/>
  <c r="BK58"/>
  <c r="BL58" s="1"/>
  <c r="BI58"/>
  <c r="BJ58" s="1"/>
  <c r="BW58" s="1"/>
  <c r="BX58" s="1"/>
  <c r="BY58" s="1"/>
  <c r="BM58"/>
  <c r="BN58" s="1"/>
  <c r="BS58"/>
  <c r="BT58" s="1"/>
  <c r="BO58"/>
  <c r="BP58" s="1"/>
  <c r="BQ175"/>
  <c r="BR175" s="1"/>
  <c r="BI264"/>
  <c r="BJ264" s="1"/>
  <c r="BW264" s="1"/>
  <c r="BX264" s="1"/>
  <c r="BY264" s="1"/>
  <c r="BM264"/>
  <c r="BN264" s="1"/>
  <c r="BK264"/>
  <c r="BL264" s="1"/>
  <c r="BI132"/>
  <c r="BJ132" s="1"/>
  <c r="BW132" s="1"/>
  <c r="BX132" s="1"/>
  <c r="BY132" s="1"/>
  <c r="BQ132"/>
  <c r="BR132" s="1"/>
  <c r="BO132"/>
  <c r="BP132" s="1"/>
  <c r="BM132"/>
  <c r="BN132" s="1"/>
  <c r="BI208"/>
  <c r="BJ208" s="1"/>
  <c r="BS208"/>
  <c r="BT208" s="1"/>
  <c r="BQ208"/>
  <c r="BR208" s="1"/>
  <c r="BI216"/>
  <c r="BJ216" s="1"/>
  <c r="BQ216"/>
  <c r="BR216" s="1"/>
  <c r="BS216"/>
  <c r="BT216" s="1"/>
  <c r="BI424"/>
  <c r="BJ424" s="1"/>
  <c r="BM424"/>
  <c r="BN424" s="1"/>
  <c r="BS424"/>
  <c r="BT424" s="1"/>
  <c r="BO424"/>
  <c r="BP424" s="1"/>
  <c r="BQ269"/>
  <c r="BR269" s="1"/>
  <c r="BI421"/>
  <c r="BJ421" s="1"/>
  <c r="BO421"/>
  <c r="BP421" s="1"/>
  <c r="BM421"/>
  <c r="BN421" s="1"/>
  <c r="BS421"/>
  <c r="BT421" s="1"/>
  <c r="BK421"/>
  <c r="BL421" s="1"/>
  <c r="BI15"/>
  <c r="BJ15" s="1"/>
  <c r="BM15"/>
  <c r="BN15" s="1"/>
  <c r="BI66"/>
  <c r="BJ66" s="1"/>
  <c r="BK66"/>
  <c r="BL66" s="1"/>
  <c r="BS66"/>
  <c r="BT66" s="1"/>
  <c r="BO66"/>
  <c r="BP66" s="1"/>
  <c r="BQ66"/>
  <c r="BR66" s="1"/>
  <c r="BQ23"/>
  <c r="BR23" s="1"/>
  <c r="BI33"/>
  <c r="BJ33" s="1"/>
  <c r="BM33"/>
  <c r="BN33" s="1"/>
  <c r="BO33"/>
  <c r="BP33" s="1"/>
  <c r="BK33"/>
  <c r="BL33" s="1"/>
  <c r="BS33"/>
  <c r="BT33" s="1"/>
  <c r="BO23"/>
  <c r="BP23" s="1"/>
  <c r="BQ33"/>
  <c r="BR33" s="1"/>
  <c r="BI137"/>
  <c r="BJ137" s="1"/>
  <c r="BS137"/>
  <c r="BT137" s="1"/>
  <c r="BO137"/>
  <c r="BP137" s="1"/>
  <c r="BK137"/>
  <c r="BL137" s="1"/>
  <c r="BM137"/>
  <c r="BN137" s="1"/>
  <c r="BI131"/>
  <c r="BJ131" s="1"/>
  <c r="BQ131"/>
  <c r="BR131" s="1"/>
  <c r="BS131"/>
  <c r="BT131" s="1"/>
  <c r="BO131"/>
  <c r="BP131" s="1"/>
  <c r="BM131"/>
  <c r="BN131" s="1"/>
  <c r="BK131"/>
  <c r="BL131" s="1"/>
  <c r="BO281"/>
  <c r="BP281" s="1"/>
  <c r="BI281"/>
  <c r="BJ281" s="1"/>
  <c r="BM281"/>
  <c r="BN281" s="1"/>
  <c r="BS281"/>
  <c r="BT281" s="1"/>
  <c r="BK281"/>
  <c r="BL281" s="1"/>
  <c r="BO401"/>
  <c r="BP401" s="1"/>
  <c r="BQ281"/>
  <c r="BR281" s="1"/>
  <c r="BW25"/>
  <c r="BX25" s="1"/>
  <c r="BY25" s="1"/>
  <c r="BS427"/>
  <c r="BT427" s="1"/>
  <c r="BK215"/>
  <c r="BL215" s="1"/>
  <c r="BM215"/>
  <c r="BN215" s="1"/>
  <c r="BS215"/>
  <c r="BT215" s="1"/>
  <c r="BQ215"/>
  <c r="BR215" s="1"/>
  <c r="BI215"/>
  <c r="BJ215" s="1"/>
  <c r="BO215"/>
  <c r="BP215" s="1"/>
  <c r="BI74"/>
  <c r="BJ74" s="1"/>
  <c r="BW74" s="1"/>
  <c r="BX74" s="1"/>
  <c r="BY74" s="1"/>
  <c r="BO74"/>
  <c r="BP74" s="1"/>
  <c r="BM74"/>
  <c r="BN74" s="1"/>
  <c r="BQ74"/>
  <c r="BR74" s="1"/>
  <c r="BI386"/>
  <c r="BJ386" s="1"/>
  <c r="BO386"/>
  <c r="BP386" s="1"/>
  <c r="BS386"/>
  <c r="BT386" s="1"/>
  <c r="BQ386"/>
  <c r="BR386" s="1"/>
  <c r="BK386"/>
  <c r="BL386" s="1"/>
  <c r="BM386"/>
  <c r="BN386" s="1"/>
  <c r="BS74"/>
  <c r="BT74" s="1"/>
  <c r="BI209"/>
  <c r="BJ209" s="1"/>
  <c r="BW209" s="1"/>
  <c r="BX209" s="1"/>
  <c r="BY209" s="1"/>
  <c r="BO209"/>
  <c r="BP209" s="1"/>
  <c r="BQ209"/>
  <c r="BR209" s="1"/>
  <c r="BK209"/>
  <c r="BL209" s="1"/>
  <c r="BM209"/>
  <c r="BN209" s="1"/>
  <c r="BI451"/>
  <c r="BJ451" s="1"/>
  <c r="BW451" s="1"/>
  <c r="BX451" s="1"/>
  <c r="BY451" s="1"/>
  <c r="BQ451"/>
  <c r="BR451" s="1"/>
  <c r="BM451"/>
  <c r="BN451" s="1"/>
  <c r="BK451"/>
  <c r="BL451" s="1"/>
  <c r="BO451"/>
  <c r="BP451" s="1"/>
  <c r="BK48"/>
  <c r="BL48" s="1"/>
  <c r="BS48"/>
  <c r="BT48" s="1"/>
  <c r="BM48"/>
  <c r="BN48" s="1"/>
  <c r="BI48"/>
  <c r="BJ48" s="1"/>
  <c r="BI213"/>
  <c r="BJ213" s="1"/>
  <c r="BO213"/>
  <c r="BP213" s="1"/>
  <c r="BQ213"/>
  <c r="BR213" s="1"/>
  <c r="BM213"/>
  <c r="BN213" s="1"/>
  <c r="BS213"/>
  <c r="BT213" s="1"/>
  <c r="BI313"/>
  <c r="BJ313" s="1"/>
  <c r="BO313"/>
  <c r="BP313" s="1"/>
  <c r="BI448"/>
  <c r="BJ448" s="1"/>
  <c r="BW448" s="1"/>
  <c r="BX448" s="1"/>
  <c r="BY448" s="1"/>
  <c r="BK448"/>
  <c r="BL448" s="1"/>
  <c r="BQ448"/>
  <c r="BR448" s="1"/>
  <c r="BO448"/>
  <c r="BP448" s="1"/>
  <c r="BI51"/>
  <c r="BJ51" s="1"/>
  <c r="BM51"/>
  <c r="BN51" s="1"/>
  <c r="BS51"/>
  <c r="BT51" s="1"/>
  <c r="BI268"/>
  <c r="BJ268" s="1"/>
  <c r="BM268"/>
  <c r="BN268" s="1"/>
  <c r="BS268"/>
  <c r="BT268" s="1"/>
  <c r="BQ268"/>
  <c r="BR268" s="1"/>
  <c r="BI50"/>
  <c r="BJ50" s="1"/>
  <c r="BW50" s="1"/>
  <c r="BX50" s="1"/>
  <c r="BY50" s="1"/>
  <c r="BM50"/>
  <c r="BN50" s="1"/>
  <c r="BQ50"/>
  <c r="BR50" s="1"/>
  <c r="BO50"/>
  <c r="BP50" s="1"/>
  <c r="BI64"/>
  <c r="BJ64" s="1"/>
  <c r="BM64"/>
  <c r="BN64" s="1"/>
  <c r="BK64"/>
  <c r="BL64" s="1"/>
  <c r="BS64"/>
  <c r="BT64" s="1"/>
  <c r="BO64"/>
  <c r="BP64" s="1"/>
  <c r="BQ64"/>
  <c r="BR64" s="1"/>
  <c r="BI420"/>
  <c r="BJ420" s="1"/>
  <c r="BO420"/>
  <c r="BP420" s="1"/>
  <c r="BQ420"/>
  <c r="BR420" s="1"/>
  <c r="BS420"/>
  <c r="BT420" s="1"/>
  <c r="BM420"/>
  <c r="BN420" s="1"/>
  <c r="BI385"/>
  <c r="BJ385" s="1"/>
  <c r="BQ385"/>
  <c r="BR385" s="1"/>
  <c r="BM385"/>
  <c r="BN385" s="1"/>
  <c r="BK385"/>
  <c r="BL385" s="1"/>
  <c r="BI423"/>
  <c r="BJ423" s="1"/>
  <c r="BQ423"/>
  <c r="BR423" s="1"/>
  <c r="BO423"/>
  <c r="BP423" s="1"/>
  <c r="BM423"/>
  <c r="BN423" s="1"/>
  <c r="BK423"/>
  <c r="BL423" s="1"/>
  <c r="BK420"/>
  <c r="BL420" s="1"/>
  <c r="BS20"/>
  <c r="BT20" s="1"/>
  <c r="BK424"/>
  <c r="BL424" s="1"/>
  <c r="BM448"/>
  <c r="BN448" s="1"/>
  <c r="BM66"/>
  <c r="BN66" s="1"/>
  <c r="BO210"/>
  <c r="BP210" s="1"/>
  <c r="BK133"/>
  <c r="BL133" s="1"/>
  <c r="BI133"/>
  <c r="BJ133" s="1"/>
  <c r="BO133"/>
  <c r="BP133" s="1"/>
  <c r="BS133"/>
  <c r="BT133" s="1"/>
  <c r="BQ133"/>
  <c r="BR133" s="1"/>
  <c r="BK169"/>
  <c r="BL169" s="1"/>
  <c r="BI169"/>
  <c r="BJ169" s="1"/>
  <c r="BO169"/>
  <c r="BP169" s="1"/>
  <c r="BQ169"/>
  <c r="BR169" s="1"/>
  <c r="BM169"/>
  <c r="BN169" s="1"/>
  <c r="BS169"/>
  <c r="BT169" s="1"/>
  <c r="BQ264"/>
  <c r="BR264" s="1"/>
  <c r="BK213"/>
  <c r="BL213" s="1"/>
  <c r="BI401"/>
  <c r="BJ401" s="1"/>
  <c r="BS401"/>
  <c r="BT401" s="1"/>
  <c r="BM401"/>
  <c r="BN401" s="1"/>
  <c r="BK401"/>
  <c r="BL401" s="1"/>
  <c r="BK20"/>
  <c r="BL20" s="1"/>
  <c r="BO20"/>
  <c r="BP20" s="1"/>
  <c r="BQ20"/>
  <c r="BR20" s="1"/>
  <c r="BQ196"/>
  <c r="BR196" s="1"/>
  <c r="BI196"/>
  <c r="BJ196" s="1"/>
  <c r="BM196"/>
  <c r="BN196" s="1"/>
  <c r="BK196"/>
  <c r="BL196" s="1"/>
  <c r="BS196"/>
  <c r="BT196" s="1"/>
  <c r="BO196"/>
  <c r="BP196" s="1"/>
  <c r="BI175"/>
  <c r="BJ175" s="1"/>
  <c r="BW175" s="1"/>
  <c r="BX175" s="1"/>
  <c r="BY175" s="1"/>
  <c r="BO175"/>
  <c r="BP175" s="1"/>
  <c r="BS175"/>
  <c r="BT175" s="1"/>
  <c r="BO24"/>
  <c r="BP24" s="1"/>
  <c r="BQ24"/>
  <c r="BR24" s="1"/>
  <c r="BM24"/>
  <c r="BN24" s="1"/>
  <c r="BS24"/>
  <c r="BT24" s="1"/>
  <c r="BM54"/>
  <c r="BN54" s="1"/>
  <c r="BO54"/>
  <c r="BP54" s="1"/>
  <c r="BS54"/>
  <c r="BT54" s="1"/>
  <c r="BK54"/>
  <c r="BL54" s="1"/>
  <c r="BW54" s="1"/>
  <c r="BX54" s="1"/>
  <c r="BY54" s="1"/>
  <c r="BQ54"/>
  <c r="BR54" s="1"/>
  <c r="BQ48"/>
  <c r="BR48" s="1"/>
  <c r="BI69"/>
  <c r="BJ69" s="1"/>
  <c r="BS69"/>
  <c r="BT69" s="1"/>
  <c r="BM69"/>
  <c r="BN69" s="1"/>
  <c r="BQ69"/>
  <c r="BR69" s="1"/>
  <c r="BK162"/>
  <c r="BL162" s="1"/>
  <c r="BK51"/>
  <c r="BL51" s="1"/>
  <c r="BI62"/>
  <c r="BJ62" s="1"/>
  <c r="BQ62"/>
  <c r="BR62" s="1"/>
  <c r="BI262"/>
  <c r="BJ262" s="1"/>
  <c r="BK262"/>
  <c r="BL262" s="1"/>
  <c r="BO262"/>
  <c r="BP262" s="1"/>
  <c r="BS262"/>
  <c r="BT262" s="1"/>
  <c r="BM262"/>
  <c r="BN262" s="1"/>
  <c r="BI20"/>
  <c r="BJ20" s="1"/>
  <c r="BM133"/>
  <c r="BN133" s="1"/>
  <c r="BS454"/>
  <c r="BT454" s="1"/>
  <c r="BI82"/>
  <c r="BJ82" s="1"/>
  <c r="BO82"/>
  <c r="BP82" s="1"/>
  <c r="BM82"/>
  <c r="BN82" s="1"/>
  <c r="BS82"/>
  <c r="BT82" s="1"/>
  <c r="BO269"/>
  <c r="BP269" s="1"/>
  <c r="BI232"/>
  <c r="BJ232" s="1"/>
  <c r="BS232"/>
  <c r="BT232" s="1"/>
  <c r="BQ232"/>
  <c r="BR232" s="1"/>
  <c r="BM210"/>
  <c r="BN210" s="1"/>
  <c r="BK74"/>
  <c r="BL74" s="1"/>
  <c r="BQ162"/>
  <c r="BR162" s="1"/>
  <c r="BM162"/>
  <c r="BN162" s="1"/>
  <c r="BO162"/>
  <c r="BP162" s="1"/>
  <c r="BK269"/>
  <c r="BL269" s="1"/>
  <c r="BS197"/>
  <c r="BT197" s="1"/>
  <c r="BI197"/>
  <c r="BJ197" s="1"/>
  <c r="BW197" s="1"/>
  <c r="BX197" s="1"/>
  <c r="BY197" s="1"/>
  <c r="BK197"/>
  <c r="BL197" s="1"/>
  <c r="BI70"/>
  <c r="BJ70" s="1"/>
  <c r="BS70"/>
  <c r="BT70" s="1"/>
  <c r="BK70"/>
  <c r="BL70" s="1"/>
  <c r="BM23"/>
  <c r="BN23" s="1"/>
  <c r="BI23"/>
  <c r="BJ23" s="1"/>
  <c r="BW23" s="1"/>
  <c r="BX23" s="1"/>
  <c r="BY23" s="1"/>
  <c r="BO264"/>
  <c r="BP264" s="1"/>
  <c r="BI57"/>
  <c r="BJ57" s="1"/>
  <c r="BQ57"/>
  <c r="BR57" s="1"/>
  <c r="BM57"/>
  <c r="BN57" s="1"/>
  <c r="BO57"/>
  <c r="BP57" s="1"/>
  <c r="BK57"/>
  <c r="BL57" s="1"/>
  <c r="BQ210"/>
  <c r="BR210" s="1"/>
  <c r="BK216"/>
  <c r="BL216" s="1"/>
  <c r="BI150"/>
  <c r="BJ150" s="1"/>
  <c r="BS150"/>
  <c r="BT150" s="1"/>
  <c r="BK150"/>
  <c r="BL150" s="1"/>
  <c r="BQ150"/>
  <c r="BR150" s="1"/>
  <c r="BK268"/>
  <c r="BL268" s="1"/>
  <c r="BO48"/>
  <c r="BP48" s="1"/>
  <c r="BS132"/>
  <c r="BT132" s="1"/>
  <c r="BQ347"/>
  <c r="BR347" s="1"/>
  <c r="BM347"/>
  <c r="BN347" s="1"/>
  <c r="BK347"/>
  <c r="BL347" s="1"/>
  <c r="BI347"/>
  <c r="BJ347" s="1"/>
  <c r="BS347"/>
  <c r="BT347" s="1"/>
  <c r="BO347"/>
  <c r="BP347" s="1"/>
  <c r="BI68"/>
  <c r="BJ68" s="1"/>
  <c r="BS23"/>
  <c r="BT23" s="1"/>
  <c r="BO150"/>
  <c r="BP150" s="1"/>
  <c r="BS451"/>
  <c r="BT451" s="1"/>
  <c r="BW324"/>
  <c r="BX324" s="1"/>
  <c r="BY324" s="1"/>
  <c r="BQ58"/>
  <c r="BR58" s="1"/>
  <c r="BI263"/>
  <c r="BJ263" s="1"/>
  <c r="BW263" s="1"/>
  <c r="BX263" s="1"/>
  <c r="BY263" s="1"/>
  <c r="BQ263"/>
  <c r="BR263" s="1"/>
  <c r="BS174"/>
  <c r="BT174" s="1"/>
  <c r="BO400"/>
  <c r="BP400" s="1"/>
  <c r="BM449"/>
  <c r="BN449" s="1"/>
  <c r="BI449"/>
  <c r="BJ449" s="1"/>
  <c r="BW449" s="1"/>
  <c r="BX449" s="1"/>
  <c r="BY449" s="1"/>
  <c r="BK449"/>
  <c r="BL449" s="1"/>
  <c r="BM255"/>
  <c r="BN255" s="1"/>
  <c r="BI255"/>
  <c r="BJ255" s="1"/>
  <c r="BW255" s="1"/>
  <c r="BX255" s="1"/>
  <c r="BY255" s="1"/>
  <c r="BK255"/>
  <c r="BL255" s="1"/>
  <c r="BO255"/>
  <c r="BP255" s="1"/>
  <c r="BK414"/>
  <c r="BL414" s="1"/>
  <c r="BI414"/>
  <c r="BJ414" s="1"/>
  <c r="BI298"/>
  <c r="BJ298" s="1"/>
  <c r="BW298" s="1"/>
  <c r="BX298" s="1"/>
  <c r="BY298" s="1"/>
  <c r="BQ298"/>
  <c r="BR298" s="1"/>
  <c r="BS298"/>
  <c r="BT298" s="1"/>
  <c r="BS414"/>
  <c r="BT414" s="1"/>
  <c r="BS17"/>
  <c r="BT17" s="1"/>
  <c r="BS65"/>
  <c r="BT65" s="1"/>
  <c r="BQ72"/>
  <c r="BR72" s="1"/>
  <c r="BM17"/>
  <c r="BN17" s="1"/>
  <c r="BW17" s="1"/>
  <c r="BX17" s="1"/>
  <c r="BY17" s="1"/>
  <c r="BW314"/>
  <c r="BX314" s="1"/>
  <c r="BY314" s="1"/>
  <c r="BS182"/>
  <c r="BT182" s="1"/>
  <c r="BM182"/>
  <c r="BN182" s="1"/>
  <c r="BI182"/>
  <c r="BJ182" s="1"/>
  <c r="BI129"/>
  <c r="BJ129" s="1"/>
  <c r="BQ129"/>
  <c r="BR129" s="1"/>
  <c r="BM129"/>
  <c r="BN129" s="1"/>
  <c r="BO129"/>
  <c r="BP129" s="1"/>
  <c r="BI409"/>
  <c r="BJ409" s="1"/>
  <c r="BQ409"/>
  <c r="BR409" s="1"/>
  <c r="BI305"/>
  <c r="BJ305" s="1"/>
  <c r="BM305"/>
  <c r="BN305" s="1"/>
  <c r="BK305"/>
  <c r="BL305" s="1"/>
  <c r="BI146"/>
  <c r="BJ146" s="1"/>
  <c r="BM146"/>
  <c r="BN146" s="1"/>
  <c r="BS146"/>
  <c r="BT146" s="1"/>
  <c r="BO146"/>
  <c r="BP146" s="1"/>
  <c r="BM428"/>
  <c r="BN428" s="1"/>
  <c r="BQ305"/>
  <c r="BR305" s="1"/>
  <c r="BI224"/>
  <c r="BJ224" s="1"/>
  <c r="BW224" s="1"/>
  <c r="BX224" s="1"/>
  <c r="BY224" s="1"/>
  <c r="BQ224"/>
  <c r="BR224" s="1"/>
  <c r="BK224"/>
  <c r="BL224" s="1"/>
  <c r="BS224"/>
  <c r="BT224" s="1"/>
  <c r="BO65"/>
  <c r="BP65" s="1"/>
  <c r="BK412"/>
  <c r="BL412" s="1"/>
  <c r="BI412"/>
  <c r="BJ412" s="1"/>
  <c r="BQ412"/>
  <c r="BR412" s="1"/>
  <c r="BS412"/>
  <c r="BT412" s="1"/>
  <c r="BM412"/>
  <c r="BN412" s="1"/>
  <c r="BI167"/>
  <c r="BJ167" s="1"/>
  <c r="BK167"/>
  <c r="BL167" s="1"/>
  <c r="BQ167"/>
  <c r="BR167" s="1"/>
  <c r="BS167"/>
  <c r="BT167" s="1"/>
  <c r="BM167"/>
  <c r="BN167" s="1"/>
  <c r="BO167"/>
  <c r="BP167" s="1"/>
  <c r="BI61"/>
  <c r="BJ61" s="1"/>
  <c r="BW61" s="1"/>
  <c r="BX61" s="1"/>
  <c r="BY61" s="1"/>
  <c r="BW174"/>
  <c r="BX174" s="1"/>
  <c r="BY174" s="1"/>
  <c r="BK203"/>
  <c r="BL203" s="1"/>
  <c r="BI203"/>
  <c r="BJ203" s="1"/>
  <c r="BW203" s="1"/>
  <c r="BX203" s="1"/>
  <c r="BY203" s="1"/>
  <c r="BI154"/>
  <c r="BJ154" s="1"/>
  <c r="BQ154"/>
  <c r="BR154" s="1"/>
  <c r="BK73"/>
  <c r="BL73" s="1"/>
  <c r="BW73" s="1"/>
  <c r="BX73" s="1"/>
  <c r="BY73" s="1"/>
  <c r="BQ185"/>
  <c r="BR185" s="1"/>
  <c r="BI185"/>
  <c r="BJ185" s="1"/>
  <c r="BS417"/>
  <c r="BT417" s="1"/>
  <c r="BI417"/>
  <c r="BJ417" s="1"/>
  <c r="BW65"/>
  <c r="BX65" s="1"/>
  <c r="BY65" s="1"/>
  <c r="BO71"/>
  <c r="BP71" s="1"/>
  <c r="BI71"/>
  <c r="BJ71" s="1"/>
  <c r="BW71" s="1"/>
  <c r="BX71" s="1"/>
  <c r="BY71" s="1"/>
  <c r="BI143"/>
  <c r="BJ143" s="1"/>
  <c r="BW143" s="1"/>
  <c r="BX143" s="1"/>
  <c r="BY143" s="1"/>
  <c r="BQ143"/>
  <c r="BR143" s="1"/>
  <c r="BQ109"/>
  <c r="BR109" s="1"/>
  <c r="BS28"/>
  <c r="BT28" s="1"/>
  <c r="BS430"/>
  <c r="BT430" s="1"/>
  <c r="BI430"/>
  <c r="BJ430" s="1"/>
  <c r="BW430" s="1"/>
  <c r="BX430" s="1"/>
  <c r="BY430" s="1"/>
  <c r="BQ430"/>
  <c r="BR430" s="1"/>
  <c r="BS413"/>
  <c r="BT413" s="1"/>
  <c r="BM142"/>
  <c r="BN142" s="1"/>
  <c r="BK142"/>
  <c r="BL142" s="1"/>
  <c r="BI142"/>
  <c r="BJ142" s="1"/>
  <c r="BI116"/>
  <c r="BJ116" s="1"/>
  <c r="BK116"/>
  <c r="BL116" s="1"/>
  <c r="BM116"/>
  <c r="BN116" s="1"/>
  <c r="BS116"/>
  <c r="BT116" s="1"/>
  <c r="BQ116"/>
  <c r="BR116" s="1"/>
  <c r="BI220"/>
  <c r="BJ220" s="1"/>
  <c r="BW220" s="1"/>
  <c r="BX220" s="1"/>
  <c r="BY220" s="1"/>
  <c r="BQ220"/>
  <c r="BR220" s="1"/>
  <c r="BK220"/>
  <c r="BL220" s="1"/>
  <c r="BO220"/>
  <c r="BP220" s="1"/>
  <c r="BI87"/>
  <c r="BJ87" s="1"/>
  <c r="BM87"/>
  <c r="BN87" s="1"/>
  <c r="BK87"/>
  <c r="BL87" s="1"/>
  <c r="BQ87"/>
  <c r="BR87" s="1"/>
  <c r="BO87"/>
  <c r="BP87" s="1"/>
  <c r="BQ139"/>
  <c r="BR139" s="1"/>
  <c r="BS139"/>
  <c r="BT139" s="1"/>
  <c r="BM104"/>
  <c r="BN104" s="1"/>
  <c r="BS104"/>
  <c r="BT104" s="1"/>
  <c r="BK104"/>
  <c r="BL104" s="1"/>
  <c r="BO104"/>
  <c r="BP104" s="1"/>
  <c r="BQ104"/>
  <c r="BR104" s="1"/>
  <c r="BI104"/>
  <c r="BJ104" s="1"/>
  <c r="BW104" s="1"/>
  <c r="BX104" s="1"/>
  <c r="BY104" s="1"/>
  <c r="BQ387"/>
  <c r="BR387" s="1"/>
  <c r="BK387"/>
  <c r="BL387" s="1"/>
  <c r="BI387"/>
  <c r="BJ387" s="1"/>
  <c r="BW387" s="1"/>
  <c r="BX387" s="1"/>
  <c r="BY387" s="1"/>
  <c r="BK430"/>
  <c r="BL430" s="1"/>
  <c r="BS142"/>
  <c r="BT142" s="1"/>
  <c r="BS449"/>
  <c r="BT449" s="1"/>
  <c r="BM28"/>
  <c r="BN28" s="1"/>
  <c r="BW28" s="1"/>
  <c r="BX28" s="1"/>
  <c r="BY28" s="1"/>
  <c r="BM409"/>
  <c r="BN409" s="1"/>
  <c r="BQ97"/>
  <c r="BR97" s="1"/>
  <c r="BK97"/>
  <c r="BL97" s="1"/>
  <c r="BS97"/>
  <c r="BT97" s="1"/>
  <c r="BI97"/>
  <c r="BJ97" s="1"/>
  <c r="BO97"/>
  <c r="BP97" s="1"/>
  <c r="BM97"/>
  <c r="BN97" s="1"/>
  <c r="BI428"/>
  <c r="BJ428" s="1"/>
  <c r="BW428" s="1"/>
  <c r="BX428" s="1"/>
  <c r="BY428" s="1"/>
  <c r="BO142"/>
  <c r="BP142" s="1"/>
  <c r="BO63"/>
  <c r="BP63" s="1"/>
  <c r="BI63"/>
  <c r="BJ63" s="1"/>
  <c r="BS393"/>
  <c r="BT393" s="1"/>
  <c r="BI393"/>
  <c r="BJ393" s="1"/>
  <c r="BS400"/>
  <c r="BT400" s="1"/>
  <c r="BW400" s="1"/>
  <c r="BX400" s="1"/>
  <c r="BY400" s="1"/>
  <c r="BW256"/>
  <c r="BX256" s="1"/>
  <c r="BY256" s="1"/>
  <c r="BQ49"/>
  <c r="BR49" s="1"/>
  <c r="BI49"/>
  <c r="BJ49" s="1"/>
  <c r="BW109"/>
  <c r="BX109" s="1"/>
  <c r="BY109" s="1"/>
  <c r="BS195"/>
  <c r="BT195" s="1"/>
  <c r="BI195"/>
  <c r="BJ195" s="1"/>
  <c r="BQ218"/>
  <c r="BR218" s="1"/>
  <c r="BO218"/>
  <c r="BP218" s="1"/>
  <c r="BM218"/>
  <c r="BN218" s="1"/>
  <c r="BI218"/>
  <c r="BJ218" s="1"/>
  <c r="BQ449"/>
  <c r="BR449" s="1"/>
  <c r="BO154"/>
  <c r="BP154" s="1"/>
  <c r="BI429"/>
  <c r="BJ429" s="1"/>
  <c r="BW429" s="1"/>
  <c r="BX429" s="1"/>
  <c r="BY429" s="1"/>
  <c r="BM429"/>
  <c r="BN429" s="1"/>
  <c r="BI168"/>
  <c r="BJ168" s="1"/>
  <c r="BQ168"/>
  <c r="BR168" s="1"/>
  <c r="BQ202"/>
  <c r="BR202" s="1"/>
  <c r="BS202"/>
  <c r="BT202" s="1"/>
  <c r="BI202"/>
  <c r="BJ202" s="1"/>
  <c r="BS429"/>
  <c r="BT429" s="1"/>
  <c r="BK202"/>
  <c r="BL202" s="1"/>
  <c r="BI404"/>
  <c r="BJ404" s="1"/>
  <c r="BQ404"/>
  <c r="BR404" s="1"/>
  <c r="BK404"/>
  <c r="BL404" s="1"/>
  <c r="BM430"/>
  <c r="BN430" s="1"/>
  <c r="BM202"/>
  <c r="BN202" s="1"/>
  <c r="BI266"/>
  <c r="BJ266" s="1"/>
  <c r="BS266"/>
  <c r="BT266" s="1"/>
  <c r="BO266"/>
  <c r="BP266" s="1"/>
  <c r="BK266"/>
  <c r="BL266" s="1"/>
  <c r="BQ266"/>
  <c r="BR266" s="1"/>
  <c r="BM413"/>
  <c r="BN413" s="1"/>
  <c r="BW413" s="1"/>
  <c r="BX413" s="1"/>
  <c r="BY413" s="1"/>
  <c r="BS217"/>
  <c r="BT217" s="1"/>
  <c r="BI217"/>
  <c r="BJ217" s="1"/>
  <c r="BK217"/>
  <c r="BL217" s="1"/>
  <c r="BM217"/>
  <c r="BN217" s="1"/>
  <c r="BO217"/>
  <c r="BP217" s="1"/>
  <c r="BQ217"/>
  <c r="BR217" s="1"/>
  <c r="BQ255"/>
  <c r="BR255" s="1"/>
  <c r="BS292"/>
  <c r="BT292" s="1"/>
  <c r="BK292"/>
  <c r="BL292" s="1"/>
  <c r="BO292"/>
  <c r="BP292" s="1"/>
  <c r="BI292"/>
  <c r="BJ292" s="1"/>
  <c r="BM292"/>
  <c r="BN292" s="1"/>
  <c r="BQ292"/>
  <c r="BR292" s="1"/>
  <c r="BK409"/>
  <c r="BL409" s="1"/>
  <c r="BS211"/>
  <c r="BT211" s="1"/>
  <c r="BW211" s="1"/>
  <c r="BX211" s="1"/>
  <c r="BY211" s="1"/>
  <c r="BQ125"/>
  <c r="BR125" s="1"/>
  <c r="BS125"/>
  <c r="BT125" s="1"/>
  <c r="BI125"/>
  <c r="BJ125" s="1"/>
  <c r="BM125"/>
  <c r="BN125" s="1"/>
  <c r="BK125"/>
  <c r="BL125" s="1"/>
  <c r="BO125"/>
  <c r="BP125" s="1"/>
  <c r="BQ225"/>
  <c r="BR225" s="1"/>
  <c r="BM225"/>
  <c r="BN225" s="1"/>
  <c r="BS225"/>
  <c r="BT225" s="1"/>
  <c r="BI225"/>
  <c r="BJ225" s="1"/>
  <c r="BO225"/>
  <c r="BP225" s="1"/>
  <c r="BI19"/>
  <c r="BJ19" s="1"/>
  <c r="BQ19"/>
  <c r="BR19" s="1"/>
  <c r="BI311"/>
  <c r="BJ311" s="1"/>
  <c r="BK311"/>
  <c r="BL311" s="1"/>
  <c r="BM63"/>
  <c r="BN63" s="1"/>
  <c r="BQ56"/>
  <c r="BR56" s="1"/>
  <c r="BO56"/>
  <c r="BP56" s="1"/>
  <c r="BI56"/>
  <c r="BJ56" s="1"/>
  <c r="BI153"/>
  <c r="BJ153" s="1"/>
  <c r="BS153"/>
  <c r="BT153" s="1"/>
  <c r="BS187"/>
  <c r="BT187" s="1"/>
  <c r="BM187"/>
  <c r="BN187" s="1"/>
  <c r="BI187"/>
  <c r="BJ187" s="1"/>
  <c r="BW187" s="1"/>
  <c r="BX187" s="1"/>
  <c r="BY187" s="1"/>
  <c r="BK187"/>
  <c r="BL187" s="1"/>
  <c r="BK417"/>
  <c r="BL417" s="1"/>
  <c r="BQ73"/>
  <c r="BR73" s="1"/>
  <c r="BS49"/>
  <c r="BT49" s="1"/>
  <c r="BQ417"/>
  <c r="BR417" s="1"/>
  <c r="BO211"/>
  <c r="BP211" s="1"/>
  <c r="BI136"/>
  <c r="BJ136" s="1"/>
  <c r="BS136"/>
  <c r="BT136" s="1"/>
  <c r="BQ429"/>
  <c r="BR429" s="1"/>
  <c r="BO168"/>
  <c r="BP168" s="1"/>
  <c r="BS431"/>
  <c r="BT431" s="1"/>
  <c r="BI431"/>
  <c r="BJ431" s="1"/>
  <c r="BQ431"/>
  <c r="BR431" s="1"/>
  <c r="BM431"/>
  <c r="BN431" s="1"/>
  <c r="BO431"/>
  <c r="BP431" s="1"/>
  <c r="BO182"/>
  <c r="BP182" s="1"/>
  <c r="BK129"/>
  <c r="BL129" s="1"/>
  <c r="BO103"/>
  <c r="BP103" s="1"/>
  <c r="BM103"/>
  <c r="BN103" s="1"/>
  <c r="BI103"/>
  <c r="BJ103" s="1"/>
  <c r="BK103"/>
  <c r="BL103" s="1"/>
  <c r="BQ195"/>
  <c r="BR195" s="1"/>
  <c r="BO413"/>
  <c r="BP413" s="1"/>
  <c r="BM49"/>
  <c r="BN49" s="1"/>
  <c r="BM153"/>
  <c r="BN153" s="1"/>
  <c r="BO199"/>
  <c r="BP199" s="1"/>
  <c r="BS199"/>
  <c r="BT199" s="1"/>
  <c r="BI199"/>
  <c r="BJ199" s="1"/>
  <c r="BQ199"/>
  <c r="BR199" s="1"/>
  <c r="BM199"/>
  <c r="BN199" s="1"/>
  <c r="BM56"/>
  <c r="BN56" s="1"/>
  <c r="BK168"/>
  <c r="BL168" s="1"/>
  <c r="BI139"/>
  <c r="BJ139" s="1"/>
  <c r="BW139" s="1"/>
  <c r="BX139" s="1"/>
  <c r="BY139" s="1"/>
  <c r="BI72"/>
  <c r="BJ72" s="1"/>
  <c r="BW72" s="1"/>
  <c r="BX72" s="1"/>
  <c r="BY72" s="1"/>
  <c r="BS319"/>
  <c r="BT319" s="1"/>
  <c r="BI319"/>
  <c r="BJ319" s="1"/>
  <c r="BW319" s="1"/>
  <c r="BX319" s="1"/>
  <c r="BY319" s="1"/>
  <c r="BQ315"/>
  <c r="BR315" s="1"/>
  <c r="BS177"/>
  <c r="BT177" s="1"/>
  <c r="BI177"/>
  <c r="BJ177" s="1"/>
  <c r="BW177" s="1"/>
  <c r="BX177" s="1"/>
  <c r="BY177" s="1"/>
  <c r="BM177"/>
  <c r="BN177" s="1"/>
  <c r="BK186"/>
  <c r="BL186" s="1"/>
  <c r="BW186" s="1"/>
  <c r="BX186" s="1"/>
  <c r="BY186" s="1"/>
  <c r="BO222"/>
  <c r="BP222" s="1"/>
  <c r="BS222"/>
  <c r="BT222" s="1"/>
  <c r="BM319"/>
  <c r="BN319" s="1"/>
  <c r="BI222"/>
  <c r="BJ222" s="1"/>
  <c r="BK158"/>
  <c r="BL158" s="1"/>
  <c r="BQ88"/>
  <c r="BR88" s="1"/>
  <c r="BK127"/>
  <c r="BL127" s="1"/>
  <c r="BQ102"/>
  <c r="BR102" s="1"/>
  <c r="BO314"/>
  <c r="BP314" s="1"/>
  <c r="BI315"/>
  <c r="BJ315" s="1"/>
  <c r="BK315"/>
  <c r="BL315" s="1"/>
  <c r="BQ186"/>
  <c r="BR186" s="1"/>
  <c r="BO186"/>
  <c r="BP186" s="1"/>
  <c r="BQ257"/>
  <c r="BR257" s="1"/>
  <c r="BI257"/>
  <c r="BJ257" s="1"/>
  <c r="BK257"/>
  <c r="BL257" s="1"/>
  <c r="BS257"/>
  <c r="BT257" s="1"/>
  <c r="BM257"/>
  <c r="BN257" s="1"/>
  <c r="BI88"/>
  <c r="BJ88" s="1"/>
  <c r="BI166"/>
  <c r="BJ166" s="1"/>
  <c r="BQ166"/>
  <c r="BR166" s="1"/>
  <c r="BQ180"/>
  <c r="BR180" s="1"/>
  <c r="BK180"/>
  <c r="BL180" s="1"/>
  <c r="BW180" s="1"/>
  <c r="BX180" s="1"/>
  <c r="BY180" s="1"/>
  <c r="BO180"/>
  <c r="BP180" s="1"/>
  <c r="BQ122"/>
  <c r="BR122" s="1"/>
  <c r="BK122"/>
  <c r="BL122" s="1"/>
  <c r="BM122"/>
  <c r="BN122" s="1"/>
  <c r="BI122"/>
  <c r="BJ122" s="1"/>
  <c r="BS122"/>
  <c r="BT122" s="1"/>
  <c r="BK102"/>
  <c r="BL102" s="1"/>
  <c r="BW102" s="1"/>
  <c r="BX102" s="1"/>
  <c r="BY102" s="1"/>
  <c r="BS96"/>
  <c r="BT96" s="1"/>
  <c r="BS127"/>
  <c r="BT127" s="1"/>
  <c r="BM173"/>
  <c r="BN173" s="1"/>
  <c r="BS184"/>
  <c r="BT184" s="1"/>
  <c r="BK319"/>
  <c r="BL319" s="1"/>
  <c r="BQ189"/>
  <c r="BR189" s="1"/>
  <c r="BW173"/>
  <c r="BX173" s="1"/>
  <c r="BY173" s="1"/>
  <c r="BI411"/>
  <c r="BJ411" s="1"/>
  <c r="BK411"/>
  <c r="BL411" s="1"/>
  <c r="BQ422"/>
  <c r="BR422" s="1"/>
  <c r="BO422"/>
  <c r="BP422" s="1"/>
  <c r="BM315"/>
  <c r="BN315" s="1"/>
  <c r="BS226"/>
  <c r="BT226" s="1"/>
  <c r="BI226"/>
  <c r="BJ226" s="1"/>
  <c r="BK226"/>
  <c r="BL226" s="1"/>
  <c r="BQ226"/>
  <c r="BR226" s="1"/>
  <c r="BO226"/>
  <c r="BP226" s="1"/>
  <c r="BM186"/>
  <c r="BN186" s="1"/>
  <c r="BI158"/>
  <c r="BJ158" s="1"/>
  <c r="BO411"/>
  <c r="BP411" s="1"/>
  <c r="BI152"/>
  <c r="BJ152" s="1"/>
  <c r="BO152"/>
  <c r="BP152" s="1"/>
  <c r="BK152"/>
  <c r="BL152" s="1"/>
  <c r="BQ108"/>
  <c r="BR108" s="1"/>
  <c r="BS108"/>
  <c r="BT108" s="1"/>
  <c r="BI108"/>
  <c r="BJ108" s="1"/>
  <c r="BW108" s="1"/>
  <c r="BX108" s="1"/>
  <c r="BY108" s="1"/>
  <c r="BS152"/>
  <c r="BT152" s="1"/>
  <c r="BM127"/>
  <c r="BN127" s="1"/>
  <c r="BK177"/>
  <c r="BL177" s="1"/>
  <c r="BK247"/>
  <c r="BL247" s="1"/>
  <c r="BS166"/>
  <c r="BT166" s="1"/>
  <c r="BK222"/>
  <c r="BL222" s="1"/>
  <c r="BI96"/>
  <c r="BJ96" s="1"/>
  <c r="BQ96"/>
  <c r="BR96" s="1"/>
  <c r="BO96"/>
  <c r="BP96" s="1"/>
  <c r="BM96"/>
  <c r="BN96" s="1"/>
  <c r="BS173"/>
  <c r="BT173" s="1"/>
  <c r="BI310"/>
  <c r="BJ310" s="1"/>
  <c r="BO310"/>
  <c r="BP310" s="1"/>
  <c r="BQ310"/>
  <c r="BR310" s="1"/>
  <c r="BK310"/>
  <c r="BL310" s="1"/>
  <c r="BI306"/>
  <c r="BJ306" s="1"/>
  <c r="BK306"/>
  <c r="BL306" s="1"/>
  <c r="BS306"/>
  <c r="BT306" s="1"/>
  <c r="BO306"/>
  <c r="BP306" s="1"/>
  <c r="BM306"/>
  <c r="BN306" s="1"/>
  <c r="BK422"/>
  <c r="BL422" s="1"/>
  <c r="BS178"/>
  <c r="BT178" s="1"/>
  <c r="BM242"/>
  <c r="BN242" s="1"/>
  <c r="BO319"/>
  <c r="BP319" s="1"/>
  <c r="BI422"/>
  <c r="BJ422" s="1"/>
  <c r="BO107"/>
  <c r="BP107" s="1"/>
  <c r="BS247"/>
  <c r="BT247" s="1"/>
  <c r="BS107"/>
  <c r="BT107" s="1"/>
  <c r="BI134"/>
  <c r="BJ134" s="1"/>
  <c r="BW134" s="1"/>
  <c r="BX134" s="1"/>
  <c r="BY134" s="1"/>
  <c r="BO134"/>
  <c r="BP134" s="1"/>
  <c r="BS134"/>
  <c r="BT134" s="1"/>
  <c r="BK134"/>
  <c r="BL134" s="1"/>
  <c r="BI115"/>
  <c r="BJ115" s="1"/>
  <c r="BK115"/>
  <c r="BL115" s="1"/>
  <c r="BO115"/>
  <c r="BP115" s="1"/>
  <c r="BS140"/>
  <c r="BT140" s="1"/>
  <c r="BI140"/>
  <c r="BJ140" s="1"/>
  <c r="BW140" s="1"/>
  <c r="BX140" s="1"/>
  <c r="BY140" s="1"/>
  <c r="BQ140"/>
  <c r="BR140" s="1"/>
  <c r="BO144"/>
  <c r="BP144" s="1"/>
  <c r="BM144"/>
  <c r="BN144" s="1"/>
  <c r="BI144"/>
  <c r="BJ144" s="1"/>
  <c r="BW144" s="1"/>
  <c r="BX144" s="1"/>
  <c r="BY144" s="1"/>
  <c r="BK173"/>
  <c r="BL173" s="1"/>
  <c r="BS186"/>
  <c r="BT186" s="1"/>
  <c r="BO140"/>
  <c r="BP140" s="1"/>
  <c r="BM166"/>
  <c r="BN166" s="1"/>
  <c r="BO135"/>
  <c r="BP135" s="1"/>
  <c r="BI135"/>
  <c r="BJ135" s="1"/>
  <c r="BS135"/>
  <c r="BT135" s="1"/>
  <c r="BQ135"/>
  <c r="BR135" s="1"/>
  <c r="BM135"/>
  <c r="BN135" s="1"/>
  <c r="BM108"/>
  <c r="BN108" s="1"/>
  <c r="BM226"/>
  <c r="BN226" s="1"/>
  <c r="BK166"/>
  <c r="BL166" s="1"/>
  <c r="BK214"/>
  <c r="BL214" s="1"/>
  <c r="BM214"/>
  <c r="BN214" s="1"/>
  <c r="BI214"/>
  <c r="BJ214" s="1"/>
  <c r="BW214" s="1"/>
  <c r="BX214" s="1"/>
  <c r="BY214" s="1"/>
  <c r="BI107"/>
  <c r="BJ107" s="1"/>
  <c r="BQ107"/>
  <c r="BR107" s="1"/>
  <c r="BS88"/>
  <c r="BT88" s="1"/>
  <c r="BI247"/>
  <c r="BJ247" s="1"/>
  <c r="BQ247"/>
  <c r="BR247" s="1"/>
  <c r="BI127"/>
  <c r="BJ127" s="1"/>
  <c r="BO127"/>
  <c r="BP127" s="1"/>
  <c r="BS314"/>
  <c r="BT314" s="1"/>
  <c r="BK107"/>
  <c r="BL107" s="1"/>
  <c r="BI117"/>
  <c r="BJ117" s="1"/>
  <c r="BM117"/>
  <c r="BN117" s="1"/>
  <c r="BQ117"/>
  <c r="BR117" s="1"/>
  <c r="BK117"/>
  <c r="BL117" s="1"/>
  <c r="BS117"/>
  <c r="BT117" s="1"/>
  <c r="BQ145"/>
  <c r="BR145" s="1"/>
  <c r="BI145"/>
  <c r="BJ145" s="1"/>
  <c r="BM145"/>
  <c r="BN145" s="1"/>
  <c r="BM184"/>
  <c r="BN184" s="1"/>
  <c r="BW184" s="1"/>
  <c r="BX184" s="1"/>
  <c r="BY184" s="1"/>
  <c r="BO184"/>
  <c r="BP184" s="1"/>
  <c r="BO219"/>
  <c r="BP219" s="1"/>
  <c r="BM219"/>
  <c r="BN219" s="1"/>
  <c r="BQ219"/>
  <c r="BR219" s="1"/>
  <c r="BS219"/>
  <c r="BT219" s="1"/>
  <c r="BI242"/>
  <c r="BJ242" s="1"/>
  <c r="BQ242"/>
  <c r="BR242" s="1"/>
  <c r="BK189"/>
  <c r="BL189" s="1"/>
  <c r="BM189"/>
  <c r="BN189" s="1"/>
  <c r="BI189"/>
  <c r="BJ189" s="1"/>
  <c r="BM178"/>
  <c r="BN178" s="1"/>
  <c r="BI178"/>
  <c r="BJ178" s="1"/>
  <c r="BQ178"/>
  <c r="BR178" s="1"/>
  <c r="BK178"/>
  <c r="BL178" s="1"/>
  <c r="BQ115"/>
  <c r="BR115" s="1"/>
  <c r="BM102"/>
  <c r="BN102" s="1"/>
  <c r="BM134"/>
  <c r="BN134" s="1"/>
  <c r="BM180"/>
  <c r="BN180" s="1"/>
  <c r="BQ222"/>
  <c r="BR222" s="1"/>
  <c r="BK219"/>
  <c r="BL219" s="1"/>
  <c r="BW219" s="1"/>
  <c r="BX219" s="1"/>
  <c r="BY219" s="1"/>
  <c r="BS411"/>
  <c r="BT411" s="1"/>
  <c r="BK135"/>
  <c r="BL135" s="1"/>
  <c r="BO88"/>
  <c r="BP88" s="1"/>
  <c r="BO102"/>
  <c r="BP102" s="1"/>
  <c r="BI200"/>
  <c r="BJ200" s="1"/>
  <c r="BO84"/>
  <c r="BP84" s="1"/>
  <c r="BQ84"/>
  <c r="BR84" s="1"/>
  <c r="A24"/>
  <c r="A25" s="1"/>
  <c r="A26" s="1"/>
  <c r="A27" s="1"/>
  <c r="A28" s="1"/>
  <c r="A29" s="1"/>
  <c r="A11" i="4"/>
  <c r="BI84" i="2"/>
  <c r="BJ84" s="1"/>
  <c r="BK200"/>
  <c r="BL200" s="1"/>
  <c r="BK84"/>
  <c r="BL84" s="1"/>
  <c r="BW122" l="1"/>
  <c r="BX122" s="1"/>
  <c r="BY122" s="1"/>
  <c r="BW168"/>
  <c r="BX168" s="1"/>
  <c r="BY168" s="1"/>
  <c r="BW305"/>
  <c r="BX305" s="1"/>
  <c r="BY305" s="1"/>
  <c r="BW70"/>
  <c r="BX70" s="1"/>
  <c r="BY70" s="1"/>
  <c r="BW133"/>
  <c r="BX133" s="1"/>
  <c r="BY133" s="1"/>
  <c r="BW385"/>
  <c r="BX385" s="1"/>
  <c r="BY385" s="1"/>
  <c r="BW281"/>
  <c r="BX281" s="1"/>
  <c r="BY281" s="1"/>
  <c r="BW421"/>
  <c r="BX421" s="1"/>
  <c r="BY421" s="1"/>
  <c r="BW216"/>
  <c r="BX216" s="1"/>
  <c r="BY216" s="1"/>
  <c r="BW149"/>
  <c r="BX149" s="1"/>
  <c r="BY149" s="1"/>
  <c r="BW182"/>
  <c r="BX182" s="1"/>
  <c r="BY182" s="1"/>
  <c r="BW131"/>
  <c r="BX131" s="1"/>
  <c r="BY131" s="1"/>
  <c r="BW24"/>
  <c r="BX24" s="1"/>
  <c r="BY24" s="1"/>
  <c r="BW189"/>
  <c r="BX189" s="1"/>
  <c r="BY189" s="1"/>
  <c r="BW247"/>
  <c r="BX247" s="1"/>
  <c r="BY247" s="1"/>
  <c r="BW310"/>
  <c r="BX310" s="1"/>
  <c r="BY310" s="1"/>
  <c r="BW226"/>
  <c r="BX226" s="1"/>
  <c r="BY226" s="1"/>
  <c r="BW166"/>
  <c r="BX166" s="1"/>
  <c r="BY166" s="1"/>
  <c r="BW222"/>
  <c r="BX222" s="1"/>
  <c r="BY222" s="1"/>
  <c r="BW136"/>
  <c r="BX136" s="1"/>
  <c r="BY136" s="1"/>
  <c r="BW200"/>
  <c r="BX200" s="1"/>
  <c r="BY200" s="1"/>
  <c r="BW152"/>
  <c r="BX152" s="1"/>
  <c r="BY152" s="1"/>
  <c r="BW88"/>
  <c r="BX88" s="1"/>
  <c r="BY88" s="1"/>
  <c r="BW311"/>
  <c r="BX311" s="1"/>
  <c r="BY311" s="1"/>
  <c r="BW404"/>
  <c r="BX404" s="1"/>
  <c r="BY404" s="1"/>
  <c r="BW195"/>
  <c r="BX195" s="1"/>
  <c r="BY195" s="1"/>
  <c r="BW393"/>
  <c r="BX393" s="1"/>
  <c r="BY393" s="1"/>
  <c r="BW412"/>
  <c r="BX412" s="1"/>
  <c r="BY412" s="1"/>
  <c r="BW347"/>
  <c r="BX347" s="1"/>
  <c r="BY347" s="1"/>
  <c r="BW82"/>
  <c r="BX82" s="1"/>
  <c r="BY82" s="1"/>
  <c r="BW262"/>
  <c r="BX262" s="1"/>
  <c r="BY262" s="1"/>
  <c r="BW69"/>
  <c r="BX69" s="1"/>
  <c r="BY69" s="1"/>
  <c r="BW213"/>
  <c r="BX213" s="1"/>
  <c r="BY213" s="1"/>
  <c r="BW66"/>
  <c r="BX66" s="1"/>
  <c r="BY66" s="1"/>
  <c r="BW210"/>
  <c r="BX210" s="1"/>
  <c r="BY210" s="1"/>
  <c r="BW138"/>
  <c r="BX138" s="1"/>
  <c r="BY138" s="1"/>
  <c r="BW409"/>
  <c r="BX409" s="1"/>
  <c r="BY409" s="1"/>
  <c r="BW422"/>
  <c r="BX422" s="1"/>
  <c r="BY422" s="1"/>
  <c r="BW158"/>
  <c r="BX158" s="1"/>
  <c r="BY158" s="1"/>
  <c r="BW199"/>
  <c r="BX199" s="1"/>
  <c r="BY199" s="1"/>
  <c r="BW103"/>
  <c r="BX103" s="1"/>
  <c r="BY103" s="1"/>
  <c r="BW431"/>
  <c r="BX431" s="1"/>
  <c r="BY431" s="1"/>
  <c r="BW153"/>
  <c r="BX153" s="1"/>
  <c r="BY153" s="1"/>
  <c r="BW19"/>
  <c r="BX19" s="1"/>
  <c r="BY19" s="1"/>
  <c r="BW97"/>
  <c r="BX97" s="1"/>
  <c r="BY97" s="1"/>
  <c r="BW87"/>
  <c r="BX87" s="1"/>
  <c r="BY87" s="1"/>
  <c r="BW154"/>
  <c r="BX154" s="1"/>
  <c r="BY154" s="1"/>
  <c r="BW414"/>
  <c r="BX414" s="1"/>
  <c r="BY414" s="1"/>
  <c r="BW150"/>
  <c r="BX150" s="1"/>
  <c r="BY150" s="1"/>
  <c r="BW62"/>
  <c r="BX62" s="1"/>
  <c r="BY62" s="1"/>
  <c r="BW196"/>
  <c r="BX196" s="1"/>
  <c r="BY196" s="1"/>
  <c r="BW401"/>
  <c r="BX401" s="1"/>
  <c r="BY401" s="1"/>
  <c r="BW169"/>
  <c r="BX169" s="1"/>
  <c r="BY169" s="1"/>
  <c r="BW64"/>
  <c r="BX64" s="1"/>
  <c r="BY64" s="1"/>
  <c r="BW268"/>
  <c r="BX268" s="1"/>
  <c r="BY268" s="1"/>
  <c r="BW33"/>
  <c r="BX33" s="1"/>
  <c r="BY33" s="1"/>
  <c r="BW15"/>
  <c r="BW208"/>
  <c r="BX208" s="1"/>
  <c r="BY208" s="1"/>
  <c r="BW120"/>
  <c r="BX120" s="1"/>
  <c r="BY120" s="1"/>
  <c r="BW57"/>
  <c r="BX57" s="1"/>
  <c r="BY57" s="1"/>
  <c r="BW84"/>
  <c r="BX84" s="1"/>
  <c r="BY84" s="1"/>
  <c r="BW145"/>
  <c r="BX145" s="1"/>
  <c r="BY145" s="1"/>
  <c r="BW306"/>
  <c r="BX306" s="1"/>
  <c r="BY306" s="1"/>
  <c r="BW56"/>
  <c r="BX56" s="1"/>
  <c r="BY56" s="1"/>
  <c r="BW292"/>
  <c r="BX292" s="1"/>
  <c r="BY292" s="1"/>
  <c r="BW266"/>
  <c r="BX266" s="1"/>
  <c r="BY266" s="1"/>
  <c r="BW202"/>
  <c r="BX202" s="1"/>
  <c r="BY202" s="1"/>
  <c r="BW49"/>
  <c r="BX49" s="1"/>
  <c r="BY49" s="1"/>
  <c r="BW63"/>
  <c r="BX63" s="1"/>
  <c r="BY63" s="1"/>
  <c r="BW116"/>
  <c r="BX116" s="1"/>
  <c r="BY116" s="1"/>
  <c r="BW417"/>
  <c r="BX417" s="1"/>
  <c r="BY417" s="1"/>
  <c r="BW232"/>
  <c r="BX232" s="1"/>
  <c r="BY232" s="1"/>
  <c r="BW20"/>
  <c r="BX20" s="1"/>
  <c r="BY20" s="1"/>
  <c r="BW423"/>
  <c r="BX423" s="1"/>
  <c r="BY423" s="1"/>
  <c r="BW313"/>
  <c r="BX313" s="1"/>
  <c r="BY313" s="1"/>
  <c r="BW215"/>
  <c r="BX215" s="1"/>
  <c r="BY215" s="1"/>
  <c r="BW137"/>
  <c r="BX137" s="1"/>
  <c r="BY137" s="1"/>
  <c r="BW67"/>
  <c r="BX67" s="1"/>
  <c r="BY67" s="1"/>
  <c r="BW117"/>
  <c r="BX117" s="1"/>
  <c r="BY117" s="1"/>
  <c r="BW315"/>
  <c r="BX315" s="1"/>
  <c r="BY315" s="1"/>
  <c r="BW48"/>
  <c r="BX48" s="1"/>
  <c r="BY48" s="1"/>
  <c r="BW107"/>
  <c r="BX107" s="1"/>
  <c r="BY107" s="1"/>
  <c r="BW115"/>
  <c r="BX115" s="1"/>
  <c r="BY115" s="1"/>
  <c r="BW242"/>
  <c r="BX242" s="1"/>
  <c r="BY242" s="1"/>
  <c r="BW135"/>
  <c r="BX135" s="1"/>
  <c r="BY135" s="1"/>
  <c r="BW96"/>
  <c r="BX96" s="1"/>
  <c r="BY96" s="1"/>
  <c r="BW257"/>
  <c r="BX257" s="1"/>
  <c r="BY257" s="1"/>
  <c r="BW225"/>
  <c r="BX225" s="1"/>
  <c r="BY225" s="1"/>
  <c r="BW125"/>
  <c r="BX125" s="1"/>
  <c r="BY125" s="1"/>
  <c r="BW217"/>
  <c r="BX217" s="1"/>
  <c r="BY217" s="1"/>
  <c r="BW218"/>
  <c r="BX218" s="1"/>
  <c r="BY218" s="1"/>
  <c r="BW142"/>
  <c r="BX142" s="1"/>
  <c r="BY142" s="1"/>
  <c r="BW167"/>
  <c r="BX167" s="1"/>
  <c r="BY167" s="1"/>
  <c r="BW146"/>
  <c r="BX146" s="1"/>
  <c r="BY146" s="1"/>
  <c r="BW420"/>
  <c r="BX420" s="1"/>
  <c r="BY420" s="1"/>
  <c r="BW424"/>
  <c r="BX424" s="1"/>
  <c r="BY424" s="1"/>
  <c r="BW294"/>
  <c r="BX294" s="1"/>
  <c r="BY294" s="1"/>
  <c r="BW427"/>
  <c r="BX427" s="1"/>
  <c r="BY427" s="1"/>
  <c r="A17" i="4"/>
  <c r="A30" i="2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BW178"/>
  <c r="BX178" s="1"/>
  <c r="BY178" s="1"/>
  <c r="BW127"/>
  <c r="BX127" s="1"/>
  <c r="BY127" s="1"/>
  <c r="BW411"/>
  <c r="BX411" s="1"/>
  <c r="BY411" s="1"/>
  <c r="BW185"/>
  <c r="BX185" s="1"/>
  <c r="BY185" s="1"/>
  <c r="BW129"/>
  <c r="BX129" s="1"/>
  <c r="BY129" s="1"/>
  <c r="BW68"/>
  <c r="BX68" s="1"/>
  <c r="BY68" s="1"/>
  <c r="BW51"/>
  <c r="BX51" s="1"/>
  <c r="BY51" s="1"/>
  <c r="BW386"/>
  <c r="BX386" s="1"/>
  <c r="BY386" s="1"/>
  <c r="BW207"/>
  <c r="BX207" s="1"/>
  <c r="BY207" s="1"/>
  <c r="BW269"/>
  <c r="BX269" s="1"/>
  <c r="BY269" s="1"/>
  <c r="BW162"/>
  <c r="BX162" s="1"/>
  <c r="BY162" s="1"/>
  <c r="BW455" l="1"/>
  <c r="C7" s="1"/>
  <c r="BX15"/>
  <c r="BX455" l="1"/>
  <c r="BY15"/>
  <c r="C8" l="1"/>
  <c r="BY455"/>
  <c r="C9" s="1"/>
</calcChain>
</file>

<file path=xl/comments1.xml><?xml version="1.0" encoding="utf-8"?>
<comments xmlns="http://schemas.openxmlformats.org/spreadsheetml/2006/main">
  <authors>
    <author>dell</author>
  </authors>
  <commentList>
    <comment ref="AW120" authorId="0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2" authorId="0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<sst xmlns="http://schemas.openxmlformats.org/spreadsheetml/2006/main" count="12692" uniqueCount="2047">
  <si>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</si>
  <si>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</si>
  <si>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</si>
  <si>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</si>
  <si>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</si>
  <si>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</si>
  <si>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</si>
  <si>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</si>
  <si>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</si>
  <si>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</si>
  <si>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</si>
  <si>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</si>
  <si>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</si>
  <si>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</si>
  <si>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</si>
  <si>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</si>
  <si>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</si>
  <si>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</si>
  <si>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</si>
  <si>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</si>
  <si>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</si>
  <si>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</si>
  <si>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 xml:space="preserve">Obecny Sprzedawca </t>
  </si>
  <si>
    <t>OSD</t>
  </si>
  <si>
    <t xml:space="preserve">Nr NIP </t>
  </si>
  <si>
    <t>Nr PPG wg OSD</t>
  </si>
  <si>
    <t>Lp.</t>
  </si>
  <si>
    <t>Wartość netto</t>
  </si>
  <si>
    <t>Wartość brutto</t>
  </si>
  <si>
    <t>VAT</t>
  </si>
  <si>
    <t>Cena jednostkowa opłaty dystrybucyjnej zmiennej netto [zł/kWh]</t>
  </si>
  <si>
    <t>Cena jednostkowa opłaty dystrybucyjnej stałej netto [zł/mc]</t>
  </si>
  <si>
    <t>Promocja</t>
  </si>
  <si>
    <t>Nr gazomierza</t>
  </si>
  <si>
    <t>Ilość godzin w okresie trwania umowy [h]</t>
  </si>
  <si>
    <t>nie</t>
  </si>
  <si>
    <t xml:space="preserve">Akcyza </t>
  </si>
  <si>
    <t>Odbiorca/Płatnik/Adresat faktury</t>
  </si>
  <si>
    <t>Odbiorca/Płatnik/Adesat faktury</t>
  </si>
  <si>
    <t xml:space="preserve">Umowa </t>
  </si>
  <si>
    <t>Informacje ogólne</t>
  </si>
  <si>
    <t>Dane o ppg</t>
  </si>
  <si>
    <t>Ilość miesięcy  w okresie trwania umowy [rok]</t>
  </si>
  <si>
    <t>Miejsce</t>
  </si>
  <si>
    <t>Data</t>
  </si>
  <si>
    <t>Łączna cena netto za realizację przedmiotu zamówienia</t>
  </si>
  <si>
    <t>Łączna cena brutto za realizację przedmiotu zamówienia</t>
  </si>
  <si>
    <t>Udział zużycia w obiekcie niechronionym</t>
  </si>
  <si>
    <t>Udział w obiekcie chronionym</t>
  </si>
  <si>
    <t>kompleksowa</t>
  </si>
  <si>
    <t>Szacowane zużycie paliwa gazowego w okresie trwania umowy  [kWh]</t>
  </si>
  <si>
    <t>Cena jednostkowa abonamentu netto dla obiektu chronionego  [zł/mc]</t>
  </si>
  <si>
    <t>Cena jednostkowa abonamentu netto dla obiektu niechronionego  [zł/mc]</t>
  </si>
  <si>
    <t>Wartość abonamentu dla obiektu  niechronionego netto</t>
  </si>
  <si>
    <t>Wartość abonamentu dla obiektu chronionego netto</t>
  </si>
  <si>
    <t>Wartość paliwa gazowego  netto</t>
  </si>
  <si>
    <t>Cena abonamentu /Grupa taryfowa</t>
  </si>
  <si>
    <t>Hallera</t>
  </si>
  <si>
    <t>W-1.1</t>
  </si>
  <si>
    <t>W-3.6</t>
  </si>
  <si>
    <t>W-4</t>
  </si>
  <si>
    <t>W-5.1</t>
  </si>
  <si>
    <t>VAT [23 %]</t>
  </si>
  <si>
    <t>dla obiektów  niechronionych  [zł/mc]</t>
  </si>
  <si>
    <t>dla obiektów chronionych w zł/mc</t>
  </si>
  <si>
    <t>Gmina Wrocław</t>
  </si>
  <si>
    <t>50-141</t>
  </si>
  <si>
    <t>Wrocław</t>
  </si>
  <si>
    <t>pl. Nowy Targ</t>
  </si>
  <si>
    <t>1-8</t>
  </si>
  <si>
    <t>8971383551</t>
  </si>
  <si>
    <t>Liceum Ogólnokształcące nr I im. Danuty Siedzikówny Inki</t>
  </si>
  <si>
    <t>50-326</t>
  </si>
  <si>
    <t>ks. Józefa Poniatowskiego</t>
  </si>
  <si>
    <t>9</t>
  </si>
  <si>
    <t>Liceum Ogólnokształcące nr II</t>
  </si>
  <si>
    <t>51-616</t>
  </si>
  <si>
    <t>Parkowa</t>
  </si>
  <si>
    <t>18-26</t>
  </si>
  <si>
    <t>Liceum Ogólnokształcące nr III im. Adama Mickiewicza</t>
  </si>
  <si>
    <t>50-209</t>
  </si>
  <si>
    <t>Składowa</t>
  </si>
  <si>
    <t>5</t>
  </si>
  <si>
    <t>Liceum Ogólnokształcące nr VI im.Bolesława Prusa</t>
  </si>
  <si>
    <t>54-139</t>
  </si>
  <si>
    <t>Hutnicza</t>
  </si>
  <si>
    <t>45</t>
  </si>
  <si>
    <t>Liceum Ogólnokształcące nr VIII</t>
  </si>
  <si>
    <t>53-415</t>
  </si>
  <si>
    <t>Zaporoska</t>
  </si>
  <si>
    <t>71</t>
  </si>
  <si>
    <t>Liceum Ogólnokształcące nr X im. Stefanii Sempołowskiej</t>
  </si>
  <si>
    <t>51-109</t>
  </si>
  <si>
    <t>Piesza</t>
  </si>
  <si>
    <t>1</t>
  </si>
  <si>
    <t>Liceum Ogólnokształcące nr XI im. Stanisława Konarskiego</t>
  </si>
  <si>
    <t>51-662</t>
  </si>
  <si>
    <t>Spółdzielcza</t>
  </si>
  <si>
    <t>2a</t>
  </si>
  <si>
    <t>Liceum Ogólnokształcące nr IX im. Juliusza Słowackiego</t>
  </si>
  <si>
    <t>50-082</t>
  </si>
  <si>
    <t>ks. Piotra Skargi</t>
  </si>
  <si>
    <t>31</t>
  </si>
  <si>
    <t>Liceum Ogólnokształcące nr XIII</t>
  </si>
  <si>
    <t>50-447</t>
  </si>
  <si>
    <t>Haukego-Bosaka</t>
  </si>
  <si>
    <t>33</t>
  </si>
  <si>
    <t>Liceum Ogólnokształcące nr XVII im. A.Osieckiej</t>
  </si>
  <si>
    <t>53-603</t>
  </si>
  <si>
    <t>Tęczowa</t>
  </si>
  <si>
    <t>60</t>
  </si>
  <si>
    <t>Miejskie Centrum Usług Socjalnych we Wrocławiu</t>
  </si>
  <si>
    <t>54-131</t>
  </si>
  <si>
    <t>Mączna</t>
  </si>
  <si>
    <t>3</t>
  </si>
  <si>
    <t>Młodzieżowe Centrum Sportu Wrocław</t>
  </si>
  <si>
    <t>51-612</t>
  </si>
  <si>
    <t>al. Paderewskiego</t>
  </si>
  <si>
    <t>35</t>
  </si>
  <si>
    <t>Młodzieżowy Dom Kultury Wrocław Krzyki</t>
  </si>
  <si>
    <t>53-139</t>
  </si>
  <si>
    <t>Powstańców Śląskich</t>
  </si>
  <si>
    <t>190</t>
  </si>
  <si>
    <t>Młodzieżowy Dom Kultury Wrocław Śródmieście</t>
  </si>
  <si>
    <t>50-208</t>
  </si>
  <si>
    <t>Dubois</t>
  </si>
  <si>
    <t>Miejski Ośrodek Pomocy Społecznej</t>
  </si>
  <si>
    <t>53-611</t>
  </si>
  <si>
    <t>Strzegomska</t>
  </si>
  <si>
    <t>6</t>
  </si>
  <si>
    <t>51-141</t>
  </si>
  <si>
    <t>Przedszkole nr 1 PLANETA UŚMIECHU</t>
  </si>
  <si>
    <t>51-146</t>
  </si>
  <si>
    <t>al. Kasprowicza</t>
  </si>
  <si>
    <t>89A</t>
  </si>
  <si>
    <t>Przedszkole nr 2 Tajemniczy Ogród</t>
  </si>
  <si>
    <t>51-690</t>
  </si>
  <si>
    <t>Sławka</t>
  </si>
  <si>
    <t>Przedszkole nr 3 Wesoła Trójeczka</t>
  </si>
  <si>
    <t>50-315</t>
  </si>
  <si>
    <t>Nowowiejska</t>
  </si>
  <si>
    <t>80</t>
  </si>
  <si>
    <t>Przedszkole nr 4</t>
  </si>
  <si>
    <t>53-320</t>
  </si>
  <si>
    <t>Słowicza</t>
  </si>
  <si>
    <t>7-9</t>
  </si>
  <si>
    <t>Przedszkole nr 5 WROCŁAWSKIE KRASNALE</t>
  </si>
  <si>
    <t>54-320</t>
  </si>
  <si>
    <t>Dźwirzyńska</t>
  </si>
  <si>
    <t>Przedszkole nr 6 Nad Odrą</t>
  </si>
  <si>
    <t>51-640</t>
  </si>
  <si>
    <t>Braci Gierymskich</t>
  </si>
  <si>
    <t>89</t>
  </si>
  <si>
    <t>Przedszkole nr 10 Przedszkole na każdą pogodę</t>
  </si>
  <si>
    <t>54-047</t>
  </si>
  <si>
    <t>Starogajowa</t>
  </si>
  <si>
    <t>100</t>
  </si>
  <si>
    <t>Przedszkole Integracyjne nr 12</t>
  </si>
  <si>
    <t>50-432</t>
  </si>
  <si>
    <t>Zgodna</t>
  </si>
  <si>
    <t>10-14</t>
  </si>
  <si>
    <t>Przedszkole nr 13</t>
  </si>
  <si>
    <t>51-611</t>
  </si>
  <si>
    <t>Noskowskiego</t>
  </si>
  <si>
    <t>32</t>
  </si>
  <si>
    <t>Przedszkole nr 14 Kowaliki</t>
  </si>
  <si>
    <t>51-415</t>
  </si>
  <si>
    <t>Kwidzyńska</t>
  </si>
  <si>
    <t>54-141</t>
  </si>
  <si>
    <t>Przedszkole nr 15</t>
  </si>
  <si>
    <t>54-076</t>
  </si>
  <si>
    <t>Wolska</t>
  </si>
  <si>
    <t>Przedszkole nr 18 Wiolinek</t>
  </si>
  <si>
    <t>50-348</t>
  </si>
  <si>
    <t>Sienkiewicza</t>
  </si>
  <si>
    <t>85</t>
  </si>
  <si>
    <t>Przedszkole nr 21</t>
  </si>
  <si>
    <t>50-226</t>
  </si>
  <si>
    <t>wybrz. C. Korzeniowskiego</t>
  </si>
  <si>
    <t>10</t>
  </si>
  <si>
    <t>50-142</t>
  </si>
  <si>
    <t>Przedszkole nr 22 Muchoborek</t>
  </si>
  <si>
    <t>54-611</t>
  </si>
  <si>
    <t>Stanisławowska</t>
  </si>
  <si>
    <t>90</t>
  </si>
  <si>
    <t>Przedszkole nr 25 Słowiańskie Maluchy</t>
  </si>
  <si>
    <t>50-237</t>
  </si>
  <si>
    <t>Kręta</t>
  </si>
  <si>
    <t>1a</t>
  </si>
  <si>
    <t>Przedszkole nr 28</t>
  </si>
  <si>
    <t>53-143</t>
  </si>
  <si>
    <t>Orla</t>
  </si>
  <si>
    <t>5-7</t>
  </si>
  <si>
    <t>Zespół Przedszkoli nr 1</t>
  </si>
  <si>
    <t>53-404</t>
  </si>
  <si>
    <t>Kolbuszowska</t>
  </si>
  <si>
    <t>Przedszkole nr 33 Staromiejskie</t>
  </si>
  <si>
    <t>50-036</t>
  </si>
  <si>
    <t>Łąkowa</t>
  </si>
  <si>
    <t>Przedszkole nr 34 im. PCK</t>
  </si>
  <si>
    <t>50-344</t>
  </si>
  <si>
    <t>Gdańska</t>
  </si>
  <si>
    <t>26</t>
  </si>
  <si>
    <t>Przedszkole nr 35 z oddziałami integracyjnymi Tęczowy Domek</t>
  </si>
  <si>
    <t>50-446</t>
  </si>
  <si>
    <t>gen. Kazimierza Pułaskiego</t>
  </si>
  <si>
    <t>20a</t>
  </si>
  <si>
    <t>Przedszkole nr 36 im. Wandy Chmielowskiej</t>
  </si>
  <si>
    <t>51-617</t>
  </si>
  <si>
    <t>Witelona</t>
  </si>
  <si>
    <t>Przedszkole nr 41 im. Jana Pawła II</t>
  </si>
  <si>
    <t>53-678</t>
  </si>
  <si>
    <t>Dobra</t>
  </si>
  <si>
    <t>16</t>
  </si>
  <si>
    <t>Przedszkole nr 43 Kolorowe</t>
  </si>
  <si>
    <t>50-011</t>
  </si>
  <si>
    <t>Kościuszki</t>
  </si>
  <si>
    <t>27a</t>
  </si>
  <si>
    <t>Przedszkole nr 47 LEŚNY LUDEK</t>
  </si>
  <si>
    <t>51-608</t>
  </si>
  <si>
    <t>al. Różyckiego</t>
  </si>
  <si>
    <t>Przedszkole nr 48</t>
  </si>
  <si>
    <t>51-618</t>
  </si>
  <si>
    <t>Bartla</t>
  </si>
  <si>
    <t>Przedszkole nr 50 Mały Kolejarz</t>
  </si>
  <si>
    <t>50-528</t>
  </si>
  <si>
    <t>Dyrekcyjna</t>
  </si>
  <si>
    <t>15</t>
  </si>
  <si>
    <t>Przedszkole nr 51 Kolorowy Początek</t>
  </si>
  <si>
    <t>52-115</t>
  </si>
  <si>
    <t>Semaforowa</t>
  </si>
  <si>
    <t>42</t>
  </si>
  <si>
    <t>Przedszkole nr 52 Gołąbki Pocztowe</t>
  </si>
  <si>
    <t>53-330</t>
  </si>
  <si>
    <t>Łączności</t>
  </si>
  <si>
    <t>Przedszkole nr 54 POD KASZTANAMI</t>
  </si>
  <si>
    <t>51-628</t>
  </si>
  <si>
    <t>Wittiga</t>
  </si>
  <si>
    <t>Przedszkole nr 55</t>
  </si>
  <si>
    <t>36</t>
  </si>
  <si>
    <t>Przedszkole nr 57 Mały Książę</t>
  </si>
  <si>
    <t>52-023</t>
  </si>
  <si>
    <t>Chorzowska</t>
  </si>
  <si>
    <t>55</t>
  </si>
  <si>
    <t>Przedszkole nr 59  U KRASNALA POD NARCYZEM</t>
  </si>
  <si>
    <t>53-225</t>
  </si>
  <si>
    <t>Narcyzowa</t>
  </si>
  <si>
    <t>Przedszkole nr 61 Gajowickie Skrzaty</t>
  </si>
  <si>
    <t>53-150</t>
  </si>
  <si>
    <t>Gajowicka</t>
  </si>
  <si>
    <t>199</t>
  </si>
  <si>
    <t>Przedszkole nr 62 Stumilowy Las</t>
  </si>
  <si>
    <t>54-062</t>
  </si>
  <si>
    <t>Stabłowicka</t>
  </si>
  <si>
    <t>97</t>
  </si>
  <si>
    <t>Przedszkole nr 65 Pod Wesołym Koziołkiem</t>
  </si>
  <si>
    <t>50-147</t>
  </si>
  <si>
    <t>Nożownicza</t>
  </si>
  <si>
    <t>35a</t>
  </si>
  <si>
    <t>Przedszkole Integracyjne nr 68</t>
  </si>
  <si>
    <t>51-162</t>
  </si>
  <si>
    <t>Długosza</t>
  </si>
  <si>
    <t>29</t>
  </si>
  <si>
    <t>Przedszkole nr 71 Chatka Małego skrzatka</t>
  </si>
  <si>
    <t>51-315</t>
  </si>
  <si>
    <t>Kiełczowska</t>
  </si>
  <si>
    <t>Przedszkole nr 74 Mały Piekarczyk</t>
  </si>
  <si>
    <t>50-338</t>
  </si>
  <si>
    <t>Krzywa</t>
  </si>
  <si>
    <t>Przedszkole nr 77 Tęczowe Siódemki</t>
  </si>
  <si>
    <t>50-238</t>
  </si>
  <si>
    <t>Niemcewicza</t>
  </si>
  <si>
    <t>4</t>
  </si>
  <si>
    <t>Przedszkole nr 79</t>
  </si>
  <si>
    <t>50-353</t>
  </si>
  <si>
    <t>Piwna</t>
  </si>
  <si>
    <t>14</t>
  </si>
  <si>
    <t>Przedszkole nr 80 Zielona Dolinka</t>
  </si>
  <si>
    <t>53-534</t>
  </si>
  <si>
    <t>Zielińskiego</t>
  </si>
  <si>
    <t>74</t>
  </si>
  <si>
    <t>Przedszkole nr 82</t>
  </si>
  <si>
    <t>51-138</t>
  </si>
  <si>
    <t>ks. Norberta Bonczyka</t>
  </si>
  <si>
    <t>52</t>
  </si>
  <si>
    <t>Przedszkole nr 87 WROCŁAWSKIE DZIECIAKI</t>
  </si>
  <si>
    <t>53-604</t>
  </si>
  <si>
    <t>Pawłowa</t>
  </si>
  <si>
    <t>6a</t>
  </si>
  <si>
    <t>Przedszkole nr 88</t>
  </si>
  <si>
    <t>53-445</t>
  </si>
  <si>
    <t>Szczęśliwa</t>
  </si>
  <si>
    <t>9-11</t>
  </si>
  <si>
    <t>Przedszkole Integracyjne nr 89</t>
  </si>
  <si>
    <t>53-434</t>
  </si>
  <si>
    <t>Oporowska</t>
  </si>
  <si>
    <t>Przedszkole nr 90 im. L. Krzemienieckiej</t>
  </si>
  <si>
    <t>53-519</t>
  </si>
  <si>
    <t>51</t>
  </si>
  <si>
    <t>Przedszkole nr 91 Nasz Domek</t>
  </si>
  <si>
    <t>53-416</t>
  </si>
  <si>
    <t>52a</t>
  </si>
  <si>
    <t>Przedszkole Integracyjne Nr 93 im. Jana Brzechwy</t>
  </si>
  <si>
    <t>53-423</t>
  </si>
  <si>
    <t>Grochowa</t>
  </si>
  <si>
    <t>Przedszkole nr 94 PLASTUSIOWY DOMEK</t>
  </si>
  <si>
    <t>53-439</t>
  </si>
  <si>
    <t>Grabiszyńska</t>
  </si>
  <si>
    <t>147</t>
  </si>
  <si>
    <t>Przedszkole nr 95</t>
  </si>
  <si>
    <t>53-516</t>
  </si>
  <si>
    <t>Lwowska</t>
  </si>
  <si>
    <t>30a</t>
  </si>
  <si>
    <t xml:space="preserve">Przedszkole nr 96 Pod wesołym słonkiem </t>
  </si>
  <si>
    <t>53-232</t>
  </si>
  <si>
    <t>Aleja Pracy</t>
  </si>
  <si>
    <t>29a</t>
  </si>
  <si>
    <t>Przedszkole nr 99</t>
  </si>
  <si>
    <t>53-653</t>
  </si>
  <si>
    <t>Inowroclawska</t>
  </si>
  <si>
    <t>Przedszkole nr 100</t>
  </si>
  <si>
    <t>51-180</t>
  </si>
  <si>
    <t>Dekarska</t>
  </si>
  <si>
    <t>Przedszkole nr 102</t>
  </si>
  <si>
    <t>53-641</t>
  </si>
  <si>
    <t>Litomska</t>
  </si>
  <si>
    <t>11</t>
  </si>
  <si>
    <t>Przedszkole nr 104 Na Misiowej Polanie</t>
  </si>
  <si>
    <t>54-233</t>
  </si>
  <si>
    <t>Niedźwiedzia</t>
  </si>
  <si>
    <t>26-28</t>
  </si>
  <si>
    <t>Przedszkole nr 107 Słoneczko</t>
  </si>
  <si>
    <t>53-529</t>
  </si>
  <si>
    <t>Stysia</t>
  </si>
  <si>
    <t>Przedszkole nr 108</t>
  </si>
  <si>
    <t>53-312</t>
  </si>
  <si>
    <t>Drukarska</t>
  </si>
  <si>
    <t>8A</t>
  </si>
  <si>
    <t>Przedszkole nr 109 z oddziałami integracyjnymi</t>
  </si>
  <si>
    <t>80a</t>
  </si>
  <si>
    <t>Przedszkole nr 110 Domek Krasnoludków</t>
  </si>
  <si>
    <t>54-152</t>
  </si>
  <si>
    <t>Gołężycka</t>
  </si>
  <si>
    <t>4a</t>
  </si>
  <si>
    <t>Przedszkole nr 113 Akademia Przedszkolaka</t>
  </si>
  <si>
    <t>54-155</t>
  </si>
  <si>
    <t>Lotnicza</t>
  </si>
  <si>
    <t>22</t>
  </si>
  <si>
    <t>Przedszkole nr 121 Zielone Przedszkole</t>
  </si>
  <si>
    <t>51-621</t>
  </si>
  <si>
    <t>Tramwajowa</t>
  </si>
  <si>
    <t>34</t>
  </si>
  <si>
    <t>Przedszkole nr 124</t>
  </si>
  <si>
    <t>51-210</t>
  </si>
  <si>
    <t>Kopańskiego</t>
  </si>
  <si>
    <t>18</t>
  </si>
  <si>
    <t>Przedszkole Integracyjne nr 125</t>
  </si>
  <si>
    <t>53-642</t>
  </si>
  <si>
    <t>Ścinawska</t>
  </si>
  <si>
    <t>Przedszkole nr 136  MAŁY SPORTOWIEC</t>
  </si>
  <si>
    <t>50-526</t>
  </si>
  <si>
    <t>Gliniana</t>
  </si>
  <si>
    <t>Przedszkole nr 140 Pod Platanem</t>
  </si>
  <si>
    <t>51-349</t>
  </si>
  <si>
    <t>Nadbrzeżna</t>
  </si>
  <si>
    <t>Przedszkole nr 149 Tęczowa Polanka</t>
  </si>
  <si>
    <t>51-113</t>
  </si>
  <si>
    <t>Obornicka</t>
  </si>
  <si>
    <t>21</t>
  </si>
  <si>
    <t>Przedszkole nr 150 Wesołe Nutki</t>
  </si>
  <si>
    <t>54-151</t>
  </si>
  <si>
    <t>Ignuta</t>
  </si>
  <si>
    <t>30</t>
  </si>
  <si>
    <t>Specjalny Ośrodek Szkolno-Wychowawczy nr 10</t>
  </si>
  <si>
    <t>27</t>
  </si>
  <si>
    <t>Specjalny Ośrodek Szkolno-Wychowawczy nr 11</t>
  </si>
  <si>
    <t>50-547</t>
  </si>
  <si>
    <t>Kamienna</t>
  </si>
  <si>
    <t>99-101</t>
  </si>
  <si>
    <t>Straż Miejska Wrocław</t>
  </si>
  <si>
    <t>50-421</t>
  </si>
  <si>
    <t>Na Grobli</t>
  </si>
  <si>
    <t>14/16</t>
  </si>
  <si>
    <t>Szkoła Podstawowa nr 1</t>
  </si>
  <si>
    <t>78</t>
  </si>
  <si>
    <t>Szkoła Podstawowa nr 2</t>
  </si>
  <si>
    <t>50-451</t>
  </si>
  <si>
    <t>Komuny Paryskiej</t>
  </si>
  <si>
    <t>36-38</t>
  </si>
  <si>
    <t>Szkoła Podstawowa nr 6</t>
  </si>
  <si>
    <t>51-314</t>
  </si>
  <si>
    <t>Gorlicka</t>
  </si>
  <si>
    <t>25</t>
  </si>
  <si>
    <t>Szkoła Podstawowa nr 7</t>
  </si>
  <si>
    <t>50-410</t>
  </si>
  <si>
    <t>al. Brucknera</t>
  </si>
  <si>
    <t>12</t>
  </si>
  <si>
    <t>Szkoła Podstawowa nr 8 im. J.Piłsudskiego</t>
  </si>
  <si>
    <t>51-424</t>
  </si>
  <si>
    <t>Kowalska</t>
  </si>
  <si>
    <t>105</t>
  </si>
  <si>
    <t>Szkoła Podstawowa nr 9</t>
  </si>
  <si>
    <t>50-505</t>
  </si>
  <si>
    <t>Nyska</t>
  </si>
  <si>
    <t>66</t>
  </si>
  <si>
    <t>Szkoła Podstawowa nr 12 im. Marii Skłodowskiej- Curie</t>
  </si>
  <si>
    <t>50-372</t>
  </si>
  <si>
    <t>Janiszewskiego</t>
  </si>
  <si>
    <t>Szkoła Podstawowa nr 14 im. Kawalerów Orderu Orła Białego</t>
  </si>
  <si>
    <t>53-644</t>
  </si>
  <si>
    <t>Zachonia</t>
  </si>
  <si>
    <t>2</t>
  </si>
  <si>
    <t>Szkoła Podstawowa nr 20 im. Orła Białego</t>
  </si>
  <si>
    <t>51-124</t>
  </si>
  <si>
    <t>Kamieńskiego</t>
  </si>
  <si>
    <t>24</t>
  </si>
  <si>
    <t>Szkoła Podstawowa nr 23</t>
  </si>
  <si>
    <t>52-235</t>
  </si>
  <si>
    <t>Przystankowa</t>
  </si>
  <si>
    <t>Szkoła Podstawowa nr 28 im. Generała Leopolda Okulickiego</t>
  </si>
  <si>
    <t>54-406</t>
  </si>
  <si>
    <t>Grecka</t>
  </si>
  <si>
    <t>59</t>
  </si>
  <si>
    <t>Szkoła Podstawowa nr 30</t>
  </si>
  <si>
    <t>53-523</t>
  </si>
  <si>
    <t>28</t>
  </si>
  <si>
    <t>Szkoła Podstawowa nr 33 im. Tradycji Herbu Wrocławia</t>
  </si>
  <si>
    <t>Kolista</t>
  </si>
  <si>
    <t>17</t>
  </si>
  <si>
    <t>Szkoła Podstawowa nr 42</t>
  </si>
  <si>
    <t>52-314</t>
  </si>
  <si>
    <t>Wałbrzyska</t>
  </si>
  <si>
    <t>50</t>
  </si>
  <si>
    <t>Szkoła Podstawowa nr 44</t>
  </si>
  <si>
    <t>51-206</t>
  </si>
  <si>
    <t>Wilanowska</t>
  </si>
  <si>
    <t>Szkoła Podstawowa nr 50</t>
  </si>
  <si>
    <t>51-112</t>
  </si>
  <si>
    <t>Czeska</t>
  </si>
  <si>
    <t>38</t>
  </si>
  <si>
    <t>Szkoła Podstawowa nr 51 im. Jana Pawła II</t>
  </si>
  <si>
    <t>54-018</t>
  </si>
  <si>
    <t>Krępicka</t>
  </si>
  <si>
    <t>Szkoła Podstawowa nr 63</t>
  </si>
  <si>
    <t>50-057</t>
  </si>
  <si>
    <t>Mennicza</t>
  </si>
  <si>
    <t>21-23</t>
  </si>
  <si>
    <t>Szkoła Podstawowa nr 64 im. Władysława Broniewskiego</t>
  </si>
  <si>
    <t>53-006</t>
  </si>
  <si>
    <t>Wojszycka</t>
  </si>
  <si>
    <t>Szkoła Podstawowa 71</t>
  </si>
  <si>
    <t>50-039</t>
  </si>
  <si>
    <t>Podwale</t>
  </si>
  <si>
    <t>57</t>
  </si>
  <si>
    <t>Sportowa Szkoła Podstawowa nr 72</t>
  </si>
  <si>
    <t>53-135</t>
  </si>
  <si>
    <t>Trwała</t>
  </si>
  <si>
    <t>17-19</t>
  </si>
  <si>
    <t>Szkoła Podstawowa nr 76</t>
  </si>
  <si>
    <t>Wandy</t>
  </si>
  <si>
    <t>13</t>
  </si>
  <si>
    <t>Szkoła Podstawowa nr 77 im. T. Różewicza</t>
  </si>
  <si>
    <t>50-518</t>
  </si>
  <si>
    <t>św. Jerzego</t>
  </si>
  <si>
    <t>Szkoła Podstawowa nr 78</t>
  </si>
  <si>
    <t>50-303</t>
  </si>
  <si>
    <t>Jedności Narodowej</t>
  </si>
  <si>
    <t>195</t>
  </si>
  <si>
    <t>Szkoła Podstawowa nr 80</t>
  </si>
  <si>
    <t>52-120</t>
  </si>
  <si>
    <t>Polna</t>
  </si>
  <si>
    <t>Szkoła Podstawowa nr 81</t>
  </si>
  <si>
    <t>53-148</t>
  </si>
  <si>
    <t>Jastrzębia</t>
  </si>
  <si>
    <t>Szkoła Podstawowa nr 83 im. Jana Kasprowicza</t>
  </si>
  <si>
    <t>51-160</t>
  </si>
  <si>
    <t>al. Boya-Żeleńskiego</t>
  </si>
  <si>
    <t>Szermiercza Sportowa Szkoła Podstawowa nr 85 im.prof.Mariana Suskiego we Wrocławiu</t>
  </si>
  <si>
    <t>50-416</t>
  </si>
  <si>
    <t>Traugutta</t>
  </si>
  <si>
    <t>37</t>
  </si>
  <si>
    <t>Szkoła Podstawowa nr 91 im. Orląt Lwowskich</t>
  </si>
  <si>
    <t>51-661</t>
  </si>
  <si>
    <t>Sempołowskiej</t>
  </si>
  <si>
    <t>54</t>
  </si>
  <si>
    <t>Szkoła Podstawowa nr 95 im. Jarosława Iwaszkiewicza</t>
  </si>
  <si>
    <t>66-68</t>
  </si>
  <si>
    <t>Szkoła Podstawowa nr 97 im. Jana Brzechwy</t>
  </si>
  <si>
    <t>53-509</t>
  </si>
  <si>
    <t>Prosta</t>
  </si>
  <si>
    <t>Szkoła Podstawowa nr 98 im. Piastów Wrocławskich</t>
  </si>
  <si>
    <t>51-319</t>
  </si>
  <si>
    <t>Sycowska</t>
  </si>
  <si>
    <t>22a</t>
  </si>
  <si>
    <t>Szkoła Podstawowa nr 99</t>
  </si>
  <si>
    <t>52-026</t>
  </si>
  <si>
    <t>Głubczycka</t>
  </si>
  <si>
    <t>Szkoła Podstawowa nr 107 im. Piotra Włostowica</t>
  </si>
  <si>
    <t>50-318</t>
  </si>
  <si>
    <t>Prusa</t>
  </si>
  <si>
    <t>64</t>
  </si>
  <si>
    <t>Technikum nr 18</t>
  </si>
  <si>
    <t>53-302</t>
  </si>
  <si>
    <t>Ślężna</t>
  </si>
  <si>
    <t>2-24</t>
  </si>
  <si>
    <t>Wrocławskie Centrum Opieki i Wychowania</t>
  </si>
  <si>
    <t>51-169</t>
  </si>
  <si>
    <t>Lekcyjna</t>
  </si>
  <si>
    <t>Wrocławski Zakład Aktywności Zawodowej</t>
  </si>
  <si>
    <t>Wrocławski Zespół Żłobków</t>
  </si>
  <si>
    <t>53-609</t>
  </si>
  <si>
    <t>Fabryczna</t>
  </si>
  <si>
    <t>Zespół Placówek Opiekuńczo-Wychowawczych Dziecięcy Dom</t>
  </si>
  <si>
    <t>Zespół Placówek Oświatowych Nr 3</t>
  </si>
  <si>
    <t>50-551</t>
  </si>
  <si>
    <t>Borowska</t>
  </si>
  <si>
    <t>101</t>
  </si>
  <si>
    <t>Zespół Szkolno-Przedszkolny nr 1</t>
  </si>
  <si>
    <t>54-438</t>
  </si>
  <si>
    <t>Zemska</t>
  </si>
  <si>
    <t>16c</t>
  </si>
  <si>
    <t>Zespół Szkolno-Przedszkolny nr 2</t>
  </si>
  <si>
    <t>54-130</t>
  </si>
  <si>
    <t>Horbaczewskiego</t>
  </si>
  <si>
    <t>61</t>
  </si>
  <si>
    <t>Zespół Szkolno-Przedszkolny nr 3</t>
  </si>
  <si>
    <t>51-354</t>
  </si>
  <si>
    <t>Inflancka</t>
  </si>
  <si>
    <t>Zespół Szkolno-Przedszkolny nr 4</t>
  </si>
  <si>
    <t>51-168</t>
  </si>
  <si>
    <t>Sołtysowicka</t>
  </si>
  <si>
    <t>Zespół Szkolno-Przedszkolny nr 5</t>
  </si>
  <si>
    <t>51-004</t>
  </si>
  <si>
    <t>Osobowicka</t>
  </si>
  <si>
    <t>127</t>
  </si>
  <si>
    <t>Zespół Szkolno-Przedszkolny nr 8</t>
  </si>
  <si>
    <t>2-4</t>
  </si>
  <si>
    <t>Zespół Szkolno Przedszkolny nr 9</t>
  </si>
  <si>
    <t>52-401</t>
  </si>
  <si>
    <t>Solskiego</t>
  </si>
  <si>
    <t>Zespół Szkolno-Przedszkolny nr 10</t>
  </si>
  <si>
    <t>54-512</t>
  </si>
  <si>
    <t>Ruminakowa</t>
  </si>
  <si>
    <t>Zespół Szkolno-Przedszkolny nr 11</t>
  </si>
  <si>
    <t>51-518</t>
  </si>
  <si>
    <t>Strachocińska</t>
  </si>
  <si>
    <t>155-157</t>
  </si>
  <si>
    <t>Zespół Szkolno-Przedszkolny nr 12</t>
  </si>
  <si>
    <t>54-104</t>
  </si>
  <si>
    <t>Suwalska</t>
  </si>
  <si>
    <t>Zespół Szkolno-Przedszkolny nr 14</t>
  </si>
  <si>
    <t>54-031</t>
  </si>
  <si>
    <t>Częstochowska</t>
  </si>
  <si>
    <t>Zespół Szkolno-Przedszkolny nr 18</t>
  </si>
  <si>
    <t>53-630</t>
  </si>
  <si>
    <t>Poznańska</t>
  </si>
  <si>
    <t>Zespół Szkolno Przedszkolny nr 20</t>
  </si>
  <si>
    <t>54-061</t>
  </si>
  <si>
    <t>Karpnicka</t>
  </si>
  <si>
    <t>Zespół Szkolno-Przedszkolny nr 22</t>
  </si>
  <si>
    <t>51-670</t>
  </si>
  <si>
    <t>Dembowskiego</t>
  </si>
  <si>
    <t>39</t>
  </si>
  <si>
    <t>Zespół Szkolno-Przedszkolny nr 23</t>
  </si>
  <si>
    <t>51-211</t>
  </si>
  <si>
    <t>Przedwiośnie</t>
  </si>
  <si>
    <t>47</t>
  </si>
  <si>
    <t>50-140</t>
  </si>
  <si>
    <t>Zespół Szkół nr 3</t>
  </si>
  <si>
    <t>54-402</t>
  </si>
  <si>
    <t>Szkocka</t>
  </si>
  <si>
    <t>Zespół Szkół nr 6</t>
  </si>
  <si>
    <t>Nowodworska</t>
  </si>
  <si>
    <t>70-82</t>
  </si>
  <si>
    <t>Zespół Szkół nr 8</t>
  </si>
  <si>
    <t>50-354</t>
  </si>
  <si>
    <t>Reja</t>
  </si>
  <si>
    <t>Zespół Szkół nr 16</t>
  </si>
  <si>
    <t>53-621</t>
  </si>
  <si>
    <t>Głogowska</t>
  </si>
  <si>
    <t>Zespół Szkół nr 20</t>
  </si>
  <si>
    <t>54-218</t>
  </si>
  <si>
    <t>Kłodnicka</t>
  </si>
  <si>
    <t>Zespół Szkół Budowlanych</t>
  </si>
  <si>
    <t>53-235</t>
  </si>
  <si>
    <t>236</t>
  </si>
  <si>
    <t>Zespół Szkół Ekonomiczno-Ogólnokształcących</t>
  </si>
  <si>
    <t>Zespół Szkół Gastronomicznych</t>
  </si>
  <si>
    <t>86</t>
  </si>
  <si>
    <t>Zespół Szkół Logistycznych</t>
  </si>
  <si>
    <t>50-527</t>
  </si>
  <si>
    <t>Dawida</t>
  </si>
  <si>
    <t>Zarząd Cmentarzy Komunalnych</t>
  </si>
  <si>
    <t>25-224</t>
  </si>
  <si>
    <t>pl. Strzelecki</t>
  </si>
  <si>
    <t>19/21</t>
  </si>
  <si>
    <t>Zarząd Zasobu Komunalnego</t>
  </si>
  <si>
    <t>50-111</t>
  </si>
  <si>
    <t>św. Elżbiety</t>
  </si>
  <si>
    <t>Urząd Miejski Wrocławia, Wydział Obsługi Urzędu</t>
  </si>
  <si>
    <t>Miejska Biblioteka Publiczna we Wrocławiu</t>
  </si>
  <si>
    <t>53-310</t>
  </si>
  <si>
    <t>Sztabowa</t>
  </si>
  <si>
    <t>98</t>
  </si>
  <si>
    <t>8942562883</t>
  </si>
  <si>
    <t>Miejska Biblioteka Publiczna im. Tadeusza Różewicza we Wrocławiu</t>
  </si>
  <si>
    <t>Ośrodek Działań Twórczych Światowid</t>
  </si>
  <si>
    <t>54a</t>
  </si>
  <si>
    <t>8961162305</t>
  </si>
  <si>
    <t>50-236</t>
  </si>
  <si>
    <t>Roosevelta</t>
  </si>
  <si>
    <t>5a</t>
  </si>
  <si>
    <t>Strefa Kultury Wrocław</t>
  </si>
  <si>
    <t>50-067</t>
  </si>
  <si>
    <t>Ruska</t>
  </si>
  <si>
    <t>46A</t>
  </si>
  <si>
    <t>8971916303</t>
  </si>
  <si>
    <t>50-079</t>
  </si>
  <si>
    <t>46A wejście B</t>
  </si>
  <si>
    <t>203</t>
  </si>
  <si>
    <t>Teatr Muzyczny CAPITOL</t>
  </si>
  <si>
    <t>50-019</t>
  </si>
  <si>
    <t>marsz. Józefa Piłsudskiego</t>
  </si>
  <si>
    <t>67</t>
  </si>
  <si>
    <t>8960005621</t>
  </si>
  <si>
    <t>Wrocławski Klub Formaty</t>
  </si>
  <si>
    <t>54-615</t>
  </si>
  <si>
    <t>Samborska</t>
  </si>
  <si>
    <t>3-5</t>
  </si>
  <si>
    <t>8961004210</t>
  </si>
  <si>
    <t>Wrocławski Teatr Współczesny im. Marii i Edmunda Wiercińskich</t>
  </si>
  <si>
    <t>50-132</t>
  </si>
  <si>
    <t>Rzeźnicza</t>
  </si>
  <si>
    <t>8960005710</t>
  </si>
  <si>
    <t>Wrocławskie Centrum Zdrowia Samodzielny Publiczny Zakład Opieki Zdrowotnej</t>
  </si>
  <si>
    <t>53-208</t>
  </si>
  <si>
    <t>Podróżnicza</t>
  </si>
  <si>
    <t>26/28</t>
  </si>
  <si>
    <t>8942460800</t>
  </si>
  <si>
    <t>Towarzystwo Budownictwa Społecznego Wrocław Sp. z o.o.</t>
  </si>
  <si>
    <t>51-148</t>
  </si>
  <si>
    <t>Przybyszewskiego</t>
  </si>
  <si>
    <t>102/104</t>
  </si>
  <si>
    <t>8951633275</t>
  </si>
  <si>
    <t>Wrocławskie Mieszkania Sp. z o.o.</t>
  </si>
  <si>
    <t>50-304</t>
  </si>
  <si>
    <t>Namysłowska</t>
  </si>
  <si>
    <t>8</t>
  </si>
  <si>
    <t>8982123598</t>
  </si>
  <si>
    <t>Gmina Wrocław  (Reprezentowana przez Wrocławskie Mieszkania Sp. z o.o.)</t>
  </si>
  <si>
    <t>1 - 8</t>
  </si>
  <si>
    <t>Przedszkole nr 56</t>
  </si>
  <si>
    <t>Szkoła Podstawowa nr 36</t>
  </si>
  <si>
    <t>51-609</t>
  </si>
  <si>
    <t>Chopina</t>
  </si>
  <si>
    <t>9b</t>
  </si>
  <si>
    <t>Szkoła Podstawowa nr 109</t>
  </si>
  <si>
    <t>53-230</t>
  </si>
  <si>
    <t>Inżynierska</t>
  </si>
  <si>
    <t>Przedszkole nr 23</t>
  </si>
  <si>
    <t>53-033</t>
  </si>
  <si>
    <t>Zwycięska</t>
  </si>
  <si>
    <t>8a</t>
  </si>
  <si>
    <t>Zespół Szkolno-Przedszkolny nr 6</t>
  </si>
  <si>
    <t>52-214</t>
  </si>
  <si>
    <t>Gałczyńskiego</t>
  </si>
  <si>
    <t>Zespół Szkolno-Przedszkolny nr 15</t>
  </si>
  <si>
    <t>38-44</t>
  </si>
  <si>
    <t>Zespół Szkół nr 9</t>
  </si>
  <si>
    <t>Krajewskiego</t>
  </si>
  <si>
    <t>Zespół Szkolno-Przedszkolny nr 13 im. Kawalerów Orderu Uśmiechu</t>
  </si>
  <si>
    <t>50-035</t>
  </si>
  <si>
    <t>pl. Muzealny</t>
  </si>
  <si>
    <t>20</t>
  </si>
  <si>
    <t>Szkoła Podstawowa nr 82 im. Budowniczych Wrocławia</t>
  </si>
  <si>
    <t>53-206</t>
  </si>
  <si>
    <t>Blacharska</t>
  </si>
  <si>
    <t>Zespół Szkolno-Przedszkolny nr 7</t>
  </si>
  <si>
    <t>54-134</t>
  </si>
  <si>
    <t>Koszykarska</t>
  </si>
  <si>
    <t>Szkoła Podstawowa nr 61</t>
  </si>
  <si>
    <t>53-025</t>
  </si>
  <si>
    <t>Skarbowców</t>
  </si>
  <si>
    <t>Młodzieżowy Ośrodek  Socjoterapii nr 2</t>
  </si>
  <si>
    <t>54-029</t>
  </si>
  <si>
    <t>Kielecka</t>
  </si>
  <si>
    <t>51a</t>
  </si>
  <si>
    <t>Ośrodek Postaw Twórczych Zamek</t>
  </si>
  <si>
    <t>pl. Świętojański</t>
  </si>
  <si>
    <t>Lotnicze Zakłady Naukowe</t>
  </si>
  <si>
    <t>43</t>
  </si>
  <si>
    <t>Zespół Szkolno-Przedszkolny nr 21</t>
  </si>
  <si>
    <t>50-536</t>
  </si>
  <si>
    <t>Kłodzka</t>
  </si>
  <si>
    <t>40</t>
  </si>
  <si>
    <t>Liceum Ogólnokształcące nr VII</t>
  </si>
  <si>
    <t>53-410</t>
  </si>
  <si>
    <t>Krucza</t>
  </si>
  <si>
    <t>49</t>
  </si>
  <si>
    <t>budynki AB</t>
  </si>
  <si>
    <t>Liceum Ogólnokształcące nr XIV im. Polonii Belgijskiej</t>
  </si>
  <si>
    <t>51-410</t>
  </si>
  <si>
    <t>Rodzinny Dom Dziecka nr 15</t>
  </si>
  <si>
    <t>50-034</t>
  </si>
  <si>
    <t>Bałuckiego</t>
  </si>
  <si>
    <t>Rodzinny Dom Dziecka nr 1</t>
  </si>
  <si>
    <t>53-145</t>
  </si>
  <si>
    <t>Sokola</t>
  </si>
  <si>
    <t>28/30</t>
  </si>
  <si>
    <t>Rodzinny Dom Dziecka nr 4</t>
  </si>
  <si>
    <t>53-313</t>
  </si>
  <si>
    <t>Pocztowa</t>
  </si>
  <si>
    <t>Wrocławski Instytut Kultury</t>
  </si>
  <si>
    <t>Świdnicka</t>
  </si>
  <si>
    <t>8B</t>
  </si>
  <si>
    <t>Zarząd Dróg i Utrzymania Miasta we Wrocławiu</t>
  </si>
  <si>
    <t>53-633</t>
  </si>
  <si>
    <t xml:space="preserve">Długa </t>
  </si>
  <si>
    <t>Przedszkole nr 17</t>
  </si>
  <si>
    <t>51-216</t>
  </si>
  <si>
    <t>gen. Leopolda Okulickiego</t>
  </si>
  <si>
    <t>Centrum Kultury "AGORA"</t>
  </si>
  <si>
    <t>51-111</t>
  </si>
  <si>
    <t>Serbska</t>
  </si>
  <si>
    <t>8951044171</t>
  </si>
  <si>
    <t>BWA Wrocław Galerie Sztuki Współczesnej</t>
  </si>
  <si>
    <t>46a/103</t>
  </si>
  <si>
    <t>Rodzinny Dom Dziecka nr 7</t>
  </si>
  <si>
    <t>53-508</t>
  </si>
  <si>
    <t xml:space="preserve">Wrocławski Dom Literatury </t>
  </si>
  <si>
    <t>50-107</t>
  </si>
  <si>
    <t xml:space="preserve">Przejście Garncarskie </t>
  </si>
  <si>
    <t>Zespół Szkolno-Przedszkolny nr 25</t>
  </si>
  <si>
    <t>Asfaltowa</t>
  </si>
  <si>
    <t>Muzeum Współczesne Wrocław</t>
  </si>
  <si>
    <t xml:space="preserve">53-681 </t>
  </si>
  <si>
    <t xml:space="preserve">pl. Strzegomski </t>
  </si>
  <si>
    <t>53-681</t>
  </si>
  <si>
    <t>Sportowa Szkoła Podstawowa nr 46 im. Polskich Olimpijczyków</t>
  </si>
  <si>
    <t>53-628</t>
  </si>
  <si>
    <t>PGNiG Obrót Detaliczny Sp. z o.o.</t>
  </si>
  <si>
    <t>Polska Spółka Gazownictwa sp. z o.o.</t>
  </si>
  <si>
    <t>Polska Spółka Gazownictwa Sp. z o.o.</t>
  </si>
  <si>
    <t>Czas trwania umowy</t>
  </si>
  <si>
    <t>Data zakończenia umowy</t>
  </si>
  <si>
    <t>Termin wypowiedzenia umowy</t>
  </si>
  <si>
    <t>Określony</t>
  </si>
  <si>
    <t>nie dotyczy</t>
  </si>
  <si>
    <t>1 miesiąc - ze skutkiem na koniec miesiąca następującego po miesiącu, w którym nastąpiło doręczenie wypowiedzenia umowy.</t>
  </si>
  <si>
    <t>Nieokreślony</t>
  </si>
  <si>
    <t>Nie dotyczy</t>
  </si>
  <si>
    <t xml:space="preserve">Jeden miesiąc </t>
  </si>
  <si>
    <t xml:space="preserve">do 30 września danego roku umownego, wówczas umowa ulega rozwiązaniu z końcem roku umownego </t>
  </si>
  <si>
    <t>Liceum Ogólnokształcące nr I im. Danuty Siedzikówny "Inki"</t>
  </si>
  <si>
    <t>Liceum Ogólnokształcące nr II im. Piastów Śląskich</t>
  </si>
  <si>
    <t>Internat Liceum Ogólnokształcącego nr II im. Piastów Śląskich</t>
  </si>
  <si>
    <t>Liceum Ogólnokształcace nr VI</t>
  </si>
  <si>
    <t>Jantarowa</t>
  </si>
  <si>
    <t>54-071</t>
  </si>
  <si>
    <t>Skoczylasa</t>
  </si>
  <si>
    <t>54-106</t>
  </si>
  <si>
    <t>Rędzińska</t>
  </si>
  <si>
    <t>68</t>
  </si>
  <si>
    <t>50-009</t>
  </si>
  <si>
    <t>53-521</t>
  </si>
  <si>
    <t>Skwierzyńska</t>
  </si>
  <si>
    <t>23</t>
  </si>
  <si>
    <t>50-452</t>
  </si>
  <si>
    <t>50-321</t>
  </si>
  <si>
    <t>Żeromskiego</t>
  </si>
  <si>
    <t>Kaletnicza</t>
  </si>
  <si>
    <t xml:space="preserve">Karmelkowa </t>
  </si>
  <si>
    <t>52-437</t>
  </si>
  <si>
    <t>14-16</t>
  </si>
  <si>
    <t>54-154</t>
  </si>
  <si>
    <t>72</t>
  </si>
  <si>
    <t>Niepodległości</t>
  </si>
  <si>
    <t>50-422</t>
  </si>
  <si>
    <t>Na Niskich Łąkach</t>
  </si>
  <si>
    <t>70</t>
  </si>
  <si>
    <t>54-042</t>
  </si>
  <si>
    <t>Kosmonautów</t>
  </si>
  <si>
    <t>320</t>
  </si>
  <si>
    <t>54-107</t>
  </si>
  <si>
    <t>Maślicka</t>
  </si>
  <si>
    <t>53-676</t>
  </si>
  <si>
    <t>Zelwerowicza</t>
  </si>
  <si>
    <t>16/18</t>
  </si>
  <si>
    <t>Zachodnia</t>
  </si>
  <si>
    <t>50-264</t>
  </si>
  <si>
    <t>Kilińskiego</t>
  </si>
  <si>
    <t>51-167</t>
  </si>
  <si>
    <t>Przejazdowa</t>
  </si>
  <si>
    <t>50-248</t>
  </si>
  <si>
    <t>Rydygiera</t>
  </si>
  <si>
    <t>1A</t>
  </si>
  <si>
    <t>50-306</t>
  </si>
  <si>
    <t>Miarki</t>
  </si>
  <si>
    <t>50-254</t>
  </si>
  <si>
    <t>Chrobrego</t>
  </si>
  <si>
    <t>34a</t>
  </si>
  <si>
    <t>19</t>
  </si>
  <si>
    <t>50-207</t>
  </si>
  <si>
    <t>22A</t>
  </si>
  <si>
    <t>50-319</t>
  </si>
  <si>
    <t>54-041</t>
  </si>
  <si>
    <t>315</t>
  </si>
  <si>
    <t>50-412</t>
  </si>
  <si>
    <t>Mazowiecka</t>
  </si>
  <si>
    <t>50-323</t>
  </si>
  <si>
    <t>Wygodna</t>
  </si>
  <si>
    <t>54-011</t>
  </si>
  <si>
    <t>Pustecka</t>
  </si>
  <si>
    <t>58</t>
  </si>
  <si>
    <t>51-147</t>
  </si>
  <si>
    <t>Przedszkole nr 2 "Tajemniczy Ogród"</t>
  </si>
  <si>
    <t>Przedszkole nr 3 "Wesoła Trójeczka"</t>
  </si>
  <si>
    <t>Przedszkole nr 6</t>
  </si>
  <si>
    <t>Przedszkole nr 10 "Przedszkole na każdą pogodę"</t>
  </si>
  <si>
    <t>54-060</t>
  </si>
  <si>
    <t>Piotrkowska</t>
  </si>
  <si>
    <t xml:space="preserve">Kwidzyńska </t>
  </si>
  <si>
    <t>Przedszkole nr 18</t>
  </si>
  <si>
    <t>Przedszkole nr 22 "Muchoborek"</t>
  </si>
  <si>
    <t>Przedszkole nr 25 "Słowiańskie Maluchy"</t>
  </si>
  <si>
    <t xml:space="preserve">Przedszkole nr 28 </t>
  </si>
  <si>
    <t>Przedszkole nr 35 z oddziałami integracyjnymi "Tęczowy Domek"</t>
  </si>
  <si>
    <t>20A</t>
  </si>
  <si>
    <t>Przedszkole nr 43 "Kolorowe"</t>
  </si>
  <si>
    <t>Przedszkole nr 47 Leśny Ludek</t>
  </si>
  <si>
    <t>51-061</t>
  </si>
  <si>
    <t>Przedszkole nr 50 "Mały Kolejarz"</t>
  </si>
  <si>
    <t>52-114</t>
  </si>
  <si>
    <t>Warszawska</t>
  </si>
  <si>
    <t>Przedszkole nr 52 ul.Łączności 5-7 53-330 Wrocław</t>
  </si>
  <si>
    <t>Przedszkole nr 54 "Pod Kasztanami"</t>
  </si>
  <si>
    <t>Przedszkole nr 57 "Mały Książę"</t>
  </si>
  <si>
    <t>Przedszkole nr 59</t>
  </si>
  <si>
    <t>54-616</t>
  </si>
  <si>
    <t>Przedszkole nr 65"Pod Wesołym Koziołkiem"</t>
  </si>
  <si>
    <t>Przedszkole nr 71 "Chatka Małego Skrzatka"</t>
  </si>
  <si>
    <t>Przedszkole nr 74 "Mały Piekarczyk"</t>
  </si>
  <si>
    <t>Przedszkole nr 77"Tęczowe Siódemki" ul. Niemcewicza 4</t>
  </si>
  <si>
    <t>Przedszkole nr 80 "Zielona Dolinka"</t>
  </si>
  <si>
    <t>Przedszkole nr 87 "WROCŁAWSKIE DZIECIAKI"</t>
  </si>
  <si>
    <t>Przedszkole nr 91 "Nasz Domek"</t>
  </si>
  <si>
    <t>Przedszkole Integracyjne nr 93</t>
  </si>
  <si>
    <t>Przedszkole nr 94 "PLASTUSIOWY DOMEK"</t>
  </si>
  <si>
    <t>wrocław</t>
  </si>
  <si>
    <t>Przedszkole nr 96 "Pod wesołym słonkiem"</t>
  </si>
  <si>
    <t>Inowrocławska</t>
  </si>
  <si>
    <t>Przedszkole nr 104 "Na Misiowej Planie" budynek A</t>
  </si>
  <si>
    <t>Przedszkole nr 104 "Na Misiowej Polanie" budynek B</t>
  </si>
  <si>
    <t>a</t>
  </si>
  <si>
    <t xml:space="preserve">Nowowiejska </t>
  </si>
  <si>
    <t>Przedszkole nr 113</t>
  </si>
  <si>
    <t>Przedszkole nr 121 "Zielone Przedszkole"</t>
  </si>
  <si>
    <t xml:space="preserve">Kopańskiego </t>
  </si>
  <si>
    <t>Przedszkole nr 136 " Mały Sportowiec"</t>
  </si>
  <si>
    <t>Przedszkole nr 149 "Tęczowa Polanka"</t>
  </si>
  <si>
    <t>Przedszkole nr 150 "Wesołe Nutki"</t>
  </si>
  <si>
    <t>274</t>
  </si>
  <si>
    <t>Szkoła Podstawowa nr 8 im. J. Piłsudskiego</t>
  </si>
  <si>
    <t>Szkoła Podstawowa nr 12</t>
  </si>
  <si>
    <t>Pawia</t>
  </si>
  <si>
    <t>Szkoła Podstawowa nr 28 im Generała Leopolda Okulickiego</t>
  </si>
  <si>
    <t>Szkoła Podstawowa nr 33</t>
  </si>
  <si>
    <t>Szkoła Podstawowa nr 71</t>
  </si>
  <si>
    <t>53-335</t>
  </si>
  <si>
    <t xml:space="preserve">Szkoła Podstawowa nr 81 </t>
  </si>
  <si>
    <t>51-151</t>
  </si>
  <si>
    <t>Szkoła Podstawowa nr 95</t>
  </si>
  <si>
    <t>Szkoła Podstawowa nr 107 Im. Piotra Włostowica</t>
  </si>
  <si>
    <t>253</t>
  </si>
  <si>
    <t>50-553</t>
  </si>
  <si>
    <t>181-187</t>
  </si>
  <si>
    <t>50-449</t>
  </si>
  <si>
    <t>53-671</t>
  </si>
  <si>
    <t>Legnicka</t>
  </si>
  <si>
    <t>50-513</t>
  </si>
  <si>
    <t>Gazowa</t>
  </si>
  <si>
    <t>Żłobek nr 1</t>
  </si>
  <si>
    <t>53-515</t>
  </si>
  <si>
    <t>Żłobek nr 2</t>
  </si>
  <si>
    <t>Żłobek nr 3</t>
  </si>
  <si>
    <t>54-234</t>
  </si>
  <si>
    <t>Białowieska</t>
  </si>
  <si>
    <t>Żłobek nr 4</t>
  </si>
  <si>
    <t>Żłobek nr 5</t>
  </si>
  <si>
    <t>54-142</t>
  </si>
  <si>
    <t>Dokerska</t>
  </si>
  <si>
    <t>Żłobek nr 6</t>
  </si>
  <si>
    <t>50-149</t>
  </si>
  <si>
    <t>Krowia</t>
  </si>
  <si>
    <t>Żłobek nr 7</t>
  </si>
  <si>
    <t>53-311</t>
  </si>
  <si>
    <t>Żłobek nr 8</t>
  </si>
  <si>
    <t>50-046</t>
  </si>
  <si>
    <t>Sądowa</t>
  </si>
  <si>
    <t>Żłobek nr 10</t>
  </si>
  <si>
    <t>50-250</t>
  </si>
  <si>
    <t>H.Brodatego</t>
  </si>
  <si>
    <t>Żłobek nr 11</t>
  </si>
  <si>
    <t>50-520</t>
  </si>
  <si>
    <t>Hubska</t>
  </si>
  <si>
    <t>Żłobek nr 12</t>
  </si>
  <si>
    <t>Jugosłowiańska</t>
  </si>
  <si>
    <t>85a</t>
  </si>
  <si>
    <t>Żłobek nr 13</t>
  </si>
  <si>
    <t>50-550</t>
  </si>
  <si>
    <t>Wieczysta</t>
  </si>
  <si>
    <t>107</t>
  </si>
  <si>
    <t>Żłobek nr 14</t>
  </si>
  <si>
    <t>Mulicka</t>
  </si>
  <si>
    <t>4c</t>
  </si>
  <si>
    <t>ADM</t>
  </si>
  <si>
    <t>Żłobek nr 15</t>
  </si>
  <si>
    <t>54-034</t>
  </si>
  <si>
    <t>Łukowa</t>
  </si>
  <si>
    <t>Żłobek nr 16</t>
  </si>
  <si>
    <t>50-000</t>
  </si>
  <si>
    <t>Sygnałowa</t>
  </si>
  <si>
    <t>Zespół Placówek Opiekuńczo-Wychowawczych "Dziecięcy Dom"</t>
  </si>
  <si>
    <t xml:space="preserve">Maślicka </t>
  </si>
  <si>
    <t>10b</t>
  </si>
  <si>
    <t xml:space="preserve">Główna </t>
  </si>
  <si>
    <t>Zespół szkolno-przedszkolny nr 8</t>
  </si>
  <si>
    <t>Zespół Szkolno-Przedszkolny nr 9</t>
  </si>
  <si>
    <t>13A</t>
  </si>
  <si>
    <t>Wiejska</t>
  </si>
  <si>
    <t>52-429</t>
  </si>
  <si>
    <t>Morelowskiego</t>
  </si>
  <si>
    <t>Rumiankowa</t>
  </si>
  <si>
    <t>Lubelska</t>
  </si>
  <si>
    <t>95A</t>
  </si>
  <si>
    <t>54-030</t>
  </si>
  <si>
    <t>Debicka</t>
  </si>
  <si>
    <t>Szkoła Podstawowa nr 18</t>
  </si>
  <si>
    <t>Przedszkole nr 105</t>
  </si>
  <si>
    <t>Zespół Szkolno-Przedszkolny 20</t>
  </si>
  <si>
    <t xml:space="preserve">Dembowskiego </t>
  </si>
  <si>
    <t xml:space="preserve">Przedwiośnie </t>
  </si>
  <si>
    <t xml:space="preserve">Wrocław </t>
  </si>
  <si>
    <t xml:space="preserve">70-82 </t>
  </si>
  <si>
    <t>Zespół szkół nr 8</t>
  </si>
  <si>
    <t>1/3</t>
  </si>
  <si>
    <t>50-519</t>
  </si>
  <si>
    <t>Gajowa</t>
  </si>
  <si>
    <t>Cmentarz Komunalny Oddział Osobowice</t>
  </si>
  <si>
    <t>51-110</t>
  </si>
  <si>
    <t>59B</t>
  </si>
  <si>
    <t>Cmentarz Komunalny Oddział Grabiszyn</t>
  </si>
  <si>
    <t>53-236</t>
  </si>
  <si>
    <t>333</t>
  </si>
  <si>
    <t>52-326</t>
  </si>
  <si>
    <t>Czekoladowa</t>
  </si>
  <si>
    <t>54-153</t>
  </si>
  <si>
    <t>Dobrzańska</t>
  </si>
  <si>
    <t>53-201</t>
  </si>
  <si>
    <t>135-137</t>
  </si>
  <si>
    <t>149</t>
  </si>
  <si>
    <t>50-240</t>
  </si>
  <si>
    <t>Jagiellończyka</t>
  </si>
  <si>
    <t>8C, 10acd</t>
  </si>
  <si>
    <t>53-124</t>
  </si>
  <si>
    <t>Aleja Lipowa</t>
  </si>
  <si>
    <t>8C</t>
  </si>
  <si>
    <t>8D</t>
  </si>
  <si>
    <t>10A</t>
  </si>
  <si>
    <t>10B</t>
  </si>
  <si>
    <t>Karola Miarki</t>
  </si>
  <si>
    <t>7</t>
  </si>
  <si>
    <t>54-433</t>
  </si>
  <si>
    <t>Papiernicza</t>
  </si>
  <si>
    <t>54-002</t>
  </si>
  <si>
    <t>Rubczaka</t>
  </si>
  <si>
    <t>25A</t>
  </si>
  <si>
    <t>52-414</t>
  </si>
  <si>
    <t>Śniegockiego</t>
  </si>
  <si>
    <t>54-017</t>
  </si>
  <si>
    <t>Średzka</t>
  </si>
  <si>
    <t>Żwirowa</t>
  </si>
  <si>
    <t>73</t>
  </si>
  <si>
    <t>50-320</t>
  </si>
  <si>
    <t>Na Szańcach</t>
  </si>
  <si>
    <t>Rada Osied</t>
  </si>
  <si>
    <t>54-530</t>
  </si>
  <si>
    <t>Jerzmanowska</t>
  </si>
  <si>
    <t>102 A</t>
  </si>
  <si>
    <t>Płońskiego</t>
  </si>
  <si>
    <t>13/1</t>
  </si>
  <si>
    <t>12/1</t>
  </si>
  <si>
    <t>53</t>
  </si>
  <si>
    <t>54-510</t>
  </si>
  <si>
    <t>Żernicka</t>
  </si>
  <si>
    <t>219</t>
  </si>
  <si>
    <t xml:space="preserve">Stabłowicka </t>
  </si>
  <si>
    <t>141</t>
  </si>
  <si>
    <t>99</t>
  </si>
  <si>
    <t>1a Rada Os</t>
  </si>
  <si>
    <t>50-138</t>
  </si>
  <si>
    <t xml:space="preserve">Kuźnicza </t>
  </si>
  <si>
    <t>43-45</t>
  </si>
  <si>
    <t>54-027</t>
  </si>
  <si>
    <t>Wielkopolska</t>
  </si>
  <si>
    <t>51-312</t>
  </si>
  <si>
    <t>Bolesława Krzywoustego</t>
  </si>
  <si>
    <t>286</t>
  </si>
  <si>
    <t>51-644</t>
  </si>
  <si>
    <t>Olszewskiego</t>
  </si>
  <si>
    <t>85 a</t>
  </si>
  <si>
    <t>51-671</t>
  </si>
  <si>
    <t>8 Maja</t>
  </si>
  <si>
    <t>50-418</t>
  </si>
  <si>
    <t>82</t>
  </si>
  <si>
    <t xml:space="preserve">Tymiankowa </t>
  </si>
  <si>
    <t>Teatr Muzyczny CAPITOL - Rejtana</t>
  </si>
  <si>
    <t>50-015</t>
  </si>
  <si>
    <t xml:space="preserve">Rejtana </t>
  </si>
  <si>
    <t>52-315</t>
  </si>
  <si>
    <t>Kobierzycka</t>
  </si>
  <si>
    <t>20D</t>
  </si>
  <si>
    <t>125</t>
  </si>
  <si>
    <t>Lindego</t>
  </si>
  <si>
    <t>19-21</t>
  </si>
  <si>
    <t>51-313</t>
  </si>
  <si>
    <t>Zielna</t>
  </si>
  <si>
    <t>44C</t>
  </si>
  <si>
    <t>46b</t>
  </si>
  <si>
    <t>54-072</t>
  </si>
  <si>
    <t>Dolnobrzeska</t>
  </si>
  <si>
    <t>Brzezińska</t>
  </si>
  <si>
    <t>4A-4D</t>
  </si>
  <si>
    <t>50-950</t>
  </si>
  <si>
    <t>Kasztelańska</t>
  </si>
  <si>
    <t>52-024</t>
  </si>
  <si>
    <t>Bytomska</t>
  </si>
  <si>
    <t xml:space="preserve">Prochowicka </t>
  </si>
  <si>
    <t>Prochowicka</t>
  </si>
  <si>
    <t>6-8</t>
  </si>
  <si>
    <t>10-12</t>
  </si>
  <si>
    <t>1,3,5</t>
  </si>
  <si>
    <t>7,9,11</t>
  </si>
  <si>
    <t>13-15 -17</t>
  </si>
  <si>
    <t>51-166</t>
  </si>
  <si>
    <t>Krzywoustego</t>
  </si>
  <si>
    <t>91-93</t>
  </si>
  <si>
    <t>54-063</t>
  </si>
  <si>
    <t>Wojanowska</t>
  </si>
  <si>
    <t>30/K</t>
  </si>
  <si>
    <t>31A</t>
  </si>
  <si>
    <t>41</t>
  </si>
  <si>
    <t>Błońska</t>
  </si>
  <si>
    <t>Prężycka</t>
  </si>
  <si>
    <t>36-36a</t>
  </si>
  <si>
    <t>40-40a</t>
  </si>
  <si>
    <t>42-42a</t>
  </si>
  <si>
    <t>44-44a</t>
  </si>
  <si>
    <t>102-104</t>
  </si>
  <si>
    <t>Tylna</t>
  </si>
  <si>
    <t>51-310</t>
  </si>
  <si>
    <t>285</t>
  </si>
  <si>
    <t>Wrocławskie Mieszkania Sp. z o. o.</t>
  </si>
  <si>
    <t>50-508</t>
  </si>
  <si>
    <t>190G</t>
  </si>
  <si>
    <t>51-126</t>
  </si>
  <si>
    <t>Pleszewska</t>
  </si>
  <si>
    <t>51-200</t>
  </si>
  <si>
    <t>307</t>
  </si>
  <si>
    <t>313-315</t>
  </si>
  <si>
    <t>50-352</t>
  </si>
  <si>
    <t>Górnickiego</t>
  </si>
  <si>
    <t>52-121</t>
  </si>
  <si>
    <t>Koreańska</t>
  </si>
  <si>
    <t>52-210</t>
  </si>
  <si>
    <t>Pszczelarska</t>
  </si>
  <si>
    <t>52-014</t>
  </si>
  <si>
    <t>Tyska</t>
  </si>
  <si>
    <t>51-627</t>
  </si>
  <si>
    <t>Wróblewskiego</t>
  </si>
  <si>
    <t>51-501</t>
  </si>
  <si>
    <t>Swojczycka</t>
  </si>
  <si>
    <t>118</t>
  </si>
  <si>
    <t>51-250</t>
  </si>
  <si>
    <t>Pawłowicka</t>
  </si>
  <si>
    <t>51-008</t>
  </si>
  <si>
    <t>112F</t>
  </si>
  <si>
    <t>50-227</t>
  </si>
  <si>
    <t>Kleczkowska</t>
  </si>
  <si>
    <t>52-129</t>
  </si>
  <si>
    <t>Jagodzińska</t>
  </si>
  <si>
    <t>51-677</t>
  </si>
  <si>
    <t>Potebni</t>
  </si>
  <si>
    <t>51-427</t>
  </si>
  <si>
    <t>Ełcka</t>
  </si>
  <si>
    <t>52-016</t>
  </si>
  <si>
    <t>Rybnicka</t>
  </si>
  <si>
    <t>39-41</t>
  </si>
  <si>
    <t>51-651</t>
  </si>
  <si>
    <t>Pautscha</t>
  </si>
  <si>
    <t>132</t>
  </si>
  <si>
    <t>9A</t>
  </si>
  <si>
    <t>Przedszkole nr 56 Niezapominajka</t>
  </si>
  <si>
    <t xml:space="preserve">Wałbrzyska </t>
  </si>
  <si>
    <t>52-311</t>
  </si>
  <si>
    <t>Dożynkowa</t>
  </si>
  <si>
    <t xml:space="preserve">Inżynierska </t>
  </si>
  <si>
    <t>Kurpiów</t>
  </si>
  <si>
    <t xml:space="preserve">Szkoła Podstawowa nr 67 </t>
  </si>
  <si>
    <t>Przedszkole nr 30</t>
  </si>
  <si>
    <t>13a</t>
  </si>
  <si>
    <t>Szkoła Podstawowa nr 82</t>
  </si>
  <si>
    <t xml:space="preserve">Skarbowców </t>
  </si>
  <si>
    <t>Młodzieżowy Ośrodek Socjoterapii nr 2</t>
  </si>
  <si>
    <t>Liceum Ogólnokształcące nr VII budynek B</t>
  </si>
  <si>
    <t>53-426</t>
  </si>
  <si>
    <t>Jemiołowa</t>
  </si>
  <si>
    <t>budynek B</t>
  </si>
  <si>
    <t>Liceum Ogólnokształcące nr VII budynek A Kuchnia</t>
  </si>
  <si>
    <t>budynek A (Kuchnia)</t>
  </si>
  <si>
    <t>Liceum Ogólnokształcące nr VII budynek A gab. chem.</t>
  </si>
  <si>
    <t>budynek A (pracownie chemiczne))</t>
  </si>
  <si>
    <t>Brucknera</t>
  </si>
  <si>
    <t xml:space="preserve">Brucknera </t>
  </si>
  <si>
    <t>Wrocławski Instytut Kultury (mieszkanie)</t>
  </si>
  <si>
    <t>50-061</t>
  </si>
  <si>
    <t>pl. Solny</t>
  </si>
  <si>
    <t>11b</t>
  </si>
  <si>
    <t>Wrocławski Instytut Kultury (Klub pod Kolumnami)</t>
  </si>
  <si>
    <t>50-244</t>
  </si>
  <si>
    <t>pl. Św. Macieja</t>
  </si>
  <si>
    <t>Zarząd Dróg i Utrzymania Miasta we Wrocławiu Ostrów Tumski - latarnie</t>
  </si>
  <si>
    <t>Długa</t>
  </si>
  <si>
    <t>11 B</t>
  </si>
  <si>
    <t>Uraska</t>
  </si>
  <si>
    <t>Mieszkanie Rezydencyjne</t>
  </si>
  <si>
    <t>Willa Karpowiczów</t>
  </si>
  <si>
    <t>53-019</t>
  </si>
  <si>
    <t>Krzycka</t>
  </si>
  <si>
    <t>Mieszkanie dla rezydentów</t>
  </si>
  <si>
    <t>Mielecka</t>
  </si>
  <si>
    <t>31/43</t>
  </si>
  <si>
    <t>Zespół szkolno-Przedszkolny Nr 25</t>
  </si>
  <si>
    <t>Wrocłąw</t>
  </si>
  <si>
    <t xml:space="preserve">pl. Srzegomski </t>
  </si>
  <si>
    <t>8018590365500036151337</t>
  </si>
  <si>
    <t>XI1700649786</t>
  </si>
  <si>
    <t>_WR</t>
  </si>
  <si>
    <t>8018590365500039220771</t>
  </si>
  <si>
    <t>XM21003925798</t>
  </si>
  <si>
    <t>8018590365500037535327</t>
  </si>
  <si>
    <t>XA2106105187</t>
  </si>
  <si>
    <t>8018590365500036892032</t>
  </si>
  <si>
    <t>XM1500750624</t>
  </si>
  <si>
    <t>8018590365500019059216</t>
  </si>
  <si>
    <t>05157422</t>
  </si>
  <si>
    <t>130</t>
  </si>
  <si>
    <t>8018590365500035494084</t>
  </si>
  <si>
    <t>00040823</t>
  </si>
  <si>
    <t>8018590365500038389684</t>
  </si>
  <si>
    <t>00018421</t>
  </si>
  <si>
    <t>8018590365500039247785</t>
  </si>
  <si>
    <t>XI1700765906</t>
  </si>
  <si>
    <t>8018590365500029257480</t>
  </si>
  <si>
    <t>15266635</t>
  </si>
  <si>
    <t>111</t>
  </si>
  <si>
    <t>8018590365500035773042</t>
  </si>
  <si>
    <t>XI0100002240</t>
  </si>
  <si>
    <t>8018590365500035225091</t>
  </si>
  <si>
    <t>09AG1625023885093</t>
  </si>
  <si>
    <t>8018590365500039775226</t>
  </si>
  <si>
    <t>XM2103420102</t>
  </si>
  <si>
    <t>8018590365500037975925</t>
  </si>
  <si>
    <t>XM1601266393</t>
  </si>
  <si>
    <t>8018590365500019058295</t>
  </si>
  <si>
    <t>439</t>
  </si>
  <si>
    <t>8018590365500037535983</t>
  </si>
  <si>
    <t>XI0200122880</t>
  </si>
  <si>
    <t>8018590365500037099867</t>
  </si>
  <si>
    <t>XI9901572412</t>
  </si>
  <si>
    <t>W-2.1</t>
  </si>
  <si>
    <t>8018590365500040105104</t>
  </si>
  <si>
    <t>XM0700004775</t>
  </si>
  <si>
    <t>8018590365500038953908</t>
  </si>
  <si>
    <t>XI1700660144</t>
  </si>
  <si>
    <t>8018590365500019058219</t>
  </si>
  <si>
    <t>176</t>
  </si>
  <si>
    <t>8018590365500035634053</t>
  </si>
  <si>
    <t>XI1600006422</t>
  </si>
  <si>
    <t>8018590365500019059452</t>
  </si>
  <si>
    <t>121</t>
  </si>
  <si>
    <t>8018590365500019059469</t>
  </si>
  <si>
    <t>8018590365500019063961</t>
  </si>
  <si>
    <t>8018590365500019063954</t>
  </si>
  <si>
    <t>165</t>
  </si>
  <si>
    <t>8018590365500019063978</t>
  </si>
  <si>
    <t>8018590365500035564916</t>
  </si>
  <si>
    <t>17MUGG1028001629511</t>
  </si>
  <si>
    <t>8018590365500019073502</t>
  </si>
  <si>
    <t>16KBK62533534124240</t>
  </si>
  <si>
    <t>318</t>
  </si>
  <si>
    <t>8018590365500037808582</t>
  </si>
  <si>
    <t>XA1705911365</t>
  </si>
  <si>
    <t>8018590365500019073472</t>
  </si>
  <si>
    <t>11M2G65L72000046756</t>
  </si>
  <si>
    <t>812</t>
  </si>
  <si>
    <t>8018590365500037965414</t>
  </si>
  <si>
    <t>XM0000113892</t>
  </si>
  <si>
    <t>8018590365500032115722</t>
  </si>
  <si>
    <t>XA0000254860</t>
  </si>
  <si>
    <t>8018590365500041803986</t>
  </si>
  <si>
    <t>XI2202268817</t>
  </si>
  <si>
    <t>8018590365500036168212</t>
  </si>
  <si>
    <t>XA1727662456</t>
  </si>
  <si>
    <t>8018590365500036604017</t>
  </si>
  <si>
    <t>XM1701647292</t>
  </si>
  <si>
    <t>8018590365500037424553</t>
  </si>
  <si>
    <t>XI0100005338</t>
  </si>
  <si>
    <t>8018590365500035523357</t>
  </si>
  <si>
    <t>XC1902218401</t>
  </si>
  <si>
    <t>8018590365500038168050</t>
  </si>
  <si>
    <t>XM0200010871</t>
  </si>
  <si>
    <t>8018590365500033546549</t>
  </si>
  <si>
    <t>8018590365500035453869</t>
  </si>
  <si>
    <t>XI0100001689</t>
  </si>
  <si>
    <t>8018590365500039771587</t>
  </si>
  <si>
    <t>XI1800904284</t>
  </si>
  <si>
    <t>8018590365500038824727</t>
  </si>
  <si>
    <t>XM9300021816</t>
  </si>
  <si>
    <t>8018590365500019055836</t>
  </si>
  <si>
    <t>417</t>
  </si>
  <si>
    <t>8018590365500036224727</t>
  </si>
  <si>
    <t>XM1000119145</t>
  </si>
  <si>
    <t>8018590365500036224918</t>
  </si>
  <si>
    <t>XM1200178374</t>
  </si>
  <si>
    <t>8018590365500039691809</t>
  </si>
  <si>
    <t>XA0100042812</t>
  </si>
  <si>
    <t>8018590365500039692233</t>
  </si>
  <si>
    <t>XA0000292420</t>
  </si>
  <si>
    <t>8018590365500033832284</t>
  </si>
  <si>
    <t>XA0100369220</t>
  </si>
  <si>
    <t>8018590365500033734052</t>
  </si>
  <si>
    <t>XM1500825663</t>
  </si>
  <si>
    <t>8018590365500033736575</t>
  </si>
  <si>
    <t>XM1500825680</t>
  </si>
  <si>
    <t>8018590365500033734496</t>
  </si>
  <si>
    <t>XM1500825670</t>
  </si>
  <si>
    <t>8018590365500033734694</t>
  </si>
  <si>
    <t>8018590365500033734892</t>
  </si>
  <si>
    <t>XM1500825672</t>
  </si>
  <si>
    <t>8018590365500033735103</t>
  </si>
  <si>
    <t>XM1500825675</t>
  </si>
  <si>
    <t>8018590365500033735318</t>
  </si>
  <si>
    <t>XM1500825668</t>
  </si>
  <si>
    <t>8018590365500033736773</t>
  </si>
  <si>
    <t>XM1500825661</t>
  </si>
  <si>
    <t>8018590365500033735462</t>
  </si>
  <si>
    <t>XM1500825671</t>
  </si>
  <si>
    <t>8018590365500033735561</t>
  </si>
  <si>
    <t>XM1500825676</t>
  </si>
  <si>
    <t>8018590365500033735769</t>
  </si>
  <si>
    <t>XM1500825667</t>
  </si>
  <si>
    <t>8018590365500033735967</t>
  </si>
  <si>
    <t>XM1500825666</t>
  </si>
  <si>
    <t>8018590365500033736179</t>
  </si>
  <si>
    <t>XM1500825677</t>
  </si>
  <si>
    <t>8018590365500033736384</t>
  </si>
  <si>
    <t>XM1500825662</t>
  </si>
  <si>
    <t>8018590365500036587617</t>
  </si>
  <si>
    <t>XA1827924992</t>
  </si>
  <si>
    <t>8018590365500036601252</t>
  </si>
  <si>
    <t>XC1802189327</t>
  </si>
  <si>
    <t>8018590365500035037762</t>
  </si>
  <si>
    <t>XC1802183924</t>
  </si>
  <si>
    <t>8018590365500038202105</t>
  </si>
  <si>
    <t>XI1800907775</t>
  </si>
  <si>
    <t>8018590365500020693850</t>
  </si>
  <si>
    <t>XC1802184063</t>
  </si>
  <si>
    <t>8018590365500020707557</t>
  </si>
  <si>
    <t>XI1801092417</t>
  </si>
  <si>
    <t>8018590365500020694734</t>
  </si>
  <si>
    <t>XI0200069990</t>
  </si>
  <si>
    <t>8018590365500041368317</t>
  </si>
  <si>
    <t>8018590365500037712582</t>
  </si>
  <si>
    <t>2141225339</t>
  </si>
  <si>
    <t>8018590365500037712209</t>
  </si>
  <si>
    <t>1300016745</t>
  </si>
  <si>
    <t>8018590365500037535518</t>
  </si>
  <si>
    <t>XM2205014988</t>
  </si>
  <si>
    <t>8018590365500035623798</t>
  </si>
  <si>
    <t>XM1801953622</t>
  </si>
  <si>
    <t>8018590365500035630918</t>
  </si>
  <si>
    <t>03934935</t>
  </si>
  <si>
    <t>8018590365500031726530</t>
  </si>
  <si>
    <t>27433965</t>
  </si>
  <si>
    <t>8018590365500033213854</t>
  </si>
  <si>
    <t>XA1906027594</t>
  </si>
  <si>
    <t>8018590365500038515335</t>
  </si>
  <si>
    <t>XI1600024145</t>
  </si>
  <si>
    <t>8018590365500019073052</t>
  </si>
  <si>
    <t>150</t>
  </si>
  <si>
    <t>8018590365500034530776</t>
  </si>
  <si>
    <t>XM2002726318</t>
  </si>
  <si>
    <t>8018590365500037792775</t>
  </si>
  <si>
    <t>XA1906009239</t>
  </si>
  <si>
    <t>8018590365500019062292</t>
  </si>
  <si>
    <t>13763841</t>
  </si>
  <si>
    <t>8018590365500036680257</t>
  </si>
  <si>
    <t>001572</t>
  </si>
  <si>
    <t>8018590365500037352993</t>
  </si>
  <si>
    <t>XI1600047850</t>
  </si>
  <si>
    <t>8018590365500037491845</t>
  </si>
  <si>
    <t>XA1124903085</t>
  </si>
  <si>
    <t>8018590365500035457034</t>
  </si>
  <si>
    <t>XM1000119523</t>
  </si>
  <si>
    <t>8018590365500019056741</t>
  </si>
  <si>
    <t>15068707</t>
  </si>
  <si>
    <t>197</t>
  </si>
  <si>
    <t>8018590365500034946300</t>
  </si>
  <si>
    <t>XM1601266384</t>
  </si>
  <si>
    <t>8018590365500034907950</t>
  </si>
  <si>
    <t>XA1827833658</t>
  </si>
  <si>
    <t>8018590365500034281425</t>
  </si>
  <si>
    <t>96/G425000387014</t>
  </si>
  <si>
    <t>8018590365500038308470</t>
  </si>
  <si>
    <t>XI1700717588</t>
  </si>
  <si>
    <t>8018590365500035423695</t>
  </si>
  <si>
    <t>00047829</t>
  </si>
  <si>
    <t>8018590365500033151125</t>
  </si>
  <si>
    <t>XM2103416818</t>
  </si>
  <si>
    <t>8018590365500039383223</t>
  </si>
  <si>
    <t>XM1701324991</t>
  </si>
  <si>
    <t>8018590365500039383438</t>
  </si>
  <si>
    <t>06M6G4L25000015791</t>
  </si>
  <si>
    <t>8018590365500038596396</t>
  </si>
  <si>
    <t>XA1627393381</t>
  </si>
  <si>
    <t>8018590365500037428285</t>
  </si>
  <si>
    <t>XI9901633390</t>
  </si>
  <si>
    <t>8018590365500037931198</t>
  </si>
  <si>
    <t>XM1701647245</t>
  </si>
  <si>
    <t>8018590365500039184837</t>
  </si>
  <si>
    <t>XK2141206065</t>
  </si>
  <si>
    <t>8018590365500039772560</t>
  </si>
  <si>
    <t>XM2103385687</t>
  </si>
  <si>
    <t>8018590365500019070082</t>
  </si>
  <si>
    <t>22AG2533506143114</t>
  </si>
  <si>
    <t>8018590365500037604894</t>
  </si>
  <si>
    <t>XM1701610074</t>
  </si>
  <si>
    <t>8018590365500038285528</t>
  </si>
  <si>
    <t>XM0700014325</t>
  </si>
  <si>
    <t>8018590365500039811795</t>
  </si>
  <si>
    <t>XM1200089243</t>
  </si>
  <si>
    <t>8018590365500039808733</t>
  </si>
  <si>
    <t>18IBKG413000983357</t>
  </si>
  <si>
    <t>8018590365500029214575</t>
  </si>
  <si>
    <t>001027-2001</t>
  </si>
  <si>
    <t>148</t>
  </si>
  <si>
    <t>8018590365500034361813</t>
  </si>
  <si>
    <t>XM2103802553</t>
  </si>
  <si>
    <t>8018590365500037353587</t>
  </si>
  <si>
    <t>XI1600048761</t>
  </si>
  <si>
    <t>8018590365500039223833</t>
  </si>
  <si>
    <t>XM1601251632</t>
  </si>
  <si>
    <t>8018590365500036897020</t>
  </si>
  <si>
    <t>97IG425000766112</t>
  </si>
  <si>
    <t>8018590365500035979970</t>
  </si>
  <si>
    <t>16MUGG1028001125554</t>
  </si>
  <si>
    <t>8018590365500040036811</t>
  </si>
  <si>
    <t>XA1906027592</t>
  </si>
  <si>
    <t>8018590365500035452688</t>
  </si>
  <si>
    <t>2104049822</t>
  </si>
  <si>
    <t>8018590365500035452879</t>
  </si>
  <si>
    <t>1701647294</t>
  </si>
  <si>
    <t>8018590365500034850591</t>
  </si>
  <si>
    <t>XA1928098241</t>
  </si>
  <si>
    <t>8018590365500035049765</t>
  </si>
  <si>
    <t>XM1701584461</t>
  </si>
  <si>
    <t>8018590365500035637016</t>
  </si>
  <si>
    <t>XF1805203415</t>
  </si>
  <si>
    <t>8018590365500039022344</t>
  </si>
  <si>
    <t>XM1701647138</t>
  </si>
  <si>
    <t>8018590365500039842553</t>
  </si>
  <si>
    <t>06264173</t>
  </si>
  <si>
    <t>8018590365500036371131</t>
  </si>
  <si>
    <t>00036865</t>
  </si>
  <si>
    <t>8018590365500038659800</t>
  </si>
  <si>
    <t>XM0100015130</t>
  </si>
  <si>
    <t>8018590365500035946590</t>
  </si>
  <si>
    <t>8018590365500036933056</t>
  </si>
  <si>
    <t>XM1500787851</t>
  </si>
  <si>
    <t>8018590365500040037887</t>
  </si>
  <si>
    <t>XI9901629308</t>
  </si>
  <si>
    <t>8018590365500036638562</t>
  </si>
  <si>
    <t>XI1600129060</t>
  </si>
  <si>
    <t>8018590365500036294218</t>
  </si>
  <si>
    <t>0108602007</t>
  </si>
  <si>
    <t>8018590365500036148429</t>
  </si>
  <si>
    <t>XM2103802556</t>
  </si>
  <si>
    <t>8018590365500039264157</t>
  </si>
  <si>
    <t>22333574/od-21-10-2021-XE0622333574</t>
  </si>
  <si>
    <t>8018590365500037200966</t>
  </si>
  <si>
    <t>17M2GG613001647137</t>
  </si>
  <si>
    <t>8018590365500033096884</t>
  </si>
  <si>
    <t>XM0800128446</t>
  </si>
  <si>
    <t>8018590365500039573341</t>
  </si>
  <si>
    <t>XI9700774463</t>
  </si>
  <si>
    <t>8018590365500039573549</t>
  </si>
  <si>
    <t>XI9700828618</t>
  </si>
  <si>
    <t>8018590365500034977434</t>
  </si>
  <si>
    <t>001617-2005</t>
  </si>
  <si>
    <t>8018590365500037178258</t>
  </si>
  <si>
    <t>95M5G613000025380</t>
  </si>
  <si>
    <t>8018590365500028825949</t>
  </si>
  <si>
    <t>11569507</t>
  </si>
  <si>
    <t>168</t>
  </si>
  <si>
    <t>8018590365500036301220</t>
  </si>
  <si>
    <t>XM1701455925</t>
  </si>
  <si>
    <t>8018590365500039614532</t>
  </si>
  <si>
    <t>XI9700921381</t>
  </si>
  <si>
    <t>8018590365500039577714</t>
  </si>
  <si>
    <t>XI1400018187</t>
  </si>
  <si>
    <t>8018590365500039573433</t>
  </si>
  <si>
    <t>33505914347</t>
  </si>
  <si>
    <t>8018590365500039573655</t>
  </si>
  <si>
    <t>97IG425000655692</t>
  </si>
  <si>
    <t>8018590365500035239548</t>
  </si>
  <si>
    <t>XI9901453003</t>
  </si>
  <si>
    <t>8018590365500040291821</t>
  </si>
  <si>
    <t>02IBKG413000070057</t>
  </si>
  <si>
    <t>8018590365500034148155</t>
  </si>
  <si>
    <t>XM2002792941</t>
  </si>
  <si>
    <t>8018590365500039380864</t>
  </si>
  <si>
    <t>XM1701647236</t>
  </si>
  <si>
    <t>8018590365500036789929</t>
  </si>
  <si>
    <t>XA1927954399</t>
  </si>
  <si>
    <t>8018590365500039258439</t>
  </si>
  <si>
    <t>XA1927985271</t>
  </si>
  <si>
    <t>8018590365500035036130</t>
  </si>
  <si>
    <t>8018590365500019064586</t>
  </si>
  <si>
    <t>06103123</t>
  </si>
  <si>
    <t>384</t>
  </si>
  <si>
    <t>8018590365500029215589</t>
  </si>
  <si>
    <t>57005834822</t>
  </si>
  <si>
    <t>269</t>
  </si>
  <si>
    <t>8018590365500038951270</t>
  </si>
  <si>
    <t>13000292910</t>
  </si>
  <si>
    <t>8018590365500019062308</t>
  </si>
  <si>
    <t>06009264</t>
  </si>
  <si>
    <t>8018590365500035418745</t>
  </si>
  <si>
    <t>XM2103385667</t>
  </si>
  <si>
    <t>8018590365500019058257</t>
  </si>
  <si>
    <t>8018590365500038782799</t>
  </si>
  <si>
    <t>XM1200111177</t>
  </si>
  <si>
    <t>8018590365500038631868</t>
  </si>
  <si>
    <t>XM2204474491</t>
  </si>
  <si>
    <t>8018590365500033543234</t>
  </si>
  <si>
    <t>XI9600577718</t>
  </si>
  <si>
    <t>8018590365500038667874</t>
  </si>
  <si>
    <t>XI0102009433</t>
  </si>
  <si>
    <t>8018590365500036403153</t>
  </si>
  <si>
    <t>17AG2333505949704</t>
  </si>
  <si>
    <t>8018590365500036579797</t>
  </si>
  <si>
    <t>02KBKG1028016949881</t>
  </si>
  <si>
    <t>8018590365500019058868</t>
  </si>
  <si>
    <t>8018590365500037245516</t>
  </si>
  <si>
    <t>XA1727543414</t>
  </si>
  <si>
    <t>8018590365500035729520</t>
  </si>
  <si>
    <t>XI0001821805</t>
  </si>
  <si>
    <t>8018590365500036684262</t>
  </si>
  <si>
    <t>XI1600598710</t>
  </si>
  <si>
    <t>8018590365500019058226</t>
  </si>
  <si>
    <t>15068889</t>
  </si>
  <si>
    <t>8018590365500038239446</t>
  </si>
  <si>
    <t>XI1600552216</t>
  </si>
  <si>
    <t>8018590365500019056772</t>
  </si>
  <si>
    <t>771</t>
  </si>
  <si>
    <t>8018590365500039307090</t>
  </si>
  <si>
    <t>XM1601126758</t>
  </si>
  <si>
    <t>8018590365500033048937</t>
  </si>
  <si>
    <t>XM2103802525</t>
  </si>
  <si>
    <t>8018590365500019057762</t>
  </si>
  <si>
    <t>120487/2006</t>
  </si>
  <si>
    <t>8018590365500036009485</t>
  </si>
  <si>
    <t>XK0621852178</t>
  </si>
  <si>
    <t>8018590365500029211857</t>
  </si>
  <si>
    <t>17EBKG656801870406</t>
  </si>
  <si>
    <t>160</t>
  </si>
  <si>
    <t>8018590365500039536445</t>
  </si>
  <si>
    <t>XK0216949875</t>
  </si>
  <si>
    <t>8018590365500036212724</t>
  </si>
  <si>
    <t>16IBKG425000129133</t>
  </si>
  <si>
    <t>8018590365500036212922</t>
  </si>
  <si>
    <t>06M6G4L13000114310</t>
  </si>
  <si>
    <t>8018590365500036118590</t>
  </si>
  <si>
    <t>XM2002937372</t>
  </si>
  <si>
    <t>8018590365500039370254</t>
  </si>
  <si>
    <t>XI0202143578</t>
  </si>
  <si>
    <t>8018590365500036042581</t>
  </si>
  <si>
    <t>17MUGG1028001610080</t>
  </si>
  <si>
    <t>8018590365500019057885</t>
  </si>
  <si>
    <t>208</t>
  </si>
  <si>
    <t>8018590365500019071478</t>
  </si>
  <si>
    <t>00439699</t>
  </si>
  <si>
    <t>187</t>
  </si>
  <si>
    <t>8018590365500035630277</t>
  </si>
  <si>
    <t>XI0102009200</t>
  </si>
  <si>
    <t>8018590365500019071959</t>
  </si>
  <si>
    <t>01383594</t>
  </si>
  <si>
    <t>8018590365500019056444</t>
  </si>
  <si>
    <t>04610608</t>
  </si>
  <si>
    <t>8018590365500036893091</t>
  </si>
  <si>
    <t>9901383594</t>
  </si>
  <si>
    <t>8018590365500034249500</t>
  </si>
  <si>
    <t>97IG425000921540</t>
  </si>
  <si>
    <t>8018590365500035279247</t>
  </si>
  <si>
    <t>17AG425027470479</t>
  </si>
  <si>
    <t>8018590365500019056369</t>
  </si>
  <si>
    <t>15087928</t>
  </si>
  <si>
    <t>230</t>
  </si>
  <si>
    <t>8018590365500040031762</t>
  </si>
  <si>
    <t>XK0216949870</t>
  </si>
  <si>
    <t>8018590365500039884553</t>
  </si>
  <si>
    <t>XM2003020781</t>
  </si>
  <si>
    <t>8018590365500019062391</t>
  </si>
  <si>
    <t>06034929</t>
  </si>
  <si>
    <t>8018590365500035092037</t>
  </si>
  <si>
    <t>XM0700004378</t>
  </si>
  <si>
    <t>8018590365500033198168</t>
  </si>
  <si>
    <t>XM1701610140</t>
  </si>
  <si>
    <t>8018590365500019060045</t>
  </si>
  <si>
    <t>329</t>
  </si>
  <si>
    <t>8018590365500038948386</t>
  </si>
  <si>
    <t>XM0900040247</t>
  </si>
  <si>
    <t>8018590365500038948591</t>
  </si>
  <si>
    <t>XM0900091949</t>
  </si>
  <si>
    <t>8018590365500033165115</t>
  </si>
  <si>
    <t>XM2103935774</t>
  </si>
  <si>
    <t>8018590365500040410994</t>
  </si>
  <si>
    <t>XM2204275907</t>
  </si>
  <si>
    <t>8018590365500040411144</t>
  </si>
  <si>
    <t>XM2204275902</t>
  </si>
  <si>
    <t>8018590365500038706719</t>
  </si>
  <si>
    <t>XI1500167866</t>
  </si>
  <si>
    <t>8018590365500038707273</t>
  </si>
  <si>
    <t>XA1426416718</t>
  </si>
  <si>
    <t>8018590365500037998405</t>
  </si>
  <si>
    <t>XF2206295010</t>
  </si>
  <si>
    <t>8018590365500033096686</t>
  </si>
  <si>
    <t>XA1727491344</t>
  </si>
  <si>
    <t>8018590365500036294010</t>
  </si>
  <si>
    <t>XI1700802338</t>
  </si>
  <si>
    <t>8018590365500036891899</t>
  </si>
  <si>
    <t>XM1601074913</t>
  </si>
  <si>
    <t>8018590365500037405644</t>
  </si>
  <si>
    <t>XM0000003182</t>
  </si>
  <si>
    <t>8018590365500039881378</t>
  </si>
  <si>
    <t>XI9700938746</t>
  </si>
  <si>
    <t>8018590365500036470865</t>
  </si>
  <si>
    <t>XA1024326480</t>
  </si>
  <si>
    <t>8018590365500036221870</t>
  </si>
  <si>
    <t>XI1600006986</t>
  </si>
  <si>
    <t>8018590365500036856744</t>
  </si>
  <si>
    <t>XK0621852268</t>
  </si>
  <si>
    <t>8018590365500038045122</t>
  </si>
  <si>
    <t>XI9700706673</t>
  </si>
  <si>
    <t>8018590365500033149238</t>
  </si>
  <si>
    <t>XI0102072780</t>
  </si>
  <si>
    <t>8018590365500039413166</t>
  </si>
  <si>
    <t>XM1601251631</t>
  </si>
  <si>
    <t>8018590365500039881385</t>
  </si>
  <si>
    <t>XI1700675521</t>
  </si>
  <si>
    <t>8018590365500034395344</t>
  </si>
  <si>
    <t>XA1727496875</t>
  </si>
  <si>
    <t>8018590365500039956571</t>
  </si>
  <si>
    <t>XA1827924266</t>
  </si>
  <si>
    <t>8018590365500038200170</t>
  </si>
  <si>
    <t>XM1701596995</t>
  </si>
  <si>
    <t>8018590365500019062919</t>
  </si>
  <si>
    <t>8018590365500020323252</t>
  </si>
  <si>
    <t>200</t>
  </si>
  <si>
    <t>8018590365500039258675</t>
  </si>
  <si>
    <t>XM9300023469</t>
  </si>
  <si>
    <t>8018590365500039259047</t>
  </si>
  <si>
    <t>XA1705949712</t>
  </si>
  <si>
    <t>8018590365500035586321</t>
  </si>
  <si>
    <t>8018590365500033273469</t>
  </si>
  <si>
    <t>8018590365500033223341</t>
  </si>
  <si>
    <t>XM1500787859</t>
  </si>
  <si>
    <t>8018590365500036889964</t>
  </si>
  <si>
    <t>XI0800024070</t>
  </si>
  <si>
    <t>8018590365500033254420</t>
  </si>
  <si>
    <t>XM0600013474</t>
  </si>
  <si>
    <t>8018590365500033729096</t>
  </si>
  <si>
    <t>XA1627385273</t>
  </si>
  <si>
    <t>8018590365500036018067</t>
  </si>
  <si>
    <t>XM1701629850</t>
  </si>
  <si>
    <t>8018590365500019057427</t>
  </si>
  <si>
    <t>05949718</t>
  </si>
  <si>
    <t>8018590365500019071966</t>
  </si>
  <si>
    <t>05780456</t>
  </si>
  <si>
    <t>120</t>
  </si>
  <si>
    <t>8018590365500030619826</t>
  </si>
  <si>
    <t>21AG4051006089207</t>
  </si>
  <si>
    <t>570</t>
  </si>
  <si>
    <t>8018590365500036891448</t>
  </si>
  <si>
    <t>XI9700738395</t>
  </si>
  <si>
    <t>8018590365500033116551</t>
  </si>
  <si>
    <t>17IBKG413000821993</t>
  </si>
  <si>
    <t>8018590365500029218399</t>
  </si>
  <si>
    <t>168007</t>
  </si>
  <si>
    <t>235</t>
  </si>
  <si>
    <t>8018590365500040139048</t>
  </si>
  <si>
    <t>17AG2533505914351</t>
  </si>
  <si>
    <t>8018590365500019056468</t>
  </si>
  <si>
    <t>000035</t>
  </si>
  <si>
    <t>373</t>
  </si>
  <si>
    <t>8018590365500033115936</t>
  </si>
  <si>
    <t>99IG425001520410</t>
  </si>
  <si>
    <t>8018590365500019073403</t>
  </si>
  <si>
    <t>XA1600005834692</t>
  </si>
  <si>
    <t>128</t>
  </si>
  <si>
    <t>8018590365500019057892</t>
  </si>
  <si>
    <t>XE1200015197041</t>
  </si>
  <si>
    <t>180</t>
  </si>
  <si>
    <t>8018590365500019058899</t>
  </si>
  <si>
    <t>NG-4701BN0573</t>
  </si>
  <si>
    <t>8018590365500019057861</t>
  </si>
  <si>
    <t>15068633</t>
  </si>
  <si>
    <t>8018590365500019439827</t>
  </si>
  <si>
    <t>35341395</t>
  </si>
  <si>
    <t>8018590365500019060120</t>
  </si>
  <si>
    <t>5338806</t>
  </si>
  <si>
    <t>450</t>
  </si>
  <si>
    <t>8018590365500029228107</t>
  </si>
  <si>
    <t>XA2006065637</t>
  </si>
  <si>
    <t>8018590365500035660380</t>
  </si>
  <si>
    <t>XK0216775014</t>
  </si>
  <si>
    <t>8018590365500035633926</t>
  </si>
  <si>
    <t>XF1805166564</t>
  </si>
  <si>
    <t>8018590365500019073380</t>
  </si>
  <si>
    <t>711</t>
  </si>
  <si>
    <t>8018590365500035704077</t>
  </si>
  <si>
    <t>XA1727589123</t>
  </si>
  <si>
    <t>8018590365500019057878</t>
  </si>
  <si>
    <t>8018590365500019680861</t>
  </si>
  <si>
    <t>05982357</t>
  </si>
  <si>
    <t>8018590365500019058240</t>
  </si>
  <si>
    <t>000173</t>
  </si>
  <si>
    <t>8018590365500037712759</t>
  </si>
  <si>
    <t>XA1827835279</t>
  </si>
  <si>
    <t>8018590365500037104127</t>
  </si>
  <si>
    <t>XI0100002319</t>
  </si>
  <si>
    <t>8018590365500037423969</t>
  </si>
  <si>
    <t>24903122</t>
  </si>
  <si>
    <t>8018590365500037423747</t>
  </si>
  <si>
    <t>019475-2001</t>
  </si>
  <si>
    <t>8018590365500039949634</t>
  </si>
  <si>
    <t>02239950</t>
  </si>
  <si>
    <t>8018590365500039882191</t>
  </si>
  <si>
    <t>XA1627387053</t>
  </si>
  <si>
    <t>8018590365500036639699</t>
  </si>
  <si>
    <t>03441749</t>
  </si>
  <si>
    <t>8018590365500037388336</t>
  </si>
  <si>
    <t>XF2206263377</t>
  </si>
  <si>
    <t>8018590365500037812015</t>
  </si>
  <si>
    <t>XM1500683514</t>
  </si>
  <si>
    <t>8018590365500039847145</t>
  </si>
  <si>
    <t>16MUGG1028001077386</t>
  </si>
  <si>
    <t>8018590365500033197215</t>
  </si>
  <si>
    <t>XA1727504310</t>
  </si>
  <si>
    <t>8018590365500033197413</t>
  </si>
  <si>
    <t>XI1700753361</t>
  </si>
  <si>
    <t>8018590365500033736780</t>
  </si>
  <si>
    <t>XA1124995480</t>
  </si>
  <si>
    <t>8018590365500037716931</t>
  </si>
  <si>
    <t>XM20028662739</t>
  </si>
  <si>
    <t>8018590365500036812283</t>
  </si>
  <si>
    <t>XI1700831359</t>
  </si>
  <si>
    <t>8018590365500035326071</t>
  </si>
  <si>
    <t>XA1124910763</t>
  </si>
  <si>
    <t>8018590365500035358133</t>
  </si>
  <si>
    <t>XI17000831371</t>
  </si>
  <si>
    <t>8018590365500019065026</t>
  </si>
  <si>
    <t>05580193</t>
  </si>
  <si>
    <t>8018590365500037173130</t>
  </si>
  <si>
    <t>XM1701596984</t>
  </si>
  <si>
    <t>8018590365500037173512</t>
  </si>
  <si>
    <t>XI0100002063</t>
  </si>
  <si>
    <t>8018590365500034221568</t>
  </si>
  <si>
    <t>XA103509260</t>
  </si>
  <si>
    <t>8018590365500034285607</t>
  </si>
  <si>
    <t>XA1906009223</t>
  </si>
  <si>
    <t>8018590365500035523531</t>
  </si>
  <si>
    <t>XA1906027221</t>
  </si>
  <si>
    <t>8018590365500035526341</t>
  </si>
  <si>
    <t>XI0800013280</t>
  </si>
  <si>
    <t>8018590365500035578562</t>
  </si>
  <si>
    <t>XA1906027224</t>
  </si>
  <si>
    <t>8018590365500035581029</t>
  </si>
  <si>
    <t>XA1705949739</t>
  </si>
  <si>
    <t>8018590365500034287977</t>
  </si>
  <si>
    <t>XA1705949740</t>
  </si>
  <si>
    <t>8018590365500035583467</t>
  </si>
  <si>
    <t>XA1705949741</t>
  </si>
  <si>
    <t>8018590365500035586512</t>
  </si>
  <si>
    <t>XM2002726304</t>
  </si>
  <si>
    <t>8018590365500033871986</t>
  </si>
  <si>
    <t>XI17000805582</t>
  </si>
  <si>
    <t>8018590365500036927987</t>
  </si>
  <si>
    <t>XM0100018921</t>
  </si>
  <si>
    <t>8018590365500035567160</t>
  </si>
  <si>
    <t>XI1600024073</t>
  </si>
  <si>
    <t>8018590365500036897129</t>
  </si>
  <si>
    <t>XM2103360934</t>
  </si>
  <si>
    <t>8018590365500019062674</t>
  </si>
  <si>
    <t>05618482</t>
  </si>
  <si>
    <t>8018590365500040098543</t>
  </si>
  <si>
    <t>XM2103384484</t>
  </si>
  <si>
    <t>8018590365500035562370</t>
  </si>
  <si>
    <t>XI0800023255</t>
  </si>
  <si>
    <t>8018590365500037279467</t>
  </si>
  <si>
    <t>XA1927954415</t>
  </si>
  <si>
    <t>8018590365500019058493</t>
  </si>
  <si>
    <t>20501390</t>
  </si>
  <si>
    <t>8018590365500036498432</t>
  </si>
  <si>
    <t>XA1927960544</t>
  </si>
  <si>
    <t>8018590365500034901231</t>
  </si>
  <si>
    <t>XC1702124704</t>
  </si>
  <si>
    <t>8018590365500039692011</t>
  </si>
  <si>
    <t>XM2700005293</t>
  </si>
  <si>
    <t>8018590365500020938302</t>
  </si>
  <si>
    <t>XI1901305593</t>
  </si>
  <si>
    <t>8018590365500036602075</t>
  </si>
  <si>
    <t>XA1125151519</t>
  </si>
  <si>
    <t>8018590365500035873001</t>
  </si>
  <si>
    <t>XC1602080252</t>
  </si>
  <si>
    <t>8018590365500037748888</t>
  </si>
  <si>
    <t>XM1701629378</t>
  </si>
  <si>
    <t>8018590365500037933239</t>
  </si>
  <si>
    <t>XM1601266388</t>
  </si>
  <si>
    <t>8018590365500037933031</t>
  </si>
  <si>
    <t>XM1801980896</t>
  </si>
  <si>
    <t>8018590365500029899826</t>
  </si>
  <si>
    <t>XI1700831393</t>
  </si>
  <si>
    <t>8018590365500037173314</t>
  </si>
  <si>
    <t>XA1928014571</t>
  </si>
  <si>
    <t>8018590365500037279252</t>
  </si>
  <si>
    <t>XI9500208895</t>
  </si>
  <si>
    <t>8018590365500030316114</t>
  </si>
  <si>
    <t>XM0600003291</t>
  </si>
  <si>
    <t>8018590365500034313201</t>
  </si>
  <si>
    <t>8018590365500035490178</t>
  </si>
  <si>
    <t>8018590365500035326262</t>
  </si>
  <si>
    <t>XI0700000101</t>
  </si>
  <si>
    <t>8018590365500036791830</t>
  </si>
  <si>
    <t>XM2002931045</t>
  </si>
  <si>
    <t>8018590365500038045733</t>
  </si>
  <si>
    <t>XI1500167313</t>
  </si>
  <si>
    <t>8018590365500019072819</t>
  </si>
  <si>
    <t>8018590365500040147340</t>
  </si>
  <si>
    <t>XI0600141557</t>
  </si>
  <si>
    <t>8018590365500037645217</t>
  </si>
  <si>
    <t>XM9300054700</t>
  </si>
  <si>
    <t>8018590365500034109026</t>
  </si>
  <si>
    <t>XC1902215886</t>
  </si>
  <si>
    <t>8018590365500029340281</t>
  </si>
  <si>
    <t>XM2002997165</t>
  </si>
  <si>
    <t>8018590365500034466464</t>
  </si>
  <si>
    <t>XI2202183703</t>
  </si>
  <si>
    <t>8018590365500039457405</t>
  </si>
  <si>
    <t>XM2103626895</t>
  </si>
  <si>
    <t>8018590365500038786186</t>
  </si>
  <si>
    <t>XA1827833720</t>
  </si>
  <si>
    <t>8018590365500019073144</t>
  </si>
  <si>
    <t>XA1605847622</t>
  </si>
  <si>
    <t>8018590365500037679564</t>
  </si>
  <si>
    <t>XI1700790523</t>
  </si>
  <si>
    <t>8018590365500035868700</t>
  </si>
  <si>
    <t>XM1701596976</t>
  </si>
  <si>
    <t>8018590365500034268198</t>
  </si>
  <si>
    <t>XM1701632450</t>
  </si>
  <si>
    <t>8018590365500038165080</t>
  </si>
  <si>
    <t>XM1701324998</t>
  </si>
  <si>
    <t>8018590365500019056802</t>
  </si>
  <si>
    <t>brak</t>
  </si>
  <si>
    <t>494</t>
  </si>
  <si>
    <t>8018590365500019087370</t>
  </si>
  <si>
    <t>252</t>
  </si>
  <si>
    <t>8018590365500019087363</t>
  </si>
  <si>
    <t>8018590365500019087417</t>
  </si>
  <si>
    <t>8018590365500019087400</t>
  </si>
  <si>
    <t>296</t>
  </si>
  <si>
    <t>8018590365500019087394</t>
  </si>
  <si>
    <t>8018590365500019058790</t>
  </si>
  <si>
    <t>143</t>
  </si>
  <si>
    <t>8018590365500019058783</t>
  </si>
  <si>
    <t>8018590365500019058967</t>
  </si>
  <si>
    <t>8018590365500036435635</t>
  </si>
  <si>
    <t>005155</t>
  </si>
  <si>
    <t>8018590365500036435819</t>
  </si>
  <si>
    <t>001956</t>
  </si>
  <si>
    <t>8018590365500036436212</t>
  </si>
  <si>
    <t>005242</t>
  </si>
  <si>
    <t>8018590365500036468428</t>
  </si>
  <si>
    <t>92204</t>
  </si>
  <si>
    <t>8018590365500036468596</t>
  </si>
  <si>
    <t>5331101</t>
  </si>
  <si>
    <t>8018590365500036468794</t>
  </si>
  <si>
    <t>5331598</t>
  </si>
  <si>
    <t>8018590365500019056796</t>
  </si>
  <si>
    <t>8018590365500019065149</t>
  </si>
  <si>
    <t>4564</t>
  </si>
  <si>
    <t>8018590365500036333511</t>
  </si>
  <si>
    <t>2693330</t>
  </si>
  <si>
    <t>8018590365500036333665</t>
  </si>
  <si>
    <t>2694706</t>
  </si>
  <si>
    <t>8018590365500036333863</t>
  </si>
  <si>
    <t>2694687</t>
  </si>
  <si>
    <t>8018590365500036334037</t>
  </si>
  <si>
    <t>2837073</t>
  </si>
  <si>
    <t>8018590365500036334242</t>
  </si>
  <si>
    <t>2693299</t>
  </si>
  <si>
    <t>8018590365500036401869</t>
  </si>
  <si>
    <t>2724832</t>
  </si>
  <si>
    <t>8018590365500036402071</t>
  </si>
  <si>
    <t>2793403</t>
  </si>
  <si>
    <t>8018590365500036334426</t>
  </si>
  <si>
    <t>2693254</t>
  </si>
  <si>
    <t>8018590365500036334617</t>
  </si>
  <si>
    <t>17M2UGG613001629379</t>
  </si>
  <si>
    <t>8018590365500036334792</t>
  </si>
  <si>
    <t>XM1701324880</t>
  </si>
  <si>
    <t>8018590365500036335003</t>
  </si>
  <si>
    <t>2693218</t>
  </si>
  <si>
    <t>8018590365500036335195</t>
  </si>
  <si>
    <t>2693230</t>
  </si>
  <si>
    <t>8018590365500036335393</t>
  </si>
  <si>
    <t>2693223</t>
  </si>
  <si>
    <t>8018590365500036402231</t>
  </si>
  <si>
    <t>2724833</t>
  </si>
  <si>
    <t>8018590365500036402460</t>
  </si>
  <si>
    <t>2724815</t>
  </si>
  <si>
    <t>8018590365500036399661</t>
  </si>
  <si>
    <t>005116</t>
  </si>
  <si>
    <t>8018590365500036400046</t>
  </si>
  <si>
    <t>005142</t>
  </si>
  <si>
    <t>8018590365500036400244</t>
  </si>
  <si>
    <t>0000B</t>
  </si>
  <si>
    <t>8018590365500036400435</t>
  </si>
  <si>
    <t>005136</t>
  </si>
  <si>
    <t>8018590365500037132489</t>
  </si>
  <si>
    <t>2583577</t>
  </si>
  <si>
    <t>8018590365500034392176</t>
  </si>
  <si>
    <t>XM1701465432</t>
  </si>
  <si>
    <t>8018590365500033973062</t>
  </si>
  <si>
    <t>XA1124842471</t>
  </si>
  <si>
    <t>8018590365500037966978</t>
  </si>
  <si>
    <t>XA0622040585</t>
  </si>
  <si>
    <t>8018590365500019063183</t>
  </si>
  <si>
    <t>210008</t>
  </si>
  <si>
    <t>658</t>
  </si>
  <si>
    <t>8018590365500019063220</t>
  </si>
  <si>
    <t>13986979</t>
  </si>
  <si>
    <t>8018590365500019063176</t>
  </si>
  <si>
    <t>000129/2004</t>
  </si>
  <si>
    <t>8018590365500034014528</t>
  </si>
  <si>
    <t>XM1701632476</t>
  </si>
  <si>
    <t>8018590365500019065118</t>
  </si>
  <si>
    <t>395</t>
  </si>
  <si>
    <t>8018590365500035188204</t>
  </si>
  <si>
    <t>XC1001012948</t>
  </si>
  <si>
    <t>8018590365500035221390</t>
  </si>
  <si>
    <t>XC1001012438</t>
  </si>
  <si>
    <t>8018590365500019063244</t>
  </si>
  <si>
    <t>000126</t>
  </si>
  <si>
    <t>8018590365500039307663</t>
  </si>
  <si>
    <t>XI1800984185</t>
  </si>
  <si>
    <t>8018590365500034560513</t>
  </si>
  <si>
    <t>XM9700001070</t>
  </si>
  <si>
    <t>8018590365500039697184</t>
  </si>
  <si>
    <t>XM1701647262</t>
  </si>
  <si>
    <t>8018590365500034178367</t>
  </si>
  <si>
    <t>XM1701647143</t>
  </si>
  <si>
    <t>8018590365500034496621</t>
  </si>
  <si>
    <t>XI0200022238</t>
  </si>
  <si>
    <t>8018590365500033250224</t>
  </si>
  <si>
    <t>XA1928026503</t>
  </si>
  <si>
    <t>8018590365500038279183</t>
  </si>
  <si>
    <t>XC1702103427</t>
  </si>
  <si>
    <t>8018590365500039116371</t>
  </si>
  <si>
    <t>XI1800984205</t>
  </si>
  <si>
    <t>8018590365500036259293</t>
  </si>
  <si>
    <t>XI1801098639</t>
  </si>
  <si>
    <t>8018590365500031081233</t>
  </si>
  <si>
    <t>01116575</t>
  </si>
  <si>
    <t>8018590365500028748774</t>
  </si>
  <si>
    <t>432198765</t>
  </si>
  <si>
    <t>W-3.9</t>
  </si>
  <si>
    <t>8018590365500033507168</t>
  </si>
  <si>
    <t>XI1700805615</t>
  </si>
  <si>
    <t>8018590365500033254529</t>
  </si>
  <si>
    <t>XI1700753364</t>
  </si>
  <si>
    <t>8018590365500037959529</t>
  </si>
  <si>
    <t>8018590365500033507342</t>
  </si>
  <si>
    <t>8018590365500037998771</t>
  </si>
  <si>
    <t>XI1800996221</t>
  </si>
  <si>
    <t>8018590365500037998979</t>
  </si>
  <si>
    <t>XA1024431431</t>
  </si>
  <si>
    <t>8018590365500019062605</t>
  </si>
  <si>
    <t>XE0200016941610</t>
  </si>
  <si>
    <t>8018590365500019060090</t>
  </si>
  <si>
    <t>XA0900005349045</t>
  </si>
  <si>
    <t>8018590365500019069666</t>
  </si>
  <si>
    <t>XA1500005794363</t>
  </si>
  <si>
    <t>8018590365500019058905</t>
  </si>
  <si>
    <t>15068856</t>
  </si>
  <si>
    <t>175</t>
  </si>
  <si>
    <t>8018590365500036087896</t>
  </si>
  <si>
    <t>8018590365500035052031</t>
  </si>
  <si>
    <t>1571</t>
  </si>
  <si>
    <t>8018590365500019306471</t>
  </si>
  <si>
    <t>233</t>
  </si>
  <si>
    <t>8018590365500019056765</t>
  </si>
  <si>
    <t>8018590365500037531206</t>
  </si>
  <si>
    <t>XM0100003320</t>
  </si>
  <si>
    <t>8018590365500019059100</t>
  </si>
  <si>
    <t>8018590365500019059803</t>
  </si>
  <si>
    <t>5858210</t>
  </si>
  <si>
    <t>300</t>
  </si>
  <si>
    <t>8018590365500019059759</t>
  </si>
  <si>
    <t>5321583</t>
  </si>
  <si>
    <t>8018590365500019057434</t>
  </si>
  <si>
    <t>211636</t>
  </si>
  <si>
    <t>600</t>
  </si>
  <si>
    <t>8018590365500038288277</t>
  </si>
  <si>
    <t>XI0001820937</t>
  </si>
  <si>
    <t>8018590365500038204888</t>
  </si>
  <si>
    <t>XM1701610157</t>
  </si>
  <si>
    <t>8018590365500035873209</t>
  </si>
  <si>
    <t>XA1426660093</t>
  </si>
  <si>
    <t>8018590365500035567344</t>
  </si>
  <si>
    <t>16M6G613001126724</t>
  </si>
  <si>
    <t>8018590365500036542524</t>
  </si>
  <si>
    <t>8018590365500036542722</t>
  </si>
  <si>
    <t>8018590365500019058776</t>
  </si>
  <si>
    <t>8018590365500019062513</t>
  </si>
  <si>
    <t>8018590365500035566811</t>
  </si>
  <si>
    <t>XI1600580021</t>
  </si>
  <si>
    <t>8018590365500019087424</t>
  </si>
  <si>
    <t>0 61103165</t>
  </si>
  <si>
    <t>0</t>
  </si>
  <si>
    <t>8018590365500040068324</t>
  </si>
  <si>
    <t>XM2103385678</t>
  </si>
  <si>
    <t>8018590365500040497711</t>
  </si>
  <si>
    <t>XI0200037112</t>
  </si>
  <si>
    <t>8018590365500036848688</t>
  </si>
  <si>
    <t>XI9901652822</t>
  </si>
  <si>
    <t>8018590365500037774061</t>
  </si>
  <si>
    <t>019250-2001</t>
  </si>
  <si>
    <t>8018590365500037774283</t>
  </si>
  <si>
    <t>XM010044274</t>
  </si>
  <si>
    <t>8018590365500019056307</t>
  </si>
  <si>
    <t>1002500161</t>
  </si>
  <si>
    <t>1317</t>
  </si>
  <si>
    <t>8018590365500028783652</t>
  </si>
  <si>
    <t>84041772</t>
  </si>
  <si>
    <t>8018590365500038429991</t>
  </si>
  <si>
    <t>XI1600562792</t>
  </si>
  <si>
    <t>8018590365500035070622</t>
  </si>
  <si>
    <t>8018590365500036377720</t>
  </si>
  <si>
    <t>0000900705</t>
  </si>
  <si>
    <t>8018590365500037683158</t>
  </si>
  <si>
    <t>XI1700635898</t>
  </si>
  <si>
    <t>8018590365500037683349</t>
  </si>
  <si>
    <t>XM2204088338</t>
  </si>
  <si>
    <t>8018590365500037683530</t>
  </si>
  <si>
    <t>XI1700635900</t>
  </si>
  <si>
    <t>8018590365500033375613</t>
  </si>
  <si>
    <t>XC1702087692</t>
  </si>
  <si>
    <t>8018590365500036123082</t>
  </si>
  <si>
    <t>8018590365500029858038</t>
  </si>
  <si>
    <t>8018590365500019059674</t>
  </si>
  <si>
    <t>8018590365500093322527</t>
  </si>
  <si>
    <t>XK2284041476</t>
  </si>
  <si>
    <t>8018590365500093322480</t>
  </si>
  <si>
    <t>XK2284041474</t>
  </si>
  <si>
    <t>8018590365500093322497</t>
  </si>
  <si>
    <t>XM2103802570</t>
  </si>
  <si>
    <t>8018590365500093322503</t>
  </si>
  <si>
    <t>XK2284041766</t>
  </si>
  <si>
    <t>8018590365500093322510</t>
  </si>
  <si>
    <t>XM2204176246</t>
  </si>
  <si>
    <t>8018590365500093322534</t>
  </si>
  <si>
    <t>XM2305131963</t>
  </si>
  <si>
    <t>8018590365500093322541</t>
  </si>
  <si>
    <t>XM2204134142</t>
  </si>
  <si>
    <t>8018590365500093322558</t>
  </si>
  <si>
    <t>XK2284011838</t>
  </si>
  <si>
    <t>8018590365500093322565</t>
  </si>
  <si>
    <t>XK2284041762</t>
  </si>
  <si>
    <t>8018590365500093322572</t>
  </si>
  <si>
    <t>XK2284041470</t>
  </si>
  <si>
    <t>8018590365500093322589</t>
  </si>
  <si>
    <t>XM2305131961</t>
  </si>
  <si>
    <t>8018590365500093322596</t>
  </si>
  <si>
    <t>XM2305131962</t>
  </si>
  <si>
    <t>8018590365500093600731</t>
  </si>
  <si>
    <t>XA1627385091</t>
  </si>
  <si>
    <t>8018590365500093389582</t>
  </si>
  <si>
    <t>XM2305260280</t>
  </si>
  <si>
    <t>8018590365500031903030</t>
  </si>
  <si>
    <t>XM2103524018</t>
  </si>
  <si>
    <t>8018590365500034038555</t>
  </si>
  <si>
    <t>XC1902237926</t>
  </si>
  <si>
    <t>8018590365500031315833</t>
  </si>
  <si>
    <t>XM2305260275</t>
  </si>
  <si>
    <t>8018590365500019063619</t>
  </si>
  <si>
    <t>8018590365500035323384</t>
  </si>
  <si>
    <t>Grupa taryfowa wg OSD</t>
  </si>
  <si>
    <t>Obszar dystrybucyjny</t>
  </si>
  <si>
    <t>Dla odbiorcy chronionego wg 17.3.6. Dla obszaru taryfowego wrocławskiego w taryfie ujednoliconej 12 PSG</t>
  </si>
  <si>
    <t>Dla odbiorcy niechronionego wg 6.1.65 Dla obszaru taryfowego wrocłąwskiego w taryfie ujednoliconej 12 PSG</t>
  </si>
  <si>
    <t>Wartość opłaty akcyzowej netto</t>
  </si>
  <si>
    <t>Cena jednostkowa opłaty akcyzowej netto                                   [zł/kWh]</t>
  </si>
  <si>
    <t>Cena jednostkowa paliwa gazowego dla obiektów niechronionych [zł/MWh]</t>
  </si>
  <si>
    <t>Cena jednostkowa paliwa gazowego dla obiektów objętych ochroną [zł/MWh]</t>
  </si>
  <si>
    <r>
      <rPr>
        <b/>
        <u/>
        <sz val="11"/>
        <rFont val="Arial Narrow"/>
        <family val="2"/>
        <charset val="238"/>
      </rPr>
      <t>Instrukcja dla Wykonawcy</t>
    </r>
    <r>
      <rPr>
        <b/>
        <sz val="11"/>
        <rFont val="Arial Narrow"/>
        <family val="2"/>
        <charset val="238"/>
      </rPr>
      <t>:
W komórkach C4, C5 należy wpisać cenę jednostkową za 1 MWh zachowując format ceny.
W komórkach E4  - K4  należy wpisać cenę abonamentu w zł/mc dla obiektów niechronionych.                                                                                                                                                                                                                                   W komórkach E5- K5, należy wpisać cenę abonamentu w zł/mc dla obiektów chronionych.</t>
    </r>
  </si>
  <si>
    <t>Szacowane zużycie 2025 r. na podstawie danych z 2023 r.</t>
  </si>
  <si>
    <t>W-6A.1</t>
  </si>
  <si>
    <t>Wartość opłaty dystrybucyjnej stałej dla obiektu niechronionego</t>
  </si>
  <si>
    <t>Wartość opłaty dystrybucyjnej stałej dla obiektu chronionego</t>
  </si>
  <si>
    <t>Cena jednostkowa opłaty dystrybucyjnej stałej netto dla obiektu niechronionego               [zł/mc]</t>
  </si>
  <si>
    <t>Cena jednostkowa paliwa netto dla obiektu niechronionego  [zł/kWh]</t>
  </si>
  <si>
    <t>Cena jednostkowa opłaty dystrybucyjnej stałej netto dla obiektu chronionego [zł/mc]</t>
  </si>
  <si>
    <t>Cena jednostkowa opłaty dystrybucyjnej zmiennej netto dla obiektu niechronionego   [zł/kWh]</t>
  </si>
  <si>
    <t>Wartość opłaty dystrybucyjnej zmiennej dla obiektu niechronionego</t>
  </si>
  <si>
    <t>Cena jednostkowa opłaty dystrybucyjnej zmiennej netto dla obiektu chronionego [zł/kWh]</t>
  </si>
  <si>
    <t>Wartość opłaty dystrybucyjnej zmiennej dla obiektu chronionego</t>
  </si>
  <si>
    <t>Szacowane zużycie paliwa gazowego w okresie trwania umowy dla obiektu niechronionego [kWh]</t>
  </si>
  <si>
    <t>Szacowane zużycie paliwa gazowego w okresie trwania umowy dla obiektu chronionego  [kWh]</t>
  </si>
  <si>
    <t>Cena jednostkowa paliwa netto dla obiektu chronionego  [zł/kWh]</t>
  </si>
  <si>
    <t>Wartość paliwa gazowego netto dla obiektu niechronionego</t>
  </si>
  <si>
    <t>Wartość paliwa gazowego  netto dla obiektu chronionego</t>
  </si>
  <si>
    <t>50-030</t>
  </si>
  <si>
    <t>Gmina Wrocław  (Reprezentowana przez Wydział Obsługi Urzędu)</t>
  </si>
  <si>
    <t>Wykaz PPG kalkulator</t>
  </si>
  <si>
    <t xml:space="preserve">Zal. Nr 3 do SWZ  Formularz ilościowo-cenowy oraz wykaz PPG 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</si>
</sst>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  <numFmt numFmtId="166" formatCode="_-* #,##0.0000\ &quot;zł&quot;_-;\-* #,##0.0000\ &quot;zł&quot;_-;_-* &quot;-&quot;??\ &quot;zł&quot;_-;_-@_-"/>
  </numFmts>
  <fonts count="17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/>
    <xf numFmtId="14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2" fontId="7" fillId="0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/>
    <xf numFmtId="44" fontId="7" fillId="0" borderId="1" xfId="5" applyFont="1" applyFill="1" applyBorder="1"/>
    <xf numFmtId="44" fontId="7" fillId="0" borderId="1" xfId="5" applyFont="1" applyFill="1" applyBorder="1" applyAlignment="1">
      <alignment horizontal="left"/>
    </xf>
    <xf numFmtId="44" fontId="6" fillId="0" borderId="1" xfId="5" applyFont="1" applyFill="1" applyBorder="1"/>
    <xf numFmtId="44" fontId="6" fillId="0" borderId="1" xfId="0" applyNumberFormat="1" applyFont="1" applyFill="1" applyBorder="1"/>
    <xf numFmtId="0" fontId="6" fillId="0" borderId="0" xfId="0" applyFont="1" applyFill="1"/>
    <xf numFmtId="166" fontId="6" fillId="0" borderId="1" xfId="5" applyNumberFormat="1" applyFont="1" applyFill="1" applyBorder="1"/>
    <xf numFmtId="0" fontId="14" fillId="0" borderId="1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right" vertical="center"/>
    </xf>
    <xf numFmtId="3" fontId="12" fillId="0" borderId="7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right"/>
    </xf>
    <xf numFmtId="49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2" fontId="14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left" vertical="center"/>
    </xf>
    <xf numFmtId="44" fontId="6" fillId="0" borderId="0" xfId="5" applyFont="1" applyFill="1" applyBorder="1" applyAlignment="1">
      <alignment horizontal="left" vertical="top"/>
    </xf>
    <xf numFmtId="44" fontId="6" fillId="0" borderId="0" xfId="5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44" fontId="6" fillId="0" borderId="0" xfId="5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44" fontId="6" fillId="0" borderId="0" xfId="5" applyFont="1" applyFill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4" fontId="6" fillId="0" borderId="1" xfId="5" applyFont="1" applyFill="1" applyBorder="1" applyAlignment="1">
      <alignment horizontal="left" vertical="top" wrapText="1"/>
    </xf>
    <xf numFmtId="44" fontId="6" fillId="0" borderId="1" xfId="5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44" fontId="6" fillId="0" borderId="5" xfId="5" applyFont="1" applyFill="1" applyBorder="1" applyAlignment="1">
      <alignment horizontal="left" vertical="top" wrapText="1"/>
    </xf>
    <xf numFmtId="0" fontId="6" fillId="0" borderId="0" xfId="0" applyFont="1" applyFill="1" applyAlignment="1"/>
    <xf numFmtId="44" fontId="6" fillId="0" borderId="0" xfId="5" applyFont="1" applyFill="1" applyAlignment="1"/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44" fontId="7" fillId="0" borderId="1" xfId="5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3" fontId="6" fillId="0" borderId="0" xfId="0" applyNumberFormat="1" applyFont="1" applyFill="1"/>
    <xf numFmtId="44" fontId="6" fillId="0" borderId="0" xfId="0" applyNumberFormat="1" applyFont="1" applyFill="1"/>
    <xf numFmtId="44" fontId="6" fillId="0" borderId="0" xfId="5" applyNumberFormat="1" applyFont="1" applyFill="1"/>
    <xf numFmtId="44" fontId="6" fillId="0" borderId="1" xfId="5" applyNumberFormat="1" applyFont="1" applyFill="1" applyBorder="1"/>
    <xf numFmtId="0" fontId="7" fillId="0" borderId="1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top"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/>
    <xf numFmtId="0" fontId="6" fillId="0" borderId="1" xfId="0" applyFont="1" applyBorder="1" applyAlignment="1">
      <alignment horizontal="left" vertical="top" wrapText="1"/>
    </xf>
    <xf numFmtId="0" fontId="16" fillId="0" borderId="0" xfId="0" applyFont="1" applyFill="1" applyAlignment="1">
      <alignment horizontal="left"/>
    </xf>
  </cellXfs>
  <cellStyles count="7">
    <cellStyle name="Heading" xfId="1"/>
    <cellStyle name="Heading1" xfId="2"/>
    <cellStyle name="Normalny" xfId="0" builtinId="0" customBuiltin="1"/>
    <cellStyle name="Result" xfId="3"/>
    <cellStyle name="Result2" xfId="4"/>
    <cellStyle name="Walutowy" xfId="5" builtinId="4"/>
    <cellStyle name="Walutowy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456"/>
  <sheetViews>
    <sheetView tabSelected="1" zoomScaleNormal="100" workbookViewId="0">
      <selection activeCell="B1" sqref="B1"/>
    </sheetView>
  </sheetViews>
  <sheetFormatPr defaultColWidth="9" defaultRowHeight="16.5"/>
  <cols>
    <col min="1" max="1" width="4.5" style="71" customWidth="1"/>
    <col min="2" max="2" width="42" style="22" customWidth="1"/>
    <col min="3" max="3" width="21.625" style="22" customWidth="1"/>
    <col min="4" max="4" width="12" style="22" customWidth="1"/>
    <col min="5" max="5" width="7.125" style="22" customWidth="1"/>
    <col min="6" max="6" width="12.625" style="22" customWidth="1"/>
    <col min="7" max="7" width="7.75" style="45" customWidth="1"/>
    <col min="8" max="8" width="5.375" style="22" customWidth="1"/>
    <col min="9" max="9" width="10.875" style="22" customWidth="1"/>
    <col min="10" max="10" width="54.125" style="22" customWidth="1"/>
    <col min="11" max="11" width="6.375" style="22" customWidth="1"/>
    <col min="12" max="12" width="7.125" style="22" customWidth="1"/>
    <col min="13" max="13" width="7.25" style="22" customWidth="1"/>
    <col min="14" max="14" width="20.125" style="22" customWidth="1"/>
    <col min="15" max="15" width="5.25" style="45" customWidth="1"/>
    <col min="16" max="16" width="4.625" style="22" customWidth="1"/>
    <col min="17" max="17" width="24.5" style="22" customWidth="1"/>
    <col min="18" max="18" width="27.25" style="22" customWidth="1"/>
    <col min="19" max="19" width="4.625" style="22" customWidth="1"/>
    <col min="20" max="20" width="7.875" style="22" customWidth="1"/>
    <col min="21" max="21" width="7.375" style="22" customWidth="1"/>
    <col min="22" max="22" width="9.5" style="22" customWidth="1"/>
    <col min="23" max="24" width="11" style="22" customWidth="1"/>
    <col min="25" max="25" width="45.625" style="22" customWidth="1"/>
    <col min="26" max="26" width="6" style="22" customWidth="1"/>
    <col min="27" max="28" width="9" style="22"/>
    <col min="29" max="29" width="12.625" style="22" customWidth="1"/>
    <col min="30" max="30" width="5.375" style="45" customWidth="1"/>
    <col min="31" max="31" width="5.75" style="22" customWidth="1"/>
    <col min="32" max="32" width="20.875" style="22" customWidth="1"/>
    <col min="33" max="33" width="14.125" style="22" customWidth="1"/>
    <col min="34" max="42" width="9" style="22"/>
    <col min="43" max="43" width="11" style="22" customWidth="1"/>
    <col min="44" max="47" width="9" style="22"/>
    <col min="48" max="60" width="10.5" style="22" customWidth="1"/>
    <col min="61" max="61" width="10.5" style="46" customWidth="1"/>
    <col min="62" max="62" width="10.5" style="22" customWidth="1"/>
    <col min="63" max="63" width="10.5" style="46" customWidth="1"/>
    <col min="64" max="64" width="10.5" style="22" customWidth="1"/>
    <col min="65" max="65" width="8.25" style="47" customWidth="1"/>
    <col min="66" max="66" width="9.75" style="22" customWidth="1"/>
    <col min="67" max="67" width="8.875" style="47" customWidth="1"/>
    <col min="68" max="68" width="9.875" style="22" customWidth="1"/>
    <col min="69" max="69" width="8" style="47" customWidth="1"/>
    <col min="70" max="70" width="12" style="22" customWidth="1"/>
    <col min="71" max="71" width="9.375" style="47" customWidth="1"/>
    <col min="72" max="72" width="10" style="22" customWidth="1"/>
    <col min="73" max="73" width="8.375" style="22" customWidth="1"/>
    <col min="74" max="74" width="9.625" style="22" customWidth="1"/>
    <col min="75" max="75" width="12.125" style="22" customWidth="1"/>
    <col min="76" max="76" width="12" style="22" customWidth="1"/>
    <col min="77" max="77" width="13.875" style="22" customWidth="1"/>
    <col min="78" max="16384" width="9" style="22"/>
  </cols>
  <sheetData>
    <row r="1" spans="1:79" ht="42" customHeight="1">
      <c r="B1" s="81" t="s">
        <v>2046</v>
      </c>
    </row>
    <row r="2" spans="1:79" s="48" customFormat="1">
      <c r="B2" s="49" t="s">
        <v>43</v>
      </c>
      <c r="C2" s="49" t="s">
        <v>44</v>
      </c>
      <c r="D2" s="49"/>
      <c r="BI2" s="50"/>
      <c r="BK2" s="50"/>
    </row>
    <row r="3" spans="1:79" s="48" customFormat="1" ht="82.5">
      <c r="B3" s="6" t="s">
        <v>67</v>
      </c>
      <c r="C3" s="51"/>
      <c r="D3" s="52" t="s">
        <v>56</v>
      </c>
      <c r="E3" s="53" t="s">
        <v>58</v>
      </c>
      <c r="F3" s="53" t="s">
        <v>1180</v>
      </c>
      <c r="G3" s="53" t="s">
        <v>59</v>
      </c>
      <c r="H3" s="53" t="s">
        <v>1897</v>
      </c>
      <c r="I3" s="53" t="s">
        <v>60</v>
      </c>
      <c r="J3" s="53" t="s">
        <v>61</v>
      </c>
      <c r="K3" s="6" t="s">
        <v>2028</v>
      </c>
      <c r="BI3" s="50"/>
      <c r="BK3" s="50"/>
    </row>
    <row r="4" spans="1:79" s="48" customFormat="1" ht="82.5">
      <c r="B4" s="54" t="s">
        <v>2024</v>
      </c>
      <c r="C4" s="55"/>
      <c r="D4" s="56" t="s">
        <v>63</v>
      </c>
      <c r="E4" s="53"/>
      <c r="F4" s="53"/>
      <c r="G4" s="53"/>
      <c r="H4" s="53"/>
      <c r="I4" s="53"/>
      <c r="J4" s="53"/>
      <c r="K4" s="53"/>
      <c r="L4" s="43"/>
      <c r="M4" s="43"/>
      <c r="N4" s="43"/>
      <c r="BI4" s="50"/>
      <c r="BK4" s="50"/>
    </row>
    <row r="5" spans="1:79" s="48" customFormat="1" ht="82.5">
      <c r="B5" s="54" t="s">
        <v>2025</v>
      </c>
      <c r="C5" s="55"/>
      <c r="D5" s="52" t="s">
        <v>64</v>
      </c>
      <c r="E5" s="53"/>
      <c r="F5" s="53"/>
      <c r="G5" s="53"/>
      <c r="H5" s="53"/>
      <c r="I5" s="53"/>
      <c r="J5" s="53"/>
      <c r="K5" s="53"/>
      <c r="BI5" s="50"/>
      <c r="BK5" s="50"/>
    </row>
    <row r="6" spans="1:79" s="48" customFormat="1">
      <c r="B6" s="74"/>
      <c r="C6" s="74"/>
      <c r="D6" s="44"/>
      <c r="E6" s="43"/>
      <c r="F6" s="43"/>
      <c r="G6" s="43"/>
      <c r="H6" s="43"/>
      <c r="I6" s="43"/>
      <c r="BI6" s="50"/>
      <c r="BK6" s="50"/>
    </row>
    <row r="7" spans="1:79" s="48" customFormat="1">
      <c r="A7" s="70"/>
      <c r="B7" s="49" t="s">
        <v>45</v>
      </c>
      <c r="C7" s="53">
        <f>BW455</f>
        <v>3001488.1899999985</v>
      </c>
      <c r="D7" s="70"/>
      <c r="E7" s="70"/>
      <c r="F7" s="70"/>
      <c r="G7" s="70"/>
      <c r="H7" s="70"/>
      <c r="I7" s="70"/>
      <c r="BI7" s="50"/>
      <c r="BK7" s="50"/>
    </row>
    <row r="8" spans="1:79" s="48" customFormat="1">
      <c r="A8" s="70"/>
      <c r="B8" s="49" t="s">
        <v>29</v>
      </c>
      <c r="C8" s="53">
        <f>BX455</f>
        <v>690342.33000000019</v>
      </c>
      <c r="D8" s="70"/>
      <c r="E8" s="70"/>
      <c r="F8" s="70"/>
      <c r="G8" s="70"/>
      <c r="H8" s="70"/>
      <c r="I8" s="70"/>
      <c r="BI8" s="50"/>
      <c r="BK8" s="50"/>
    </row>
    <row r="9" spans="1:79" s="48" customFormat="1">
      <c r="A9" s="70"/>
      <c r="B9" s="49" t="s">
        <v>46</v>
      </c>
      <c r="C9" s="53">
        <f>BY455</f>
        <v>3691830.5199999986</v>
      </c>
      <c r="D9" s="70"/>
      <c r="E9" s="70"/>
      <c r="F9" s="70"/>
      <c r="G9" s="70"/>
      <c r="H9" s="70"/>
      <c r="I9" s="70"/>
      <c r="BI9" s="50"/>
      <c r="BK9" s="50"/>
    </row>
    <row r="10" spans="1:79" s="48" customFormat="1" ht="85.5" customHeight="1">
      <c r="A10" s="70"/>
      <c r="B10" s="78" t="s">
        <v>2026</v>
      </c>
      <c r="C10" s="78"/>
      <c r="D10" s="78"/>
      <c r="E10" s="78"/>
      <c r="F10" s="78"/>
      <c r="G10" s="78"/>
      <c r="H10" s="78"/>
      <c r="I10" s="78"/>
      <c r="BI10" s="50"/>
      <c r="BK10" s="50"/>
    </row>
    <row r="11" spans="1:79" s="57" customFormat="1">
      <c r="A11" s="71"/>
      <c r="B11" s="57" t="s">
        <v>2045</v>
      </c>
      <c r="BI11" s="58"/>
      <c r="BK11" s="58"/>
    </row>
    <row r="12" spans="1:79" s="57" customFormat="1">
      <c r="A12" s="71"/>
      <c r="B12" s="79" t="s">
        <v>0</v>
      </c>
      <c r="C12" s="79"/>
      <c r="D12" s="79"/>
      <c r="E12" s="79"/>
      <c r="F12" s="79"/>
      <c r="G12" s="79"/>
      <c r="H12" s="79"/>
      <c r="I12" s="79"/>
      <c r="J12" s="79" t="s">
        <v>38</v>
      </c>
      <c r="K12" s="79"/>
      <c r="L12" s="79"/>
      <c r="M12" s="79"/>
      <c r="N12" s="79"/>
      <c r="O12" s="79"/>
      <c r="P12" s="79"/>
      <c r="Q12" s="79" t="s">
        <v>40</v>
      </c>
      <c r="R12" s="79"/>
      <c r="S12" s="79"/>
      <c r="T12" s="79"/>
      <c r="U12" s="79"/>
      <c r="V12" s="79"/>
      <c r="W12" s="79"/>
      <c r="X12" s="79"/>
      <c r="Y12" s="79" t="s">
        <v>41</v>
      </c>
      <c r="Z12" s="79"/>
      <c r="AA12" s="79"/>
      <c r="AB12" s="79"/>
      <c r="AC12" s="79"/>
      <c r="AD12" s="79"/>
      <c r="AE12" s="79"/>
      <c r="AF12" s="79"/>
      <c r="AG12" s="79"/>
      <c r="AH12" s="79" t="s">
        <v>2027</v>
      </c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5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7"/>
    </row>
    <row r="13" spans="1:79" s="64" customFormat="1" ht="181.5">
      <c r="A13" s="72" t="s">
        <v>26</v>
      </c>
      <c r="B13" s="59" t="s">
        <v>0</v>
      </c>
      <c r="C13" s="59" t="s">
        <v>1</v>
      </c>
      <c r="D13" s="59" t="s">
        <v>2</v>
      </c>
      <c r="E13" s="59" t="s">
        <v>3</v>
      </c>
      <c r="F13" s="59" t="s">
        <v>4</v>
      </c>
      <c r="G13" s="60" t="s">
        <v>5</v>
      </c>
      <c r="H13" s="60" t="s">
        <v>6</v>
      </c>
      <c r="I13" s="60" t="s">
        <v>24</v>
      </c>
      <c r="J13" s="59" t="s">
        <v>37</v>
      </c>
      <c r="K13" s="59" t="s">
        <v>1</v>
      </c>
      <c r="L13" s="59" t="s">
        <v>2</v>
      </c>
      <c r="M13" s="59" t="s">
        <v>3</v>
      </c>
      <c r="N13" s="59" t="s">
        <v>4</v>
      </c>
      <c r="O13" s="60" t="s">
        <v>5</v>
      </c>
      <c r="P13" s="60" t="s">
        <v>6</v>
      </c>
      <c r="Q13" s="60" t="s">
        <v>22</v>
      </c>
      <c r="R13" s="59" t="s">
        <v>23</v>
      </c>
      <c r="S13" s="59" t="s">
        <v>36</v>
      </c>
      <c r="T13" s="59" t="s">
        <v>39</v>
      </c>
      <c r="U13" s="60" t="s">
        <v>32</v>
      </c>
      <c r="V13" s="60" t="s">
        <v>743</v>
      </c>
      <c r="W13" s="60" t="s">
        <v>744</v>
      </c>
      <c r="X13" s="60" t="s">
        <v>745</v>
      </c>
      <c r="Y13" s="59" t="s">
        <v>7</v>
      </c>
      <c r="Z13" s="59" t="s">
        <v>1</v>
      </c>
      <c r="AA13" s="59" t="s">
        <v>2</v>
      </c>
      <c r="AB13" s="59" t="s">
        <v>3</v>
      </c>
      <c r="AC13" s="59" t="s">
        <v>4</v>
      </c>
      <c r="AD13" s="60" t="s">
        <v>5</v>
      </c>
      <c r="AE13" s="60" t="s">
        <v>6</v>
      </c>
      <c r="AF13" s="59" t="s">
        <v>25</v>
      </c>
      <c r="AG13" s="59" t="s">
        <v>33</v>
      </c>
      <c r="AH13" s="60" t="s">
        <v>10</v>
      </c>
      <c r="AI13" s="60" t="s">
        <v>11</v>
      </c>
      <c r="AJ13" s="60" t="s">
        <v>21</v>
      </c>
      <c r="AK13" s="60" t="s">
        <v>12</v>
      </c>
      <c r="AL13" s="60" t="s">
        <v>13</v>
      </c>
      <c r="AM13" s="60" t="s">
        <v>14</v>
      </c>
      <c r="AN13" s="60" t="s">
        <v>15</v>
      </c>
      <c r="AO13" s="60" t="s">
        <v>16</v>
      </c>
      <c r="AP13" s="60" t="s">
        <v>17</v>
      </c>
      <c r="AQ13" s="60" t="s">
        <v>18</v>
      </c>
      <c r="AR13" s="60" t="s">
        <v>19</v>
      </c>
      <c r="AS13" s="60" t="s">
        <v>20</v>
      </c>
      <c r="AT13" s="60" t="s">
        <v>50</v>
      </c>
      <c r="AU13" s="60" t="s">
        <v>2018</v>
      </c>
      <c r="AV13" s="60" t="s">
        <v>2019</v>
      </c>
      <c r="AW13" s="61" t="s">
        <v>9</v>
      </c>
      <c r="AX13" s="62" t="s">
        <v>34</v>
      </c>
      <c r="AY13" s="62" t="s">
        <v>42</v>
      </c>
      <c r="AZ13" s="62" t="s">
        <v>47</v>
      </c>
      <c r="BA13" s="62" t="s">
        <v>48</v>
      </c>
      <c r="BB13" s="61" t="s">
        <v>2038</v>
      </c>
      <c r="BC13" s="61" t="s">
        <v>2039</v>
      </c>
      <c r="BD13" s="62" t="s">
        <v>2032</v>
      </c>
      <c r="BE13" s="62" t="s">
        <v>2040</v>
      </c>
      <c r="BF13" s="62" t="s">
        <v>2041</v>
      </c>
      <c r="BG13" s="62" t="s">
        <v>2042</v>
      </c>
      <c r="BH13" s="62" t="s">
        <v>55</v>
      </c>
      <c r="BI13" s="63" t="s">
        <v>52</v>
      </c>
      <c r="BJ13" s="62" t="s">
        <v>53</v>
      </c>
      <c r="BK13" s="63" t="s">
        <v>51</v>
      </c>
      <c r="BL13" s="62" t="s">
        <v>54</v>
      </c>
      <c r="BM13" s="61" t="s">
        <v>2031</v>
      </c>
      <c r="BN13" s="60" t="s">
        <v>2029</v>
      </c>
      <c r="BO13" s="61" t="s">
        <v>2033</v>
      </c>
      <c r="BP13" s="60" t="s">
        <v>2030</v>
      </c>
      <c r="BQ13" s="61" t="s">
        <v>2034</v>
      </c>
      <c r="BR13" s="60" t="s">
        <v>2035</v>
      </c>
      <c r="BS13" s="61" t="s">
        <v>2036</v>
      </c>
      <c r="BT13" s="60" t="s">
        <v>2037</v>
      </c>
      <c r="BU13" s="62" t="s">
        <v>2023</v>
      </c>
      <c r="BV13" s="60" t="s">
        <v>2022</v>
      </c>
      <c r="BW13" s="62" t="s">
        <v>27</v>
      </c>
      <c r="BX13" s="59" t="s">
        <v>62</v>
      </c>
      <c r="BY13" s="60" t="s">
        <v>28</v>
      </c>
    </row>
    <row r="14" spans="1:79">
      <c r="A14" s="73">
        <v>1</v>
      </c>
      <c r="B14" s="8" t="s">
        <v>65</v>
      </c>
      <c r="C14" s="8" t="s">
        <v>66</v>
      </c>
      <c r="D14" s="8" t="s">
        <v>67</v>
      </c>
      <c r="E14" s="8" t="s">
        <v>67</v>
      </c>
      <c r="F14" s="8" t="s">
        <v>68</v>
      </c>
      <c r="G14" s="8" t="s">
        <v>69</v>
      </c>
      <c r="H14" s="8"/>
      <c r="I14" s="8" t="s">
        <v>70</v>
      </c>
      <c r="J14" s="8" t="s">
        <v>71</v>
      </c>
      <c r="K14" s="8" t="s">
        <v>72</v>
      </c>
      <c r="L14" s="8" t="s">
        <v>67</v>
      </c>
      <c r="M14" s="8" t="s">
        <v>67</v>
      </c>
      <c r="N14" s="8" t="s">
        <v>73</v>
      </c>
      <c r="O14" s="8" t="s">
        <v>74</v>
      </c>
      <c r="P14" s="8"/>
      <c r="Q14" s="8" t="s">
        <v>740</v>
      </c>
      <c r="R14" s="8" t="s">
        <v>741</v>
      </c>
      <c r="S14" s="8">
        <v>0</v>
      </c>
      <c r="T14" s="9" t="s">
        <v>49</v>
      </c>
      <c r="U14" s="9" t="s">
        <v>35</v>
      </c>
      <c r="V14" s="8" t="s">
        <v>746</v>
      </c>
      <c r="W14" s="10">
        <v>45657</v>
      </c>
      <c r="X14" s="8" t="s">
        <v>747</v>
      </c>
      <c r="Y14" s="8" t="s">
        <v>753</v>
      </c>
      <c r="Z14" s="8" t="s">
        <v>72</v>
      </c>
      <c r="AA14" s="8" t="s">
        <v>67</v>
      </c>
      <c r="AB14" s="8" t="s">
        <v>67</v>
      </c>
      <c r="AC14" s="8" t="s">
        <v>73</v>
      </c>
      <c r="AD14" s="8" t="s">
        <v>326</v>
      </c>
      <c r="AE14" s="8"/>
      <c r="AF14" s="11" t="s">
        <v>1145</v>
      </c>
      <c r="AG14" s="8" t="s">
        <v>1146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3"/>
      <c r="AT14" s="14">
        <v>309</v>
      </c>
      <c r="AU14" s="8" t="s">
        <v>58</v>
      </c>
      <c r="AV14" s="8" t="s">
        <v>1147</v>
      </c>
      <c r="AW14" s="8"/>
      <c r="AX14" s="15">
        <v>8760</v>
      </c>
      <c r="AY14" s="9">
        <v>12</v>
      </c>
      <c r="AZ14" s="16">
        <v>0</v>
      </c>
      <c r="BA14" s="16">
        <v>100</v>
      </c>
      <c r="BB14" s="9">
        <f t="shared" ref="BB14:BB77" si="0">AT14*AZ14/100</f>
        <v>0</v>
      </c>
      <c r="BC14" s="9">
        <f t="shared" ref="BC14:BC77" si="1">AT14*BA14/100</f>
        <v>309</v>
      </c>
      <c r="BD14" s="17">
        <f t="shared" ref="BD14:BD77" si="2">C$4/1000</f>
        <v>0</v>
      </c>
      <c r="BE14" s="17">
        <f t="shared" ref="BE14:BE77" si="3">C$5/1000</f>
        <v>0</v>
      </c>
      <c r="BF14" s="18">
        <f t="shared" ref="BF14:BF77" si="4">ROUND(BB14*BD14,2)</f>
        <v>0</v>
      </c>
      <c r="BG14" s="18">
        <f t="shared" ref="BG14:BG77" si="5">ROUND(BC14*BE14,2)</f>
        <v>0</v>
      </c>
      <c r="BH14" s="18">
        <f t="shared" ref="BH14:BH77" si="6">SUM(BF14:BG14)</f>
        <v>0</v>
      </c>
      <c r="BI14" s="19">
        <f t="shared" ref="BI14:BI77" si="7">HLOOKUP(AU14,$E$3:$K$5,2,FALSE)</f>
        <v>0</v>
      </c>
      <c r="BJ14" s="20">
        <f t="shared" ref="BJ14:BJ77" si="8">ROUND(BI14*AY14*AZ14/100,2)</f>
        <v>0</v>
      </c>
      <c r="BK14" s="19">
        <f t="shared" ref="BK14:BK77" si="9">HLOOKUP(AU14,$E$3:$K$5,3,FALSE)</f>
        <v>0</v>
      </c>
      <c r="BL14" s="20">
        <f t="shared" ref="BL14:BL77" si="10">ROUND(BK14*AY14*BA14/100,2)</f>
        <v>0</v>
      </c>
      <c r="BM14" s="12">
        <f>VLOOKUP(AU14,Ceny!$A$3:$E$9,2,FALSE)</f>
        <v>6.01</v>
      </c>
      <c r="BN14" s="20">
        <f>ROUND(BM14*AY14*AZ14/100,2)</f>
        <v>0</v>
      </c>
      <c r="BO14" s="12">
        <f>VLOOKUP(AU14,Ceny!$A$3:$E$9,4,FALSE)</f>
        <v>4.6399999999999997</v>
      </c>
      <c r="BP14" s="20">
        <f>ROUND(BO14*AY14*BA14/100,2)</f>
        <v>55.68</v>
      </c>
      <c r="BQ14" s="12">
        <f>VLOOKUP(AU14,Ceny!$A$3:$E$9,3,FALSE)</f>
        <v>5.706E-2</v>
      </c>
      <c r="BR14" s="20">
        <f t="shared" ref="BR14:BR77" si="11">ROUND(BQ14*AT14*AZ14/100,2)</f>
        <v>0</v>
      </c>
      <c r="BS14" s="12">
        <f>VLOOKUP(AU14,Ceny!$A$3:$E$9,5,FALSE)</f>
        <v>4.5350000000000001E-2</v>
      </c>
      <c r="BT14" s="20">
        <f t="shared" ref="BT14:BT77" si="12">ROUND(BS14*AT14*BA14/100,2)</f>
        <v>14.01</v>
      </c>
      <c r="BU14" s="20">
        <v>0</v>
      </c>
      <c r="BV14" s="68">
        <f t="shared" ref="BV14:BV77" si="13">ROUND(BU14*AT14,2)</f>
        <v>0</v>
      </c>
      <c r="BW14" s="21">
        <f t="shared" ref="BW14:BW77" si="14">BH14+BJ14+BL14+BN14+BR14+BT14+BP14+BV14</f>
        <v>69.69</v>
      </c>
      <c r="BX14" s="21">
        <f t="shared" ref="BX14:BX77" si="15">ROUND(BW14*0.23,2)</f>
        <v>16.03</v>
      </c>
      <c r="BY14" s="21">
        <f t="shared" ref="BY14:BY77" si="16">BX14+BW14</f>
        <v>85.72</v>
      </c>
      <c r="CA14" s="66"/>
    </row>
    <row r="15" spans="1:79">
      <c r="A15" s="73">
        <f t="shared" ref="A15:A78" si="17">A14+1</f>
        <v>2</v>
      </c>
      <c r="B15" s="8" t="s">
        <v>65</v>
      </c>
      <c r="C15" s="8" t="s">
        <v>66</v>
      </c>
      <c r="D15" s="8" t="s">
        <v>67</v>
      </c>
      <c r="E15" s="8" t="s">
        <v>67</v>
      </c>
      <c r="F15" s="8" t="s">
        <v>68</v>
      </c>
      <c r="G15" s="8" t="s">
        <v>69</v>
      </c>
      <c r="H15" s="8"/>
      <c r="I15" s="8" t="s">
        <v>70</v>
      </c>
      <c r="J15" s="8" t="s">
        <v>75</v>
      </c>
      <c r="K15" s="8" t="s">
        <v>76</v>
      </c>
      <c r="L15" s="8" t="s">
        <v>67</v>
      </c>
      <c r="M15" s="8" t="s">
        <v>67</v>
      </c>
      <c r="N15" s="8" t="s">
        <v>77</v>
      </c>
      <c r="O15" s="8" t="s">
        <v>78</v>
      </c>
      <c r="P15" s="8"/>
      <c r="Q15" s="8" t="s">
        <v>740</v>
      </c>
      <c r="R15" s="8" t="s">
        <v>741</v>
      </c>
      <c r="S15" s="8">
        <v>0</v>
      </c>
      <c r="T15" s="9" t="s">
        <v>49</v>
      </c>
      <c r="U15" s="9" t="s">
        <v>35</v>
      </c>
      <c r="V15" s="8" t="s">
        <v>746</v>
      </c>
      <c r="W15" s="10">
        <v>45657</v>
      </c>
      <c r="X15" s="8" t="s">
        <v>747</v>
      </c>
      <c r="Y15" s="8" t="s">
        <v>754</v>
      </c>
      <c r="Z15" s="8" t="s">
        <v>76</v>
      </c>
      <c r="AA15" s="8" t="s">
        <v>67</v>
      </c>
      <c r="AB15" s="8" t="s">
        <v>67</v>
      </c>
      <c r="AC15" s="8" t="s">
        <v>77</v>
      </c>
      <c r="AD15" s="8" t="s">
        <v>78</v>
      </c>
      <c r="AE15" s="8"/>
      <c r="AF15" s="11" t="s">
        <v>1148</v>
      </c>
      <c r="AG15" s="8" t="s">
        <v>1149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3"/>
      <c r="AT15" s="14">
        <v>1019</v>
      </c>
      <c r="AU15" s="8" t="str">
        <f>AU$14</f>
        <v>W-1.1</v>
      </c>
      <c r="AV15" s="8" t="s">
        <v>1147</v>
      </c>
      <c r="AW15" s="8"/>
      <c r="AX15" s="15">
        <v>8760</v>
      </c>
      <c r="AY15" s="9">
        <v>12</v>
      </c>
      <c r="AZ15" s="16">
        <v>0</v>
      </c>
      <c r="BA15" s="16">
        <v>100</v>
      </c>
      <c r="BB15" s="9">
        <f t="shared" si="0"/>
        <v>0</v>
      </c>
      <c r="BC15" s="9">
        <f t="shared" si="1"/>
        <v>1019</v>
      </c>
      <c r="BD15" s="17">
        <f t="shared" si="2"/>
        <v>0</v>
      </c>
      <c r="BE15" s="17">
        <f t="shared" si="3"/>
        <v>0</v>
      </c>
      <c r="BF15" s="18">
        <f t="shared" si="4"/>
        <v>0</v>
      </c>
      <c r="BG15" s="18">
        <f t="shared" si="5"/>
        <v>0</v>
      </c>
      <c r="BH15" s="18">
        <f t="shared" si="6"/>
        <v>0</v>
      </c>
      <c r="BI15" s="19">
        <f t="shared" si="7"/>
        <v>0</v>
      </c>
      <c r="BJ15" s="20">
        <f t="shared" si="8"/>
        <v>0</v>
      </c>
      <c r="BK15" s="19">
        <f t="shared" si="9"/>
        <v>0</v>
      </c>
      <c r="BL15" s="20">
        <f t="shared" si="10"/>
        <v>0</v>
      </c>
      <c r="BM15" s="12">
        <f>VLOOKUP(AU15,Ceny!$A$3:$E$9,2,FALSE)</f>
        <v>6.01</v>
      </c>
      <c r="BN15" s="20">
        <f>ROUND(BM15*AY15*AZ15/100,2)</f>
        <v>0</v>
      </c>
      <c r="BO15" s="12">
        <f>VLOOKUP(AU15,Ceny!$A$3:$E$9,4,FALSE)</f>
        <v>4.6399999999999997</v>
      </c>
      <c r="BP15" s="20">
        <f>ROUND(BO15*AY15*BA15/100,2)</f>
        <v>55.68</v>
      </c>
      <c r="BQ15" s="12">
        <f>VLOOKUP(AU15,Ceny!$A$3:$E$9,3,FALSE)</f>
        <v>5.706E-2</v>
      </c>
      <c r="BR15" s="20">
        <f t="shared" si="11"/>
        <v>0</v>
      </c>
      <c r="BS15" s="12">
        <f>VLOOKUP(AU15,Ceny!$A$3:$E$9,5,FALSE)</f>
        <v>4.5350000000000001E-2</v>
      </c>
      <c r="BT15" s="20">
        <f t="shared" si="12"/>
        <v>46.21</v>
      </c>
      <c r="BU15" s="20">
        <v>0</v>
      </c>
      <c r="BV15" s="68">
        <f t="shared" si="13"/>
        <v>0</v>
      </c>
      <c r="BW15" s="21">
        <f t="shared" si="14"/>
        <v>101.89</v>
      </c>
      <c r="BX15" s="21">
        <f t="shared" si="15"/>
        <v>23.43</v>
      </c>
      <c r="BY15" s="21">
        <f t="shared" si="16"/>
        <v>125.32</v>
      </c>
      <c r="CA15" s="66"/>
    </row>
    <row r="16" spans="1:79">
      <c r="A16" s="73">
        <f t="shared" si="17"/>
        <v>3</v>
      </c>
      <c r="B16" s="8" t="s">
        <v>65</v>
      </c>
      <c r="C16" s="8" t="s">
        <v>66</v>
      </c>
      <c r="D16" s="8" t="s">
        <v>67</v>
      </c>
      <c r="E16" s="8" t="s">
        <v>67</v>
      </c>
      <c r="F16" s="8" t="s">
        <v>68</v>
      </c>
      <c r="G16" s="8" t="s">
        <v>69</v>
      </c>
      <c r="H16" s="8"/>
      <c r="I16" s="8" t="s">
        <v>70</v>
      </c>
      <c r="J16" s="8" t="s">
        <v>75</v>
      </c>
      <c r="K16" s="8" t="s">
        <v>76</v>
      </c>
      <c r="L16" s="8" t="s">
        <v>67</v>
      </c>
      <c r="M16" s="8" t="s">
        <v>67</v>
      </c>
      <c r="N16" s="8" t="s">
        <v>77</v>
      </c>
      <c r="O16" s="8" t="s">
        <v>78</v>
      </c>
      <c r="P16" s="8"/>
      <c r="Q16" s="8" t="s">
        <v>740</v>
      </c>
      <c r="R16" s="8" t="s">
        <v>741</v>
      </c>
      <c r="S16" s="8">
        <v>0</v>
      </c>
      <c r="T16" s="9" t="s">
        <v>49</v>
      </c>
      <c r="U16" s="9" t="s">
        <v>35</v>
      </c>
      <c r="V16" s="8" t="s">
        <v>746</v>
      </c>
      <c r="W16" s="10">
        <v>45657</v>
      </c>
      <c r="X16" s="8" t="s">
        <v>747</v>
      </c>
      <c r="Y16" s="8" t="s">
        <v>755</v>
      </c>
      <c r="Z16" s="8" t="s">
        <v>136</v>
      </c>
      <c r="AA16" s="8" t="s">
        <v>67</v>
      </c>
      <c r="AB16" s="8" t="s">
        <v>67</v>
      </c>
      <c r="AC16" s="8" t="s">
        <v>137</v>
      </c>
      <c r="AD16" s="8" t="s">
        <v>272</v>
      </c>
      <c r="AE16" s="8"/>
      <c r="AF16" s="11" t="s">
        <v>1150</v>
      </c>
      <c r="AG16" s="8" t="s">
        <v>1151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3"/>
      <c r="AT16" s="14">
        <v>323345</v>
      </c>
      <c r="AU16" s="8" t="s">
        <v>60</v>
      </c>
      <c r="AV16" s="8" t="s">
        <v>1147</v>
      </c>
      <c r="AW16" s="8"/>
      <c r="AX16" s="15">
        <v>8760</v>
      </c>
      <c r="AY16" s="9">
        <v>12</v>
      </c>
      <c r="AZ16" s="16">
        <v>0</v>
      </c>
      <c r="BA16" s="16">
        <v>100</v>
      </c>
      <c r="BB16" s="9">
        <f t="shared" si="0"/>
        <v>0</v>
      </c>
      <c r="BC16" s="9">
        <f t="shared" si="1"/>
        <v>323345</v>
      </c>
      <c r="BD16" s="17">
        <f t="shared" si="2"/>
        <v>0</v>
      </c>
      <c r="BE16" s="17">
        <f t="shared" si="3"/>
        <v>0</v>
      </c>
      <c r="BF16" s="18">
        <f t="shared" si="4"/>
        <v>0</v>
      </c>
      <c r="BG16" s="18">
        <f t="shared" si="5"/>
        <v>0</v>
      </c>
      <c r="BH16" s="18">
        <f t="shared" si="6"/>
        <v>0</v>
      </c>
      <c r="BI16" s="19">
        <f t="shared" si="7"/>
        <v>0</v>
      </c>
      <c r="BJ16" s="20">
        <f t="shared" si="8"/>
        <v>0</v>
      </c>
      <c r="BK16" s="19">
        <f t="shared" si="9"/>
        <v>0</v>
      </c>
      <c r="BL16" s="20">
        <f t="shared" si="10"/>
        <v>0</v>
      </c>
      <c r="BM16" s="12">
        <f>VLOOKUP(AU16,Ceny!$A$3:$E$9,2,FALSE)</f>
        <v>204.77</v>
      </c>
      <c r="BN16" s="20">
        <f>ROUND(BM16*AY16*AZ16/100,2)</f>
        <v>0</v>
      </c>
      <c r="BO16" s="12">
        <f>VLOOKUP(AU16,Ceny!$A$3:$E$9,4,FALSE)</f>
        <v>158.16</v>
      </c>
      <c r="BP16" s="20">
        <f>ROUND(BO16*AY16*BA16/100,2)</f>
        <v>1897.92</v>
      </c>
      <c r="BQ16" s="12">
        <f>VLOOKUP(AU16,Ceny!$A$3:$E$9,3,FALSE)</f>
        <v>4.4069999999999998E-2</v>
      </c>
      <c r="BR16" s="20">
        <f t="shared" si="11"/>
        <v>0</v>
      </c>
      <c r="BS16" s="12">
        <f>VLOOKUP(AU16,Ceny!$A$3:$E$9,5,FALSE)</f>
        <v>3.5020000000000003E-2</v>
      </c>
      <c r="BT16" s="20">
        <f t="shared" si="12"/>
        <v>11323.54</v>
      </c>
      <c r="BU16" s="20">
        <v>0</v>
      </c>
      <c r="BV16" s="68">
        <f t="shared" si="13"/>
        <v>0</v>
      </c>
      <c r="BW16" s="21">
        <f t="shared" si="14"/>
        <v>13221.460000000001</v>
      </c>
      <c r="BX16" s="21">
        <f t="shared" si="15"/>
        <v>3040.94</v>
      </c>
      <c r="BY16" s="21">
        <f t="shared" si="16"/>
        <v>16262.400000000001</v>
      </c>
      <c r="CA16" s="66"/>
    </row>
    <row r="17" spans="1:79">
      <c r="A17" s="73">
        <f t="shared" si="17"/>
        <v>4</v>
      </c>
      <c r="B17" s="8" t="s">
        <v>65</v>
      </c>
      <c r="C17" s="8" t="s">
        <v>66</v>
      </c>
      <c r="D17" s="8" t="s">
        <v>67</v>
      </c>
      <c r="E17" s="8" t="s">
        <v>67</v>
      </c>
      <c r="F17" s="8" t="s">
        <v>68</v>
      </c>
      <c r="G17" s="8" t="s">
        <v>69</v>
      </c>
      <c r="H17" s="8"/>
      <c r="I17" s="8" t="s">
        <v>70</v>
      </c>
      <c r="J17" s="8" t="s">
        <v>79</v>
      </c>
      <c r="K17" s="8" t="s">
        <v>80</v>
      </c>
      <c r="L17" s="8" t="s">
        <v>67</v>
      </c>
      <c r="M17" s="8" t="s">
        <v>67</v>
      </c>
      <c r="N17" s="8" t="s">
        <v>81</v>
      </c>
      <c r="O17" s="8" t="s">
        <v>82</v>
      </c>
      <c r="P17" s="8"/>
      <c r="Q17" s="8" t="s">
        <v>740</v>
      </c>
      <c r="R17" s="8" t="s">
        <v>741</v>
      </c>
      <c r="S17" s="8">
        <v>0</v>
      </c>
      <c r="T17" s="9" t="s">
        <v>49</v>
      </c>
      <c r="U17" s="9" t="s">
        <v>35</v>
      </c>
      <c r="V17" s="8" t="s">
        <v>746</v>
      </c>
      <c r="W17" s="10">
        <v>45657</v>
      </c>
      <c r="X17" s="8" t="s">
        <v>747</v>
      </c>
      <c r="Y17" s="8" t="s">
        <v>79</v>
      </c>
      <c r="Z17" s="8" t="s">
        <v>80</v>
      </c>
      <c r="AA17" s="8" t="s">
        <v>67</v>
      </c>
      <c r="AB17" s="8" t="s">
        <v>67</v>
      </c>
      <c r="AC17" s="8" t="s">
        <v>81</v>
      </c>
      <c r="AD17" s="8" t="s">
        <v>82</v>
      </c>
      <c r="AE17" s="8"/>
      <c r="AF17" s="11" t="s">
        <v>1152</v>
      </c>
      <c r="AG17" s="8" t="s">
        <v>1153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3"/>
      <c r="AT17" s="14">
        <v>0</v>
      </c>
      <c r="AU17" s="8" t="str">
        <f>AU$14</f>
        <v>W-1.1</v>
      </c>
      <c r="AV17" s="8" t="s">
        <v>1147</v>
      </c>
      <c r="AW17" s="8"/>
      <c r="AX17" s="15">
        <v>8760</v>
      </c>
      <c r="AY17" s="9">
        <v>12</v>
      </c>
      <c r="AZ17" s="16">
        <v>0</v>
      </c>
      <c r="BA17" s="16">
        <v>100</v>
      </c>
      <c r="BB17" s="9">
        <f t="shared" si="0"/>
        <v>0</v>
      </c>
      <c r="BC17" s="9">
        <f t="shared" si="1"/>
        <v>0</v>
      </c>
      <c r="BD17" s="17">
        <f t="shared" si="2"/>
        <v>0</v>
      </c>
      <c r="BE17" s="17">
        <f t="shared" si="3"/>
        <v>0</v>
      </c>
      <c r="BF17" s="18">
        <f t="shared" si="4"/>
        <v>0</v>
      </c>
      <c r="BG17" s="18">
        <f t="shared" si="5"/>
        <v>0</v>
      </c>
      <c r="BH17" s="18">
        <f t="shared" si="6"/>
        <v>0</v>
      </c>
      <c r="BI17" s="19">
        <f t="shared" si="7"/>
        <v>0</v>
      </c>
      <c r="BJ17" s="20">
        <f t="shared" si="8"/>
        <v>0</v>
      </c>
      <c r="BK17" s="19">
        <f t="shared" si="9"/>
        <v>0</v>
      </c>
      <c r="BL17" s="20">
        <f t="shared" si="10"/>
        <v>0</v>
      </c>
      <c r="BM17" s="12">
        <f>VLOOKUP(AU17,Ceny!$A$3:$E$9,2,FALSE)</f>
        <v>6.01</v>
      </c>
      <c r="BN17" s="20">
        <f>ROUND(BM17*AY17*AZ17/100,2)</f>
        <v>0</v>
      </c>
      <c r="BO17" s="12">
        <f>VLOOKUP(AU17,Ceny!$A$3:$E$9,4,FALSE)</f>
        <v>4.6399999999999997</v>
      </c>
      <c r="BP17" s="20">
        <f>ROUND(BO17*AY17*BA17/100,2)</f>
        <v>55.68</v>
      </c>
      <c r="BQ17" s="12">
        <f>VLOOKUP(AU17,Ceny!$A$3:$E$9,3,FALSE)</f>
        <v>5.706E-2</v>
      </c>
      <c r="BR17" s="20">
        <f t="shared" si="11"/>
        <v>0</v>
      </c>
      <c r="BS17" s="12">
        <f>VLOOKUP(AU17,Ceny!$A$3:$E$9,5,FALSE)</f>
        <v>4.5350000000000001E-2</v>
      </c>
      <c r="BT17" s="20">
        <f t="shared" si="12"/>
        <v>0</v>
      </c>
      <c r="BU17" s="20">
        <v>0</v>
      </c>
      <c r="BV17" s="68">
        <f t="shared" si="13"/>
        <v>0</v>
      </c>
      <c r="BW17" s="21">
        <f t="shared" si="14"/>
        <v>55.68</v>
      </c>
      <c r="BX17" s="21">
        <f t="shared" si="15"/>
        <v>12.81</v>
      </c>
      <c r="BY17" s="21">
        <f t="shared" si="16"/>
        <v>68.489999999999995</v>
      </c>
      <c r="CA17" s="66"/>
    </row>
    <row r="18" spans="1:79">
      <c r="A18" s="73">
        <f t="shared" si="17"/>
        <v>5</v>
      </c>
      <c r="B18" s="8" t="s">
        <v>65</v>
      </c>
      <c r="C18" s="8" t="s">
        <v>66</v>
      </c>
      <c r="D18" s="8" t="s">
        <v>67</v>
      </c>
      <c r="E18" s="8" t="s">
        <v>67</v>
      </c>
      <c r="F18" s="8" t="s">
        <v>68</v>
      </c>
      <c r="G18" s="8" t="s">
        <v>69</v>
      </c>
      <c r="H18" s="8"/>
      <c r="I18" s="8" t="s">
        <v>70</v>
      </c>
      <c r="J18" s="8" t="s">
        <v>83</v>
      </c>
      <c r="K18" s="8" t="s">
        <v>84</v>
      </c>
      <c r="L18" s="8" t="s">
        <v>67</v>
      </c>
      <c r="M18" s="8" t="s">
        <v>67</v>
      </c>
      <c r="N18" s="8" t="s">
        <v>85</v>
      </c>
      <c r="O18" s="8" t="s">
        <v>86</v>
      </c>
      <c r="P18" s="8"/>
      <c r="Q18" s="8" t="s">
        <v>740</v>
      </c>
      <c r="R18" s="8" t="s">
        <v>741</v>
      </c>
      <c r="S18" s="8">
        <v>0</v>
      </c>
      <c r="T18" s="9" t="s">
        <v>49</v>
      </c>
      <c r="U18" s="9" t="s">
        <v>35</v>
      </c>
      <c r="V18" s="8" t="s">
        <v>746</v>
      </c>
      <c r="W18" s="10">
        <v>45657</v>
      </c>
      <c r="X18" s="8" t="s">
        <v>747</v>
      </c>
      <c r="Y18" s="8" t="s">
        <v>756</v>
      </c>
      <c r="Z18" s="8" t="s">
        <v>84</v>
      </c>
      <c r="AA18" s="8" t="s">
        <v>67</v>
      </c>
      <c r="AB18" s="8" t="s">
        <v>67</v>
      </c>
      <c r="AC18" s="8" t="s">
        <v>85</v>
      </c>
      <c r="AD18" s="8" t="s">
        <v>86</v>
      </c>
      <c r="AE18" s="8"/>
      <c r="AF18" s="11" t="s">
        <v>1154</v>
      </c>
      <c r="AG18" s="8" t="s">
        <v>1155</v>
      </c>
      <c r="AH18" s="12">
        <v>48891</v>
      </c>
      <c r="AI18" s="12">
        <v>48635</v>
      </c>
      <c r="AJ18" s="12">
        <v>42020</v>
      </c>
      <c r="AK18" s="12">
        <v>32913</v>
      </c>
      <c r="AL18" s="12">
        <v>13889</v>
      </c>
      <c r="AM18" s="12">
        <v>1719</v>
      </c>
      <c r="AN18" s="12">
        <v>1341</v>
      </c>
      <c r="AO18" s="12">
        <v>1990</v>
      </c>
      <c r="AP18" s="12">
        <v>2032</v>
      </c>
      <c r="AQ18" s="12">
        <v>12443</v>
      </c>
      <c r="AR18" s="12">
        <v>33244</v>
      </c>
      <c r="AS18" s="13">
        <v>55498</v>
      </c>
      <c r="AT18" s="14">
        <f>AH18+AI18+AJ18+AK18+AL18+AM18+AN18+AO18+AP18+AQ18+AR18+AS18</f>
        <v>294615</v>
      </c>
      <c r="AU18" s="8" t="s">
        <v>61</v>
      </c>
      <c r="AV18" s="8" t="s">
        <v>1147</v>
      </c>
      <c r="AW18" s="8" t="s">
        <v>1156</v>
      </c>
      <c r="AX18" s="15">
        <v>8760</v>
      </c>
      <c r="AY18" s="9">
        <v>12</v>
      </c>
      <c r="AZ18" s="16">
        <v>0</v>
      </c>
      <c r="BA18" s="16">
        <v>100</v>
      </c>
      <c r="BB18" s="9">
        <f t="shared" si="0"/>
        <v>0</v>
      </c>
      <c r="BC18" s="9">
        <f t="shared" si="1"/>
        <v>294615</v>
      </c>
      <c r="BD18" s="17">
        <f t="shared" si="2"/>
        <v>0</v>
      </c>
      <c r="BE18" s="17">
        <f t="shared" si="3"/>
        <v>0</v>
      </c>
      <c r="BF18" s="18">
        <f t="shared" si="4"/>
        <v>0</v>
      </c>
      <c r="BG18" s="18">
        <f t="shared" si="5"/>
        <v>0</v>
      </c>
      <c r="BH18" s="18">
        <f t="shared" si="6"/>
        <v>0</v>
      </c>
      <c r="BI18" s="19">
        <f t="shared" si="7"/>
        <v>0</v>
      </c>
      <c r="BJ18" s="20">
        <f t="shared" si="8"/>
        <v>0</v>
      </c>
      <c r="BK18" s="19">
        <f t="shared" si="9"/>
        <v>0</v>
      </c>
      <c r="BL18" s="20">
        <f t="shared" si="10"/>
        <v>0</v>
      </c>
      <c r="BM18" s="12">
        <f>VLOOKUP(AU18,Ceny!$A$3:$E$9,2,FALSE)</f>
        <v>6.4200000000000004E-3</v>
      </c>
      <c r="BN18" s="20">
        <f>ROUND(BM18*AX18*AW18*AZ18/100,2)</f>
        <v>0</v>
      </c>
      <c r="BO18" s="12">
        <f>VLOOKUP(AU18,Ceny!$A$3:$E$9,4,FALSE)</f>
        <v>4.96E-3</v>
      </c>
      <c r="BP18" s="20">
        <f>ROUND(BO18*AW18*AX18*BA18/100,2)</f>
        <v>5648.45</v>
      </c>
      <c r="BQ18" s="12">
        <f>VLOOKUP(AU18,Ceny!$A$3:$E$9,3,FALSE)</f>
        <v>2.3060000000000001E-2</v>
      </c>
      <c r="BR18" s="20">
        <f t="shared" si="11"/>
        <v>0</v>
      </c>
      <c r="BS18" s="12">
        <f>VLOOKUP(AU18,Ceny!$A$3:$E$9,5,FALSE)</f>
        <v>1.8329999999999999E-2</v>
      </c>
      <c r="BT18" s="20">
        <f t="shared" si="12"/>
        <v>5400.29</v>
      </c>
      <c r="BU18" s="20">
        <v>0</v>
      </c>
      <c r="BV18" s="68">
        <f t="shared" si="13"/>
        <v>0</v>
      </c>
      <c r="BW18" s="21">
        <f t="shared" si="14"/>
        <v>11048.74</v>
      </c>
      <c r="BX18" s="21">
        <f t="shared" si="15"/>
        <v>2541.21</v>
      </c>
      <c r="BY18" s="21">
        <f t="shared" si="16"/>
        <v>13589.95</v>
      </c>
      <c r="CA18" s="66"/>
    </row>
    <row r="19" spans="1:79">
      <c r="A19" s="73">
        <f t="shared" si="17"/>
        <v>6</v>
      </c>
      <c r="B19" s="8" t="s">
        <v>65</v>
      </c>
      <c r="C19" s="8" t="s">
        <v>66</v>
      </c>
      <c r="D19" s="8" t="s">
        <v>67</v>
      </c>
      <c r="E19" s="8" t="s">
        <v>67</v>
      </c>
      <c r="F19" s="8" t="s">
        <v>68</v>
      </c>
      <c r="G19" s="8" t="s">
        <v>69</v>
      </c>
      <c r="H19" s="8"/>
      <c r="I19" s="8" t="s">
        <v>70</v>
      </c>
      <c r="J19" s="8" t="s">
        <v>87</v>
      </c>
      <c r="K19" s="8" t="s">
        <v>88</v>
      </c>
      <c r="L19" s="8" t="s">
        <v>67</v>
      </c>
      <c r="M19" s="8" t="s">
        <v>67</v>
      </c>
      <c r="N19" s="8" t="s">
        <v>89</v>
      </c>
      <c r="O19" s="8" t="s">
        <v>90</v>
      </c>
      <c r="P19" s="8"/>
      <c r="Q19" s="8" t="s">
        <v>740</v>
      </c>
      <c r="R19" s="8" t="s">
        <v>741</v>
      </c>
      <c r="S19" s="8">
        <v>0</v>
      </c>
      <c r="T19" s="9" t="s">
        <v>49</v>
      </c>
      <c r="U19" s="9" t="s">
        <v>35</v>
      </c>
      <c r="V19" s="8" t="s">
        <v>746</v>
      </c>
      <c r="W19" s="10">
        <v>45657</v>
      </c>
      <c r="X19" s="8" t="s">
        <v>747</v>
      </c>
      <c r="Y19" s="8" t="s">
        <v>87</v>
      </c>
      <c r="Z19" s="8" t="s">
        <v>88</v>
      </c>
      <c r="AA19" s="8" t="s">
        <v>67</v>
      </c>
      <c r="AB19" s="8" t="s">
        <v>67</v>
      </c>
      <c r="AC19" s="8" t="s">
        <v>89</v>
      </c>
      <c r="AD19" s="8" t="s">
        <v>90</v>
      </c>
      <c r="AE19" s="8"/>
      <c r="AF19" s="11" t="s">
        <v>1157</v>
      </c>
      <c r="AG19" s="8" t="s">
        <v>1158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3"/>
      <c r="AT19" s="14">
        <v>0</v>
      </c>
      <c r="AU19" s="8" t="str">
        <f>AU$14</f>
        <v>W-1.1</v>
      </c>
      <c r="AV19" s="8" t="s">
        <v>1147</v>
      </c>
      <c r="AW19" s="8"/>
      <c r="AX19" s="15">
        <v>8760</v>
      </c>
      <c r="AY19" s="9">
        <v>12</v>
      </c>
      <c r="AZ19" s="16">
        <v>0</v>
      </c>
      <c r="BA19" s="16">
        <v>100</v>
      </c>
      <c r="BB19" s="9">
        <f t="shared" si="0"/>
        <v>0</v>
      </c>
      <c r="BC19" s="9">
        <f t="shared" si="1"/>
        <v>0</v>
      </c>
      <c r="BD19" s="17">
        <f t="shared" si="2"/>
        <v>0</v>
      </c>
      <c r="BE19" s="17">
        <f t="shared" si="3"/>
        <v>0</v>
      </c>
      <c r="BF19" s="18">
        <f t="shared" si="4"/>
        <v>0</v>
      </c>
      <c r="BG19" s="18">
        <f t="shared" si="5"/>
        <v>0</v>
      </c>
      <c r="BH19" s="18">
        <f t="shared" si="6"/>
        <v>0</v>
      </c>
      <c r="BI19" s="19">
        <f t="shared" si="7"/>
        <v>0</v>
      </c>
      <c r="BJ19" s="20">
        <f t="shared" si="8"/>
        <v>0</v>
      </c>
      <c r="BK19" s="19">
        <f t="shared" si="9"/>
        <v>0</v>
      </c>
      <c r="BL19" s="20">
        <f t="shared" si="10"/>
        <v>0</v>
      </c>
      <c r="BM19" s="12">
        <f>VLOOKUP(AU19,Ceny!$A$3:$E$9,2,FALSE)</f>
        <v>6.01</v>
      </c>
      <c r="BN19" s="20">
        <f>ROUND(BM19*AY19*AZ19/100,2)</f>
        <v>0</v>
      </c>
      <c r="BO19" s="12">
        <f>VLOOKUP(AU19,Ceny!$A$3:$E$9,4,FALSE)</f>
        <v>4.6399999999999997</v>
      </c>
      <c r="BP19" s="20">
        <f>ROUND(BO19*AY19*BA19/100,2)</f>
        <v>55.68</v>
      </c>
      <c r="BQ19" s="12">
        <f>VLOOKUP(AU19,Ceny!$A$3:$E$9,3,FALSE)</f>
        <v>5.706E-2</v>
      </c>
      <c r="BR19" s="20">
        <f t="shared" si="11"/>
        <v>0</v>
      </c>
      <c r="BS19" s="12">
        <f>VLOOKUP(AU19,Ceny!$A$3:$E$9,5,FALSE)</f>
        <v>4.5350000000000001E-2</v>
      </c>
      <c r="BT19" s="20">
        <f t="shared" si="12"/>
        <v>0</v>
      </c>
      <c r="BU19" s="20">
        <v>0</v>
      </c>
      <c r="BV19" s="68">
        <f t="shared" si="13"/>
        <v>0</v>
      </c>
      <c r="BW19" s="21">
        <f t="shared" si="14"/>
        <v>55.68</v>
      </c>
      <c r="BX19" s="21">
        <f t="shared" si="15"/>
        <v>12.81</v>
      </c>
      <c r="BY19" s="21">
        <f t="shared" si="16"/>
        <v>68.489999999999995</v>
      </c>
      <c r="CA19" s="66"/>
    </row>
    <row r="20" spans="1:79">
      <c r="A20" s="73">
        <f t="shared" si="17"/>
        <v>7</v>
      </c>
      <c r="B20" s="8" t="s">
        <v>65</v>
      </c>
      <c r="C20" s="8" t="s">
        <v>66</v>
      </c>
      <c r="D20" s="8" t="s">
        <v>67</v>
      </c>
      <c r="E20" s="8" t="s">
        <v>67</v>
      </c>
      <c r="F20" s="8" t="s">
        <v>68</v>
      </c>
      <c r="G20" s="8" t="s">
        <v>69</v>
      </c>
      <c r="H20" s="8"/>
      <c r="I20" s="8" t="s">
        <v>70</v>
      </c>
      <c r="J20" s="8" t="s">
        <v>87</v>
      </c>
      <c r="K20" s="8" t="s">
        <v>88</v>
      </c>
      <c r="L20" s="8" t="s">
        <v>67</v>
      </c>
      <c r="M20" s="8" t="s">
        <v>67</v>
      </c>
      <c r="N20" s="8" t="s">
        <v>89</v>
      </c>
      <c r="O20" s="8" t="s">
        <v>90</v>
      </c>
      <c r="P20" s="8"/>
      <c r="Q20" s="8" t="s">
        <v>740</v>
      </c>
      <c r="R20" s="8" t="s">
        <v>741</v>
      </c>
      <c r="S20" s="8">
        <v>0</v>
      </c>
      <c r="T20" s="9" t="s">
        <v>49</v>
      </c>
      <c r="U20" s="9" t="s">
        <v>35</v>
      </c>
      <c r="V20" s="8" t="s">
        <v>746</v>
      </c>
      <c r="W20" s="10">
        <v>45657</v>
      </c>
      <c r="X20" s="8" t="s">
        <v>747</v>
      </c>
      <c r="Y20" s="8" t="s">
        <v>87</v>
      </c>
      <c r="Z20" s="8" t="s">
        <v>233</v>
      </c>
      <c r="AA20" s="8" t="s">
        <v>67</v>
      </c>
      <c r="AB20" s="8" t="s">
        <v>67</v>
      </c>
      <c r="AC20" s="8" t="s">
        <v>757</v>
      </c>
      <c r="AD20" s="8" t="s">
        <v>82</v>
      </c>
      <c r="AE20" s="8"/>
      <c r="AF20" s="11" t="s">
        <v>1159</v>
      </c>
      <c r="AG20" s="8" t="s">
        <v>1160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3"/>
      <c r="AT20" s="14">
        <v>11</v>
      </c>
      <c r="AU20" s="8" t="str">
        <f>AU$14</f>
        <v>W-1.1</v>
      </c>
      <c r="AV20" s="8" t="s">
        <v>1147</v>
      </c>
      <c r="AW20" s="8"/>
      <c r="AX20" s="15">
        <v>8760</v>
      </c>
      <c r="AY20" s="9">
        <v>12</v>
      </c>
      <c r="AZ20" s="16">
        <v>0</v>
      </c>
      <c r="BA20" s="16">
        <v>100</v>
      </c>
      <c r="BB20" s="9">
        <f t="shared" si="0"/>
        <v>0</v>
      </c>
      <c r="BC20" s="9">
        <f t="shared" si="1"/>
        <v>11</v>
      </c>
      <c r="BD20" s="17">
        <f t="shared" si="2"/>
        <v>0</v>
      </c>
      <c r="BE20" s="17">
        <f t="shared" si="3"/>
        <v>0</v>
      </c>
      <c r="BF20" s="18">
        <f t="shared" si="4"/>
        <v>0</v>
      </c>
      <c r="BG20" s="18">
        <f t="shared" si="5"/>
        <v>0</v>
      </c>
      <c r="BH20" s="18">
        <f t="shared" si="6"/>
        <v>0</v>
      </c>
      <c r="BI20" s="19">
        <f t="shared" si="7"/>
        <v>0</v>
      </c>
      <c r="BJ20" s="20">
        <f t="shared" si="8"/>
        <v>0</v>
      </c>
      <c r="BK20" s="19">
        <f t="shared" si="9"/>
        <v>0</v>
      </c>
      <c r="BL20" s="20">
        <f t="shared" si="10"/>
        <v>0</v>
      </c>
      <c r="BM20" s="12">
        <f>VLOOKUP(AU20,Ceny!$A$3:$E$9,2,FALSE)</f>
        <v>6.01</v>
      </c>
      <c r="BN20" s="20">
        <f>ROUND(BM20*AY20*AZ20/100,2)</f>
        <v>0</v>
      </c>
      <c r="BO20" s="12">
        <f>VLOOKUP(AU20,Ceny!$A$3:$E$9,4,FALSE)</f>
        <v>4.6399999999999997</v>
      </c>
      <c r="BP20" s="20">
        <f>ROUND(BO20*AY20*BA20/100,2)</f>
        <v>55.68</v>
      </c>
      <c r="BQ20" s="12">
        <f>VLOOKUP(AU20,Ceny!$A$3:$E$9,3,FALSE)</f>
        <v>5.706E-2</v>
      </c>
      <c r="BR20" s="20">
        <f t="shared" si="11"/>
        <v>0</v>
      </c>
      <c r="BS20" s="12">
        <f>VLOOKUP(AU20,Ceny!$A$3:$E$9,5,FALSE)</f>
        <v>4.5350000000000001E-2</v>
      </c>
      <c r="BT20" s="20">
        <f t="shared" si="12"/>
        <v>0.5</v>
      </c>
      <c r="BU20" s="20">
        <v>0</v>
      </c>
      <c r="BV20" s="68">
        <f t="shared" si="13"/>
        <v>0</v>
      </c>
      <c r="BW20" s="21">
        <f t="shared" si="14"/>
        <v>56.18</v>
      </c>
      <c r="BX20" s="21">
        <f t="shared" si="15"/>
        <v>12.92</v>
      </c>
      <c r="BY20" s="21">
        <f t="shared" si="16"/>
        <v>69.099999999999994</v>
      </c>
      <c r="CA20" s="66"/>
    </row>
    <row r="21" spans="1:79">
      <c r="A21" s="73">
        <f t="shared" si="17"/>
        <v>8</v>
      </c>
      <c r="B21" s="8" t="s">
        <v>65</v>
      </c>
      <c r="C21" s="8" t="s">
        <v>66</v>
      </c>
      <c r="D21" s="8" t="s">
        <v>67</v>
      </c>
      <c r="E21" s="8" t="s">
        <v>67</v>
      </c>
      <c r="F21" s="8" t="s">
        <v>68</v>
      </c>
      <c r="G21" s="8" t="s">
        <v>69</v>
      </c>
      <c r="H21" s="8"/>
      <c r="I21" s="8" t="s">
        <v>70</v>
      </c>
      <c r="J21" s="8" t="s">
        <v>91</v>
      </c>
      <c r="K21" s="8" t="s">
        <v>92</v>
      </c>
      <c r="L21" s="8" t="s">
        <v>67</v>
      </c>
      <c r="M21" s="8" t="s">
        <v>67</v>
      </c>
      <c r="N21" s="8" t="s">
        <v>93</v>
      </c>
      <c r="O21" s="8" t="s">
        <v>94</v>
      </c>
      <c r="P21" s="8"/>
      <c r="Q21" s="8" t="s">
        <v>740</v>
      </c>
      <c r="R21" s="8" t="s">
        <v>741</v>
      </c>
      <c r="S21" s="8">
        <v>0</v>
      </c>
      <c r="T21" s="9" t="s">
        <v>49</v>
      </c>
      <c r="U21" s="9" t="s">
        <v>35</v>
      </c>
      <c r="V21" s="8" t="s">
        <v>746</v>
      </c>
      <c r="W21" s="10">
        <v>45657</v>
      </c>
      <c r="X21" s="8" t="s">
        <v>747</v>
      </c>
      <c r="Y21" s="8" t="s">
        <v>91</v>
      </c>
      <c r="Z21" s="8" t="s">
        <v>92</v>
      </c>
      <c r="AA21" s="8" t="s">
        <v>67</v>
      </c>
      <c r="AB21" s="8" t="s">
        <v>67</v>
      </c>
      <c r="AC21" s="8" t="s">
        <v>93</v>
      </c>
      <c r="AD21" s="8" t="s">
        <v>94</v>
      </c>
      <c r="AE21" s="8"/>
      <c r="AF21" s="11" t="s">
        <v>1161</v>
      </c>
      <c r="AG21" s="8" t="s">
        <v>1162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3"/>
      <c r="AT21" s="14">
        <v>13725</v>
      </c>
      <c r="AU21" s="8" t="s">
        <v>59</v>
      </c>
      <c r="AV21" s="8" t="s">
        <v>1147</v>
      </c>
      <c r="AW21" s="8"/>
      <c r="AX21" s="15">
        <v>8760</v>
      </c>
      <c r="AY21" s="9">
        <v>12</v>
      </c>
      <c r="AZ21" s="16">
        <v>0</v>
      </c>
      <c r="BA21" s="16">
        <v>100</v>
      </c>
      <c r="BB21" s="9">
        <f t="shared" si="0"/>
        <v>0</v>
      </c>
      <c r="BC21" s="9">
        <f t="shared" si="1"/>
        <v>13725</v>
      </c>
      <c r="BD21" s="17">
        <f t="shared" si="2"/>
        <v>0</v>
      </c>
      <c r="BE21" s="17">
        <f t="shared" si="3"/>
        <v>0</v>
      </c>
      <c r="BF21" s="18">
        <f t="shared" si="4"/>
        <v>0</v>
      </c>
      <c r="BG21" s="18">
        <f t="shared" si="5"/>
        <v>0</v>
      </c>
      <c r="BH21" s="18">
        <f t="shared" si="6"/>
        <v>0</v>
      </c>
      <c r="BI21" s="19">
        <f t="shared" si="7"/>
        <v>0</v>
      </c>
      <c r="BJ21" s="20">
        <f t="shared" si="8"/>
        <v>0</v>
      </c>
      <c r="BK21" s="19">
        <f t="shared" si="9"/>
        <v>0</v>
      </c>
      <c r="BL21" s="20">
        <f t="shared" si="10"/>
        <v>0</v>
      </c>
      <c r="BM21" s="12">
        <f>VLOOKUP(AU21,Ceny!$A$3:$E$9,2,FALSE)</f>
        <v>42.41</v>
      </c>
      <c r="BN21" s="20">
        <f>ROUND(BM21*AY21*AZ21/100,2)</f>
        <v>0</v>
      </c>
      <c r="BO21" s="12">
        <f>VLOOKUP(AU21,Ceny!$A$3:$E$9,4,FALSE)</f>
        <v>32.76</v>
      </c>
      <c r="BP21" s="20">
        <f>ROUND(BO21*AY21*BA21/100,2)</f>
        <v>393.12</v>
      </c>
      <c r="BQ21" s="12">
        <f>VLOOKUP(AU21,Ceny!$A$3:$E$9,3,FALSE)</f>
        <v>4.4200000000000003E-2</v>
      </c>
      <c r="BR21" s="20">
        <f t="shared" si="11"/>
        <v>0</v>
      </c>
      <c r="BS21" s="12">
        <f>VLOOKUP(AU21,Ceny!$A$3:$E$9,5,FALSE)</f>
        <v>3.5119999999999998E-2</v>
      </c>
      <c r="BT21" s="20">
        <f t="shared" si="12"/>
        <v>482.02</v>
      </c>
      <c r="BU21" s="20">
        <v>0</v>
      </c>
      <c r="BV21" s="68">
        <f t="shared" si="13"/>
        <v>0</v>
      </c>
      <c r="BW21" s="21">
        <f t="shared" si="14"/>
        <v>875.14</v>
      </c>
      <c r="BX21" s="21">
        <f t="shared" si="15"/>
        <v>201.28</v>
      </c>
      <c r="BY21" s="21">
        <f t="shared" si="16"/>
        <v>1076.42</v>
      </c>
      <c r="CA21" s="66"/>
    </row>
    <row r="22" spans="1:79">
      <c r="A22" s="73">
        <f t="shared" si="17"/>
        <v>9</v>
      </c>
      <c r="B22" s="8" t="s">
        <v>65</v>
      </c>
      <c r="C22" s="8" t="s">
        <v>66</v>
      </c>
      <c r="D22" s="8" t="s">
        <v>67</v>
      </c>
      <c r="E22" s="8" t="s">
        <v>67</v>
      </c>
      <c r="F22" s="8" t="s">
        <v>68</v>
      </c>
      <c r="G22" s="8" t="s">
        <v>69</v>
      </c>
      <c r="H22" s="8"/>
      <c r="I22" s="8" t="s">
        <v>70</v>
      </c>
      <c r="J22" s="8" t="s">
        <v>95</v>
      </c>
      <c r="K22" s="8" t="s">
        <v>96</v>
      </c>
      <c r="L22" s="8" t="s">
        <v>67</v>
      </c>
      <c r="M22" s="8" t="s">
        <v>67</v>
      </c>
      <c r="N22" s="8" t="s">
        <v>97</v>
      </c>
      <c r="O22" s="8" t="s">
        <v>98</v>
      </c>
      <c r="P22" s="8"/>
      <c r="Q22" s="8" t="s">
        <v>740</v>
      </c>
      <c r="R22" s="8" t="s">
        <v>741</v>
      </c>
      <c r="S22" s="8">
        <v>0</v>
      </c>
      <c r="T22" s="9" t="s">
        <v>49</v>
      </c>
      <c r="U22" s="9" t="s">
        <v>35</v>
      </c>
      <c r="V22" s="8" t="s">
        <v>746</v>
      </c>
      <c r="W22" s="10">
        <v>45657</v>
      </c>
      <c r="X22" s="8" t="s">
        <v>747</v>
      </c>
      <c r="Y22" s="8" t="s">
        <v>95</v>
      </c>
      <c r="Z22" s="8" t="s">
        <v>96</v>
      </c>
      <c r="AA22" s="8" t="s">
        <v>67</v>
      </c>
      <c r="AB22" s="8" t="s">
        <v>67</v>
      </c>
      <c r="AC22" s="8" t="s">
        <v>97</v>
      </c>
      <c r="AD22" s="8" t="s">
        <v>98</v>
      </c>
      <c r="AE22" s="8"/>
      <c r="AF22" s="11" t="s">
        <v>1163</v>
      </c>
      <c r="AG22" s="8" t="s">
        <v>1164</v>
      </c>
      <c r="AH22" s="12">
        <v>48719</v>
      </c>
      <c r="AI22" s="12">
        <v>46086</v>
      </c>
      <c r="AJ22" s="12">
        <v>38035</v>
      </c>
      <c r="AK22" s="12">
        <v>23656</v>
      </c>
      <c r="AL22" s="12">
        <v>8855</v>
      </c>
      <c r="AM22" s="12">
        <v>3934</v>
      </c>
      <c r="AN22" s="12">
        <v>3631</v>
      </c>
      <c r="AO22" s="12">
        <v>3251</v>
      </c>
      <c r="AP22" s="12">
        <v>3344</v>
      </c>
      <c r="AQ22" s="12">
        <v>10712</v>
      </c>
      <c r="AR22" s="12">
        <v>38229</v>
      </c>
      <c r="AS22" s="13">
        <v>49163</v>
      </c>
      <c r="AT22" s="14">
        <f>AH22+AI22+AJ22+AK22+AL22+AM22+AN22+AO22+AP22+AQ22+AR22+AS22</f>
        <v>277615</v>
      </c>
      <c r="AU22" s="8" t="str">
        <f>AU$18</f>
        <v>W-5.1</v>
      </c>
      <c r="AV22" s="8" t="s">
        <v>1147</v>
      </c>
      <c r="AW22" s="8" t="s">
        <v>1165</v>
      </c>
      <c r="AX22" s="15">
        <v>8760</v>
      </c>
      <c r="AY22" s="9">
        <v>12</v>
      </c>
      <c r="AZ22" s="16">
        <v>0</v>
      </c>
      <c r="BA22" s="16">
        <v>100</v>
      </c>
      <c r="BB22" s="9">
        <f t="shared" si="0"/>
        <v>0</v>
      </c>
      <c r="BC22" s="9">
        <f t="shared" si="1"/>
        <v>277615</v>
      </c>
      <c r="BD22" s="17">
        <f t="shared" si="2"/>
        <v>0</v>
      </c>
      <c r="BE22" s="17">
        <f t="shared" si="3"/>
        <v>0</v>
      </c>
      <c r="BF22" s="18">
        <f t="shared" si="4"/>
        <v>0</v>
      </c>
      <c r="BG22" s="18">
        <f t="shared" si="5"/>
        <v>0</v>
      </c>
      <c r="BH22" s="18">
        <f t="shared" si="6"/>
        <v>0</v>
      </c>
      <c r="BI22" s="19">
        <f t="shared" si="7"/>
        <v>0</v>
      </c>
      <c r="BJ22" s="20">
        <f t="shared" si="8"/>
        <v>0</v>
      </c>
      <c r="BK22" s="19">
        <f t="shared" si="9"/>
        <v>0</v>
      </c>
      <c r="BL22" s="20">
        <f t="shared" si="10"/>
        <v>0</v>
      </c>
      <c r="BM22" s="12">
        <f>VLOOKUP(AU22,Ceny!$A$3:$E$9,2,FALSE)</f>
        <v>6.4200000000000004E-3</v>
      </c>
      <c r="BN22" s="20">
        <f>ROUND(BM22*AX22*AW22*AZ22/100,2)</f>
        <v>0</v>
      </c>
      <c r="BO22" s="12">
        <f>VLOOKUP(AU22,Ceny!$A$3:$E$9,4,FALSE)</f>
        <v>4.96E-3</v>
      </c>
      <c r="BP22" s="20">
        <f>ROUND(BO22*AW22*AX22*BA22/100,2)</f>
        <v>4822.91</v>
      </c>
      <c r="BQ22" s="12">
        <f>VLOOKUP(AU22,Ceny!$A$3:$E$9,3,FALSE)</f>
        <v>2.3060000000000001E-2</v>
      </c>
      <c r="BR22" s="20">
        <f t="shared" si="11"/>
        <v>0</v>
      </c>
      <c r="BS22" s="12">
        <f>VLOOKUP(AU22,Ceny!$A$3:$E$9,5,FALSE)</f>
        <v>1.8329999999999999E-2</v>
      </c>
      <c r="BT22" s="20">
        <f t="shared" si="12"/>
        <v>5088.68</v>
      </c>
      <c r="BU22" s="20">
        <v>0</v>
      </c>
      <c r="BV22" s="68">
        <f t="shared" si="13"/>
        <v>0</v>
      </c>
      <c r="BW22" s="21">
        <f t="shared" si="14"/>
        <v>9911.59</v>
      </c>
      <c r="BX22" s="21">
        <f t="shared" si="15"/>
        <v>2279.67</v>
      </c>
      <c r="BY22" s="21">
        <f t="shared" si="16"/>
        <v>12191.26</v>
      </c>
      <c r="CA22" s="66"/>
    </row>
    <row r="23" spans="1:79">
      <c r="A23" s="73">
        <f t="shared" si="17"/>
        <v>10</v>
      </c>
      <c r="B23" s="8" t="s">
        <v>65</v>
      </c>
      <c r="C23" s="8" t="s">
        <v>66</v>
      </c>
      <c r="D23" s="8" t="s">
        <v>67</v>
      </c>
      <c r="E23" s="8" t="s">
        <v>67</v>
      </c>
      <c r="F23" s="8" t="s">
        <v>68</v>
      </c>
      <c r="G23" s="8" t="s">
        <v>69</v>
      </c>
      <c r="H23" s="8"/>
      <c r="I23" s="8" t="s">
        <v>70</v>
      </c>
      <c r="J23" s="8" t="s">
        <v>99</v>
      </c>
      <c r="K23" s="8" t="s">
        <v>100</v>
      </c>
      <c r="L23" s="8" t="s">
        <v>67</v>
      </c>
      <c r="M23" s="8" t="s">
        <v>67</v>
      </c>
      <c r="N23" s="8" t="s">
        <v>101</v>
      </c>
      <c r="O23" s="8" t="s">
        <v>102</v>
      </c>
      <c r="P23" s="8"/>
      <c r="Q23" s="8" t="s">
        <v>740</v>
      </c>
      <c r="R23" s="8" t="s">
        <v>741</v>
      </c>
      <c r="S23" s="8">
        <v>0</v>
      </c>
      <c r="T23" s="9" t="s">
        <v>49</v>
      </c>
      <c r="U23" s="9" t="s">
        <v>35</v>
      </c>
      <c r="V23" s="8" t="s">
        <v>746</v>
      </c>
      <c r="W23" s="10">
        <v>45657</v>
      </c>
      <c r="X23" s="8" t="s">
        <v>747</v>
      </c>
      <c r="Y23" s="8" t="s">
        <v>99</v>
      </c>
      <c r="Z23" s="8" t="s">
        <v>100</v>
      </c>
      <c r="AA23" s="8" t="s">
        <v>67</v>
      </c>
      <c r="AB23" s="8" t="s">
        <v>67</v>
      </c>
      <c r="AC23" s="8" t="s">
        <v>101</v>
      </c>
      <c r="AD23" s="8" t="s">
        <v>102</v>
      </c>
      <c r="AE23" s="8"/>
      <c r="AF23" s="11" t="s">
        <v>1166</v>
      </c>
      <c r="AG23" s="8" t="s">
        <v>1167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3"/>
      <c r="AT23" s="14">
        <v>80</v>
      </c>
      <c r="AU23" s="8" t="str">
        <f>AU$14</f>
        <v>W-1.1</v>
      </c>
      <c r="AV23" s="8" t="s">
        <v>1147</v>
      </c>
      <c r="AW23" s="8"/>
      <c r="AX23" s="15">
        <v>8760</v>
      </c>
      <c r="AY23" s="9">
        <v>12</v>
      </c>
      <c r="AZ23" s="16">
        <v>0</v>
      </c>
      <c r="BA23" s="16">
        <v>100</v>
      </c>
      <c r="BB23" s="9">
        <f t="shared" si="0"/>
        <v>0</v>
      </c>
      <c r="BC23" s="9">
        <f t="shared" si="1"/>
        <v>80</v>
      </c>
      <c r="BD23" s="17">
        <f t="shared" si="2"/>
        <v>0</v>
      </c>
      <c r="BE23" s="17">
        <f t="shared" si="3"/>
        <v>0</v>
      </c>
      <c r="BF23" s="18">
        <f t="shared" si="4"/>
        <v>0</v>
      </c>
      <c r="BG23" s="18">
        <f t="shared" si="5"/>
        <v>0</v>
      </c>
      <c r="BH23" s="18">
        <f t="shared" si="6"/>
        <v>0</v>
      </c>
      <c r="BI23" s="19">
        <f t="shared" si="7"/>
        <v>0</v>
      </c>
      <c r="BJ23" s="20">
        <f t="shared" si="8"/>
        <v>0</v>
      </c>
      <c r="BK23" s="19">
        <f t="shared" si="9"/>
        <v>0</v>
      </c>
      <c r="BL23" s="20">
        <f t="shared" si="10"/>
        <v>0</v>
      </c>
      <c r="BM23" s="12">
        <f>VLOOKUP(AU23,Ceny!$A$3:$E$9,2,FALSE)</f>
        <v>6.01</v>
      </c>
      <c r="BN23" s="20">
        <f>ROUND(BM23*AY23*AZ23/100,2)</f>
        <v>0</v>
      </c>
      <c r="BO23" s="12">
        <f>VLOOKUP(AU23,Ceny!$A$3:$E$9,4,FALSE)</f>
        <v>4.6399999999999997</v>
      </c>
      <c r="BP23" s="20">
        <f>ROUND(BO23*AY23*BA23/100,2)</f>
        <v>55.68</v>
      </c>
      <c r="BQ23" s="12">
        <f>VLOOKUP(AU23,Ceny!$A$3:$E$9,3,FALSE)</f>
        <v>5.706E-2</v>
      </c>
      <c r="BR23" s="20">
        <f t="shared" si="11"/>
        <v>0</v>
      </c>
      <c r="BS23" s="12">
        <f>VLOOKUP(AU23,Ceny!$A$3:$E$9,5,FALSE)</f>
        <v>4.5350000000000001E-2</v>
      </c>
      <c r="BT23" s="20">
        <f t="shared" si="12"/>
        <v>3.63</v>
      </c>
      <c r="BU23" s="20">
        <v>0</v>
      </c>
      <c r="BV23" s="68">
        <f t="shared" si="13"/>
        <v>0</v>
      </c>
      <c r="BW23" s="21">
        <f t="shared" si="14"/>
        <v>59.31</v>
      </c>
      <c r="BX23" s="21">
        <f t="shared" si="15"/>
        <v>13.64</v>
      </c>
      <c r="BY23" s="21">
        <f t="shared" si="16"/>
        <v>72.95</v>
      </c>
      <c r="CA23" s="66"/>
    </row>
    <row r="24" spans="1:79">
      <c r="A24" s="73">
        <f t="shared" si="17"/>
        <v>11</v>
      </c>
      <c r="B24" s="8" t="s">
        <v>65</v>
      </c>
      <c r="C24" s="8" t="s">
        <v>66</v>
      </c>
      <c r="D24" s="8" t="s">
        <v>67</v>
      </c>
      <c r="E24" s="8" t="s">
        <v>67</v>
      </c>
      <c r="F24" s="8" t="s">
        <v>68</v>
      </c>
      <c r="G24" s="8" t="s">
        <v>69</v>
      </c>
      <c r="H24" s="8"/>
      <c r="I24" s="8" t="s">
        <v>70</v>
      </c>
      <c r="J24" s="8" t="s">
        <v>103</v>
      </c>
      <c r="K24" s="8" t="s">
        <v>104</v>
      </c>
      <c r="L24" s="8" t="s">
        <v>67</v>
      </c>
      <c r="M24" s="8" t="s">
        <v>67</v>
      </c>
      <c r="N24" s="8" t="s">
        <v>105</v>
      </c>
      <c r="O24" s="8" t="s">
        <v>106</v>
      </c>
      <c r="P24" s="8"/>
      <c r="Q24" s="8" t="s">
        <v>740</v>
      </c>
      <c r="R24" s="8" t="s">
        <v>741</v>
      </c>
      <c r="S24" s="8">
        <v>0</v>
      </c>
      <c r="T24" s="9" t="s">
        <v>49</v>
      </c>
      <c r="U24" s="9" t="s">
        <v>35</v>
      </c>
      <c r="V24" s="8" t="s">
        <v>746</v>
      </c>
      <c r="W24" s="10">
        <v>45657</v>
      </c>
      <c r="X24" s="8" t="s">
        <v>747</v>
      </c>
      <c r="Y24" s="8" t="s">
        <v>103</v>
      </c>
      <c r="Z24" s="8" t="s">
        <v>104</v>
      </c>
      <c r="AA24" s="8" t="s">
        <v>67</v>
      </c>
      <c r="AB24" s="8" t="s">
        <v>67</v>
      </c>
      <c r="AC24" s="8" t="s">
        <v>105</v>
      </c>
      <c r="AD24" s="8" t="s">
        <v>106</v>
      </c>
      <c r="AE24" s="8"/>
      <c r="AF24" s="11" t="s">
        <v>1168</v>
      </c>
      <c r="AG24" s="8" t="s">
        <v>1169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3"/>
      <c r="AT24" s="14">
        <v>629</v>
      </c>
      <c r="AU24" s="8" t="str">
        <f>AU$14</f>
        <v>W-1.1</v>
      </c>
      <c r="AV24" s="8" t="s">
        <v>1147</v>
      </c>
      <c r="AW24" s="8"/>
      <c r="AX24" s="15">
        <v>8760</v>
      </c>
      <c r="AY24" s="9">
        <v>12</v>
      </c>
      <c r="AZ24" s="16">
        <v>0</v>
      </c>
      <c r="BA24" s="16">
        <v>100</v>
      </c>
      <c r="BB24" s="9">
        <f t="shared" si="0"/>
        <v>0</v>
      </c>
      <c r="BC24" s="9">
        <f t="shared" si="1"/>
        <v>629</v>
      </c>
      <c r="BD24" s="17">
        <f t="shared" si="2"/>
        <v>0</v>
      </c>
      <c r="BE24" s="17">
        <f t="shared" si="3"/>
        <v>0</v>
      </c>
      <c r="BF24" s="18">
        <f t="shared" si="4"/>
        <v>0</v>
      </c>
      <c r="BG24" s="18">
        <f t="shared" si="5"/>
        <v>0</v>
      </c>
      <c r="BH24" s="18">
        <f t="shared" si="6"/>
        <v>0</v>
      </c>
      <c r="BI24" s="19">
        <f t="shared" si="7"/>
        <v>0</v>
      </c>
      <c r="BJ24" s="20">
        <f t="shared" si="8"/>
        <v>0</v>
      </c>
      <c r="BK24" s="19">
        <f t="shared" si="9"/>
        <v>0</v>
      </c>
      <c r="BL24" s="20">
        <f t="shared" si="10"/>
        <v>0</v>
      </c>
      <c r="BM24" s="12">
        <f>VLOOKUP(AU24,Ceny!$A$3:$E$9,2,FALSE)</f>
        <v>6.01</v>
      </c>
      <c r="BN24" s="20">
        <f>ROUND(BM24*AY24*AZ24/100,2)</f>
        <v>0</v>
      </c>
      <c r="BO24" s="12">
        <f>VLOOKUP(AU24,Ceny!$A$3:$E$9,4,FALSE)</f>
        <v>4.6399999999999997</v>
      </c>
      <c r="BP24" s="20">
        <f>ROUND(BO24*AY24*BA24/100,2)</f>
        <v>55.68</v>
      </c>
      <c r="BQ24" s="12">
        <f>VLOOKUP(AU24,Ceny!$A$3:$E$9,3,FALSE)</f>
        <v>5.706E-2</v>
      </c>
      <c r="BR24" s="20">
        <f t="shared" si="11"/>
        <v>0</v>
      </c>
      <c r="BS24" s="12">
        <f>VLOOKUP(AU24,Ceny!$A$3:$E$9,5,FALSE)</f>
        <v>4.5350000000000001E-2</v>
      </c>
      <c r="BT24" s="20">
        <f t="shared" si="12"/>
        <v>28.53</v>
      </c>
      <c r="BU24" s="20">
        <v>0</v>
      </c>
      <c r="BV24" s="68">
        <f t="shared" si="13"/>
        <v>0</v>
      </c>
      <c r="BW24" s="21">
        <f t="shared" si="14"/>
        <v>84.210000000000008</v>
      </c>
      <c r="BX24" s="21">
        <f t="shared" si="15"/>
        <v>19.37</v>
      </c>
      <c r="BY24" s="21">
        <f t="shared" si="16"/>
        <v>103.58000000000001</v>
      </c>
      <c r="CA24" s="66"/>
    </row>
    <row r="25" spans="1:79">
      <c r="A25" s="73">
        <f t="shared" si="17"/>
        <v>12</v>
      </c>
      <c r="B25" s="8" t="s">
        <v>65</v>
      </c>
      <c r="C25" s="8" t="s">
        <v>66</v>
      </c>
      <c r="D25" s="8" t="s">
        <v>67</v>
      </c>
      <c r="E25" s="8" t="s">
        <v>67</v>
      </c>
      <c r="F25" s="8" t="s">
        <v>68</v>
      </c>
      <c r="G25" s="8" t="s">
        <v>69</v>
      </c>
      <c r="H25" s="8"/>
      <c r="I25" s="8" t="s">
        <v>70</v>
      </c>
      <c r="J25" s="8" t="s">
        <v>107</v>
      </c>
      <c r="K25" s="8" t="s">
        <v>108</v>
      </c>
      <c r="L25" s="8" t="s">
        <v>67</v>
      </c>
      <c r="M25" s="8" t="s">
        <v>67</v>
      </c>
      <c r="N25" s="8" t="s">
        <v>109</v>
      </c>
      <c r="O25" s="8" t="s">
        <v>110</v>
      </c>
      <c r="P25" s="8"/>
      <c r="Q25" s="8" t="s">
        <v>740</v>
      </c>
      <c r="R25" s="8" t="s">
        <v>741</v>
      </c>
      <c r="S25" s="8">
        <v>0</v>
      </c>
      <c r="T25" s="9" t="s">
        <v>49</v>
      </c>
      <c r="U25" s="9" t="s">
        <v>35</v>
      </c>
      <c r="V25" s="8" t="s">
        <v>746</v>
      </c>
      <c r="W25" s="10">
        <v>45657</v>
      </c>
      <c r="X25" s="8" t="s">
        <v>747</v>
      </c>
      <c r="Y25" s="8" t="s">
        <v>107</v>
      </c>
      <c r="Z25" s="8" t="s">
        <v>108</v>
      </c>
      <c r="AA25" s="8" t="s">
        <v>67</v>
      </c>
      <c r="AB25" s="8" t="s">
        <v>67</v>
      </c>
      <c r="AC25" s="8" t="s">
        <v>109</v>
      </c>
      <c r="AD25" s="8" t="s">
        <v>110</v>
      </c>
      <c r="AE25" s="8"/>
      <c r="AF25" s="11" t="s">
        <v>1170</v>
      </c>
      <c r="AG25" s="8" t="s">
        <v>1171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3"/>
      <c r="AT25" s="14">
        <v>0</v>
      </c>
      <c r="AU25" s="8" t="str">
        <f>AU$14</f>
        <v>W-1.1</v>
      </c>
      <c r="AV25" s="8" t="s">
        <v>1147</v>
      </c>
      <c r="AW25" s="8"/>
      <c r="AX25" s="15">
        <v>8760</v>
      </c>
      <c r="AY25" s="9">
        <v>12</v>
      </c>
      <c r="AZ25" s="16">
        <v>0</v>
      </c>
      <c r="BA25" s="16">
        <v>100</v>
      </c>
      <c r="BB25" s="9">
        <f t="shared" si="0"/>
        <v>0</v>
      </c>
      <c r="BC25" s="9">
        <f t="shared" si="1"/>
        <v>0</v>
      </c>
      <c r="BD25" s="17">
        <f t="shared" si="2"/>
        <v>0</v>
      </c>
      <c r="BE25" s="17">
        <f t="shared" si="3"/>
        <v>0</v>
      </c>
      <c r="BF25" s="18">
        <f t="shared" si="4"/>
        <v>0</v>
      </c>
      <c r="BG25" s="18">
        <f t="shared" si="5"/>
        <v>0</v>
      </c>
      <c r="BH25" s="18">
        <f t="shared" si="6"/>
        <v>0</v>
      </c>
      <c r="BI25" s="19">
        <f t="shared" si="7"/>
        <v>0</v>
      </c>
      <c r="BJ25" s="20">
        <f t="shared" si="8"/>
        <v>0</v>
      </c>
      <c r="BK25" s="19">
        <f t="shared" si="9"/>
        <v>0</v>
      </c>
      <c r="BL25" s="20">
        <f t="shared" si="10"/>
        <v>0</v>
      </c>
      <c r="BM25" s="12">
        <f>VLOOKUP(AU25,Ceny!$A$3:$E$9,2,FALSE)</f>
        <v>6.01</v>
      </c>
      <c r="BN25" s="20">
        <f>ROUND(BM25*AY25*AZ25/100,2)</f>
        <v>0</v>
      </c>
      <c r="BO25" s="12">
        <f>VLOOKUP(AU25,Ceny!$A$3:$E$9,4,FALSE)</f>
        <v>4.6399999999999997</v>
      </c>
      <c r="BP25" s="20">
        <f>ROUND(BO25*AY25*BA25/100,2)</f>
        <v>55.68</v>
      </c>
      <c r="BQ25" s="12">
        <f>VLOOKUP(AU25,Ceny!$A$3:$E$9,3,FALSE)</f>
        <v>5.706E-2</v>
      </c>
      <c r="BR25" s="20">
        <f t="shared" si="11"/>
        <v>0</v>
      </c>
      <c r="BS25" s="12">
        <f>VLOOKUP(AU25,Ceny!$A$3:$E$9,5,FALSE)</f>
        <v>4.5350000000000001E-2</v>
      </c>
      <c r="BT25" s="20">
        <f t="shared" si="12"/>
        <v>0</v>
      </c>
      <c r="BU25" s="20">
        <v>0</v>
      </c>
      <c r="BV25" s="68">
        <f t="shared" si="13"/>
        <v>0</v>
      </c>
      <c r="BW25" s="21">
        <f t="shared" si="14"/>
        <v>55.68</v>
      </c>
      <c r="BX25" s="21">
        <f t="shared" si="15"/>
        <v>12.81</v>
      </c>
      <c r="BY25" s="21">
        <f t="shared" si="16"/>
        <v>68.489999999999995</v>
      </c>
      <c r="CA25" s="66"/>
    </row>
    <row r="26" spans="1:79">
      <c r="A26" s="73">
        <f t="shared" si="17"/>
        <v>13</v>
      </c>
      <c r="B26" s="8" t="s">
        <v>65</v>
      </c>
      <c r="C26" s="8" t="s">
        <v>66</v>
      </c>
      <c r="D26" s="8" t="s">
        <v>67</v>
      </c>
      <c r="E26" s="8" t="s">
        <v>67</v>
      </c>
      <c r="F26" s="8" t="s">
        <v>68</v>
      </c>
      <c r="G26" s="8" t="s">
        <v>69</v>
      </c>
      <c r="H26" s="8"/>
      <c r="I26" s="8" t="s">
        <v>70</v>
      </c>
      <c r="J26" s="8" t="s">
        <v>111</v>
      </c>
      <c r="K26" s="8" t="s">
        <v>112</v>
      </c>
      <c r="L26" s="8" t="s">
        <v>67</v>
      </c>
      <c r="M26" s="8" t="s">
        <v>67</v>
      </c>
      <c r="N26" s="8" t="s">
        <v>113</v>
      </c>
      <c r="O26" s="8" t="s">
        <v>114</v>
      </c>
      <c r="P26" s="8"/>
      <c r="Q26" s="8" t="s">
        <v>740</v>
      </c>
      <c r="R26" s="8" t="s">
        <v>741</v>
      </c>
      <c r="S26" s="8">
        <v>0</v>
      </c>
      <c r="T26" s="9" t="s">
        <v>49</v>
      </c>
      <c r="U26" s="9" t="s">
        <v>35</v>
      </c>
      <c r="V26" s="8" t="s">
        <v>746</v>
      </c>
      <c r="W26" s="10">
        <v>45657</v>
      </c>
      <c r="X26" s="8" t="s">
        <v>747</v>
      </c>
      <c r="Y26" s="8" t="s">
        <v>111</v>
      </c>
      <c r="Z26" s="8" t="s">
        <v>758</v>
      </c>
      <c r="AA26" s="8" t="s">
        <v>67</v>
      </c>
      <c r="AB26" s="8" t="s">
        <v>67</v>
      </c>
      <c r="AC26" s="8" t="s">
        <v>759</v>
      </c>
      <c r="AD26" s="8" t="s">
        <v>647</v>
      </c>
      <c r="AE26" s="8"/>
      <c r="AF26" s="11" t="s">
        <v>1172</v>
      </c>
      <c r="AG26" s="8" t="s">
        <v>1173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3"/>
      <c r="AT26" s="14">
        <v>179608</v>
      </c>
      <c r="AU26" s="8" t="str">
        <f>AU$16</f>
        <v>W-4</v>
      </c>
      <c r="AV26" s="8" t="s">
        <v>1147</v>
      </c>
      <c r="AW26" s="8"/>
      <c r="AX26" s="15">
        <v>8760</v>
      </c>
      <c r="AY26" s="9">
        <v>12</v>
      </c>
      <c r="AZ26" s="16">
        <v>0</v>
      </c>
      <c r="BA26" s="16">
        <v>100</v>
      </c>
      <c r="BB26" s="9">
        <f t="shared" si="0"/>
        <v>0</v>
      </c>
      <c r="BC26" s="9">
        <f t="shared" si="1"/>
        <v>179608</v>
      </c>
      <c r="BD26" s="17">
        <f t="shared" si="2"/>
        <v>0</v>
      </c>
      <c r="BE26" s="17">
        <f t="shared" si="3"/>
        <v>0</v>
      </c>
      <c r="BF26" s="18">
        <f t="shared" si="4"/>
        <v>0</v>
      </c>
      <c r="BG26" s="18">
        <f t="shared" si="5"/>
        <v>0</v>
      </c>
      <c r="BH26" s="18">
        <f t="shared" si="6"/>
        <v>0</v>
      </c>
      <c r="BI26" s="19">
        <f t="shared" si="7"/>
        <v>0</v>
      </c>
      <c r="BJ26" s="20">
        <f t="shared" si="8"/>
        <v>0</v>
      </c>
      <c r="BK26" s="19">
        <f t="shared" si="9"/>
        <v>0</v>
      </c>
      <c r="BL26" s="20">
        <f t="shared" si="10"/>
        <v>0</v>
      </c>
      <c r="BM26" s="12">
        <f>VLOOKUP(AU26,Ceny!$A$3:$E$9,2,FALSE)</f>
        <v>204.77</v>
      </c>
      <c r="BN26" s="20">
        <f>ROUND(BM26*AY26*AZ26/100,2)</f>
        <v>0</v>
      </c>
      <c r="BO26" s="12">
        <f>VLOOKUP(AU26,Ceny!$A$3:$E$9,4,FALSE)</f>
        <v>158.16</v>
      </c>
      <c r="BP26" s="20">
        <f>ROUND(BO26*AY26*BA26/100,2)</f>
        <v>1897.92</v>
      </c>
      <c r="BQ26" s="12">
        <f>VLOOKUP(AU26,Ceny!$A$3:$E$9,3,FALSE)</f>
        <v>4.4069999999999998E-2</v>
      </c>
      <c r="BR26" s="20">
        <f t="shared" si="11"/>
        <v>0</v>
      </c>
      <c r="BS26" s="12">
        <f>VLOOKUP(AU26,Ceny!$A$3:$E$9,5,FALSE)</f>
        <v>3.5020000000000003E-2</v>
      </c>
      <c r="BT26" s="20">
        <f t="shared" si="12"/>
        <v>6289.87</v>
      </c>
      <c r="BU26" s="20">
        <v>0</v>
      </c>
      <c r="BV26" s="68">
        <f t="shared" si="13"/>
        <v>0</v>
      </c>
      <c r="BW26" s="21">
        <f t="shared" si="14"/>
        <v>8187.79</v>
      </c>
      <c r="BX26" s="21">
        <f t="shared" si="15"/>
        <v>1883.19</v>
      </c>
      <c r="BY26" s="21">
        <f t="shared" si="16"/>
        <v>10070.98</v>
      </c>
      <c r="CA26" s="66"/>
    </row>
    <row r="27" spans="1:79">
      <c r="A27" s="73">
        <f t="shared" si="17"/>
        <v>14</v>
      </c>
      <c r="B27" s="8" t="s">
        <v>65</v>
      </c>
      <c r="C27" s="8" t="s">
        <v>66</v>
      </c>
      <c r="D27" s="8" t="s">
        <v>67</v>
      </c>
      <c r="E27" s="8" t="s">
        <v>67</v>
      </c>
      <c r="F27" s="8" t="s">
        <v>68</v>
      </c>
      <c r="G27" s="8" t="s">
        <v>69</v>
      </c>
      <c r="H27" s="8"/>
      <c r="I27" s="8" t="s">
        <v>70</v>
      </c>
      <c r="J27" s="8" t="s">
        <v>111</v>
      </c>
      <c r="K27" s="8" t="s">
        <v>112</v>
      </c>
      <c r="L27" s="8" t="s">
        <v>67</v>
      </c>
      <c r="M27" s="8" t="s">
        <v>67</v>
      </c>
      <c r="N27" s="8" t="s">
        <v>113</v>
      </c>
      <c r="O27" s="8" t="s">
        <v>114</v>
      </c>
      <c r="P27" s="8"/>
      <c r="Q27" s="8" t="s">
        <v>740</v>
      </c>
      <c r="R27" s="8" t="s">
        <v>741</v>
      </c>
      <c r="S27" s="8">
        <v>0</v>
      </c>
      <c r="T27" s="9" t="s">
        <v>49</v>
      </c>
      <c r="U27" s="9" t="s">
        <v>35</v>
      </c>
      <c r="V27" s="8" t="s">
        <v>746</v>
      </c>
      <c r="W27" s="10">
        <v>45657</v>
      </c>
      <c r="X27" s="8" t="s">
        <v>747</v>
      </c>
      <c r="Y27" s="8" t="s">
        <v>111</v>
      </c>
      <c r="Z27" s="8" t="s">
        <v>760</v>
      </c>
      <c r="AA27" s="8" t="s">
        <v>67</v>
      </c>
      <c r="AB27" s="8" t="s">
        <v>67</v>
      </c>
      <c r="AC27" s="8" t="s">
        <v>761</v>
      </c>
      <c r="AD27" s="8" t="s">
        <v>404</v>
      </c>
      <c r="AE27" s="8" t="s">
        <v>762</v>
      </c>
      <c r="AF27" s="11" t="s">
        <v>1174</v>
      </c>
      <c r="AG27" s="8"/>
      <c r="AH27" s="12">
        <v>87012</v>
      </c>
      <c r="AI27" s="12">
        <v>85900</v>
      </c>
      <c r="AJ27" s="12">
        <v>82387</v>
      </c>
      <c r="AK27" s="12">
        <v>60916</v>
      </c>
      <c r="AL27" s="12">
        <v>44506</v>
      </c>
      <c r="AM27" s="12">
        <v>29950</v>
      </c>
      <c r="AN27" s="12">
        <v>24490</v>
      </c>
      <c r="AO27" s="12">
        <v>21520</v>
      </c>
      <c r="AP27" s="12">
        <v>24116</v>
      </c>
      <c r="AQ27" s="12">
        <v>53860</v>
      </c>
      <c r="AR27" s="12">
        <v>87766</v>
      </c>
      <c r="AS27" s="13">
        <v>104107</v>
      </c>
      <c r="AT27" s="14">
        <f>AH27+AI27+AJ27+AK27+AL27+AM27+AN27+AO27+AP27+AQ27+AR27+AS27</f>
        <v>706530</v>
      </c>
      <c r="AU27" s="8" t="str">
        <f>AU$18</f>
        <v>W-5.1</v>
      </c>
      <c r="AV27" s="8" t="s">
        <v>1147</v>
      </c>
      <c r="AW27" s="8" t="s">
        <v>1175</v>
      </c>
      <c r="AX27" s="15">
        <v>8760</v>
      </c>
      <c r="AY27" s="9">
        <v>12</v>
      </c>
      <c r="AZ27" s="16">
        <v>0</v>
      </c>
      <c r="BA27" s="16">
        <v>100</v>
      </c>
      <c r="BB27" s="9">
        <f t="shared" si="0"/>
        <v>0</v>
      </c>
      <c r="BC27" s="9">
        <f t="shared" si="1"/>
        <v>706530</v>
      </c>
      <c r="BD27" s="17">
        <f t="shared" si="2"/>
        <v>0</v>
      </c>
      <c r="BE27" s="17">
        <f t="shared" si="3"/>
        <v>0</v>
      </c>
      <c r="BF27" s="18">
        <f t="shared" si="4"/>
        <v>0</v>
      </c>
      <c r="BG27" s="18">
        <f t="shared" si="5"/>
        <v>0</v>
      </c>
      <c r="BH27" s="18">
        <f t="shared" si="6"/>
        <v>0</v>
      </c>
      <c r="BI27" s="19">
        <f t="shared" si="7"/>
        <v>0</v>
      </c>
      <c r="BJ27" s="20">
        <f t="shared" si="8"/>
        <v>0</v>
      </c>
      <c r="BK27" s="19">
        <f t="shared" si="9"/>
        <v>0</v>
      </c>
      <c r="BL27" s="20">
        <f t="shared" si="10"/>
        <v>0</v>
      </c>
      <c r="BM27" s="12">
        <f>VLOOKUP(AU27,Ceny!$A$3:$E$9,2,FALSE)</f>
        <v>6.4200000000000004E-3</v>
      </c>
      <c r="BN27" s="20">
        <f>ROUND(BM27*AX27*AW27*AZ27/100,2)</f>
        <v>0</v>
      </c>
      <c r="BO27" s="12">
        <f>VLOOKUP(AU27,Ceny!$A$3:$E$9,4,FALSE)</f>
        <v>4.96E-3</v>
      </c>
      <c r="BP27" s="20">
        <f>ROUND(BO27*AW27*AX27*BA27/100,2)</f>
        <v>19074.37</v>
      </c>
      <c r="BQ27" s="12">
        <f>VLOOKUP(AU27,Ceny!$A$3:$E$9,3,FALSE)</f>
        <v>2.3060000000000001E-2</v>
      </c>
      <c r="BR27" s="20">
        <f t="shared" si="11"/>
        <v>0</v>
      </c>
      <c r="BS27" s="12">
        <f>VLOOKUP(AU27,Ceny!$A$3:$E$9,5,FALSE)</f>
        <v>1.8329999999999999E-2</v>
      </c>
      <c r="BT27" s="20">
        <f t="shared" si="12"/>
        <v>12950.69</v>
      </c>
      <c r="BU27" s="20">
        <v>0</v>
      </c>
      <c r="BV27" s="68">
        <f t="shared" si="13"/>
        <v>0</v>
      </c>
      <c r="BW27" s="21">
        <f t="shared" si="14"/>
        <v>32025.059999999998</v>
      </c>
      <c r="BX27" s="21">
        <f t="shared" si="15"/>
        <v>7365.76</v>
      </c>
      <c r="BY27" s="21">
        <f t="shared" si="16"/>
        <v>39390.82</v>
      </c>
      <c r="CA27" s="66"/>
    </row>
    <row r="28" spans="1:79">
      <c r="A28" s="73">
        <f t="shared" si="17"/>
        <v>15</v>
      </c>
      <c r="B28" s="8" t="s">
        <v>65</v>
      </c>
      <c r="C28" s="8" t="s">
        <v>66</v>
      </c>
      <c r="D28" s="8" t="s">
        <v>67</v>
      </c>
      <c r="E28" s="8" t="s">
        <v>67</v>
      </c>
      <c r="F28" s="8" t="s">
        <v>68</v>
      </c>
      <c r="G28" s="8" t="s">
        <v>69</v>
      </c>
      <c r="H28" s="8"/>
      <c r="I28" s="8" t="s">
        <v>70</v>
      </c>
      <c r="J28" s="8" t="s">
        <v>111</v>
      </c>
      <c r="K28" s="8" t="s">
        <v>112</v>
      </c>
      <c r="L28" s="8" t="s">
        <v>67</v>
      </c>
      <c r="M28" s="8" t="s">
        <v>67</v>
      </c>
      <c r="N28" s="8" t="s">
        <v>113</v>
      </c>
      <c r="O28" s="8" t="s">
        <v>114</v>
      </c>
      <c r="P28" s="8"/>
      <c r="Q28" s="8" t="s">
        <v>740</v>
      </c>
      <c r="R28" s="8" t="s">
        <v>741</v>
      </c>
      <c r="S28" s="8">
        <v>0</v>
      </c>
      <c r="T28" s="9" t="s">
        <v>49</v>
      </c>
      <c r="U28" s="9" t="s">
        <v>35</v>
      </c>
      <c r="V28" s="8" t="s">
        <v>746</v>
      </c>
      <c r="W28" s="10">
        <v>45657</v>
      </c>
      <c r="X28" s="8" t="s">
        <v>747</v>
      </c>
      <c r="Y28" s="8" t="s">
        <v>111</v>
      </c>
      <c r="Z28" s="8" t="s">
        <v>763</v>
      </c>
      <c r="AA28" s="8" t="s">
        <v>67</v>
      </c>
      <c r="AB28" s="8" t="s">
        <v>67</v>
      </c>
      <c r="AC28" s="8" t="s">
        <v>216</v>
      </c>
      <c r="AD28" s="8" t="s">
        <v>623</v>
      </c>
      <c r="AE28" s="8" t="s">
        <v>94</v>
      </c>
      <c r="AF28" s="11" t="s">
        <v>1176</v>
      </c>
      <c r="AG28" s="8" t="s">
        <v>1177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3"/>
      <c r="AT28" s="14">
        <v>333</v>
      </c>
      <c r="AU28" s="8" t="str">
        <f>AU$14</f>
        <v>W-1.1</v>
      </c>
      <c r="AV28" s="8" t="s">
        <v>1147</v>
      </c>
      <c r="AW28" s="8"/>
      <c r="AX28" s="15">
        <v>8760</v>
      </c>
      <c r="AY28" s="9">
        <v>12</v>
      </c>
      <c r="AZ28" s="16">
        <v>0</v>
      </c>
      <c r="BA28" s="16">
        <v>100</v>
      </c>
      <c r="BB28" s="9">
        <f t="shared" si="0"/>
        <v>0</v>
      </c>
      <c r="BC28" s="9">
        <f t="shared" si="1"/>
        <v>333</v>
      </c>
      <c r="BD28" s="17">
        <f t="shared" si="2"/>
        <v>0</v>
      </c>
      <c r="BE28" s="17">
        <f t="shared" si="3"/>
        <v>0</v>
      </c>
      <c r="BF28" s="18">
        <f t="shared" si="4"/>
        <v>0</v>
      </c>
      <c r="BG28" s="18">
        <f t="shared" si="5"/>
        <v>0</v>
      </c>
      <c r="BH28" s="18">
        <f t="shared" si="6"/>
        <v>0</v>
      </c>
      <c r="BI28" s="19">
        <f t="shared" si="7"/>
        <v>0</v>
      </c>
      <c r="BJ28" s="20">
        <f t="shared" si="8"/>
        <v>0</v>
      </c>
      <c r="BK28" s="19">
        <f t="shared" si="9"/>
        <v>0</v>
      </c>
      <c r="BL28" s="20">
        <f t="shared" si="10"/>
        <v>0</v>
      </c>
      <c r="BM28" s="12">
        <f>VLOOKUP(AU28,Ceny!$A$3:$E$9,2,FALSE)</f>
        <v>6.01</v>
      </c>
      <c r="BN28" s="20">
        <f>ROUND(BM28*AY28*AZ28/100,2)</f>
        <v>0</v>
      </c>
      <c r="BO28" s="12">
        <f>VLOOKUP(AU28,Ceny!$A$3:$E$9,4,FALSE)</f>
        <v>4.6399999999999997</v>
      </c>
      <c r="BP28" s="20">
        <f>ROUND(BO28*AY28*BA28/100,2)</f>
        <v>55.68</v>
      </c>
      <c r="BQ28" s="12">
        <f>VLOOKUP(AU28,Ceny!$A$3:$E$9,3,FALSE)</f>
        <v>5.706E-2</v>
      </c>
      <c r="BR28" s="20">
        <f t="shared" si="11"/>
        <v>0</v>
      </c>
      <c r="BS28" s="12">
        <f>VLOOKUP(AU28,Ceny!$A$3:$E$9,5,FALSE)</f>
        <v>4.5350000000000001E-2</v>
      </c>
      <c r="BT28" s="20">
        <f t="shared" si="12"/>
        <v>15.1</v>
      </c>
      <c r="BU28" s="20">
        <v>0</v>
      </c>
      <c r="BV28" s="68">
        <f t="shared" si="13"/>
        <v>0</v>
      </c>
      <c r="BW28" s="21">
        <f t="shared" si="14"/>
        <v>70.78</v>
      </c>
      <c r="BX28" s="21">
        <f t="shared" si="15"/>
        <v>16.28</v>
      </c>
      <c r="BY28" s="21">
        <f t="shared" si="16"/>
        <v>87.06</v>
      </c>
      <c r="CA28" s="66"/>
    </row>
    <row r="29" spans="1:79">
      <c r="A29" s="73">
        <f t="shared" si="17"/>
        <v>16</v>
      </c>
      <c r="B29" s="8" t="s">
        <v>65</v>
      </c>
      <c r="C29" s="8" t="s">
        <v>66</v>
      </c>
      <c r="D29" s="8" t="s">
        <v>67</v>
      </c>
      <c r="E29" s="8" t="s">
        <v>67</v>
      </c>
      <c r="F29" s="8" t="s">
        <v>68</v>
      </c>
      <c r="G29" s="8" t="s">
        <v>69</v>
      </c>
      <c r="H29" s="8"/>
      <c r="I29" s="8" t="s">
        <v>70</v>
      </c>
      <c r="J29" s="8" t="s">
        <v>111</v>
      </c>
      <c r="K29" s="8" t="s">
        <v>112</v>
      </c>
      <c r="L29" s="8" t="s">
        <v>67</v>
      </c>
      <c r="M29" s="8" t="s">
        <v>67</v>
      </c>
      <c r="N29" s="8" t="s">
        <v>113</v>
      </c>
      <c r="O29" s="8" t="s">
        <v>114</v>
      </c>
      <c r="P29" s="8"/>
      <c r="Q29" s="8" t="s">
        <v>740</v>
      </c>
      <c r="R29" s="8" t="s">
        <v>741</v>
      </c>
      <c r="S29" s="8">
        <v>0</v>
      </c>
      <c r="T29" s="9" t="s">
        <v>49</v>
      </c>
      <c r="U29" s="9" t="s">
        <v>35</v>
      </c>
      <c r="V29" s="8" t="s">
        <v>746</v>
      </c>
      <c r="W29" s="10">
        <v>45657</v>
      </c>
      <c r="X29" s="8" t="s">
        <v>747</v>
      </c>
      <c r="Y29" s="8" t="s">
        <v>111</v>
      </c>
      <c r="Z29" s="8" t="s">
        <v>764</v>
      </c>
      <c r="AA29" s="8" t="s">
        <v>67</v>
      </c>
      <c r="AB29" s="8" t="s">
        <v>67</v>
      </c>
      <c r="AC29" s="8" t="s">
        <v>765</v>
      </c>
      <c r="AD29" s="8" t="s">
        <v>766</v>
      </c>
      <c r="AE29" s="8" t="s">
        <v>411</v>
      </c>
      <c r="AF29" s="11" t="s">
        <v>1178</v>
      </c>
      <c r="AG29" s="8" t="s">
        <v>1179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3"/>
      <c r="AT29" s="14">
        <v>0</v>
      </c>
      <c r="AU29" s="8" t="s">
        <v>1180</v>
      </c>
      <c r="AV29" s="8" t="s">
        <v>1147</v>
      </c>
      <c r="AW29" s="8"/>
      <c r="AX29" s="15">
        <v>8760</v>
      </c>
      <c r="AY29" s="9">
        <v>12</v>
      </c>
      <c r="AZ29" s="16">
        <v>0</v>
      </c>
      <c r="BA29" s="16">
        <v>100</v>
      </c>
      <c r="BB29" s="9">
        <f t="shared" si="0"/>
        <v>0</v>
      </c>
      <c r="BC29" s="9">
        <f t="shared" si="1"/>
        <v>0</v>
      </c>
      <c r="BD29" s="17">
        <f t="shared" si="2"/>
        <v>0</v>
      </c>
      <c r="BE29" s="17">
        <f t="shared" si="3"/>
        <v>0</v>
      </c>
      <c r="BF29" s="18">
        <f t="shared" si="4"/>
        <v>0</v>
      </c>
      <c r="BG29" s="18">
        <f t="shared" si="5"/>
        <v>0</v>
      </c>
      <c r="BH29" s="18">
        <f t="shared" si="6"/>
        <v>0</v>
      </c>
      <c r="BI29" s="19">
        <f t="shared" si="7"/>
        <v>0</v>
      </c>
      <c r="BJ29" s="20">
        <f t="shared" si="8"/>
        <v>0</v>
      </c>
      <c r="BK29" s="19">
        <f t="shared" si="9"/>
        <v>0</v>
      </c>
      <c r="BL29" s="20">
        <f t="shared" si="10"/>
        <v>0</v>
      </c>
      <c r="BM29" s="12">
        <f>VLOOKUP(AU29,Ceny!$A$3:$E$9,2,FALSE)</f>
        <v>13.04</v>
      </c>
      <c r="BN29" s="20">
        <f>ROUND(BM29*AY29*AZ29/100,2)</f>
        <v>0</v>
      </c>
      <c r="BO29" s="12">
        <f>VLOOKUP(AU29,Ceny!$A$3:$E$9,4,FALSE)</f>
        <v>10.07</v>
      </c>
      <c r="BP29" s="20">
        <f>ROUND(BO29*AY29*BA29/100,2)</f>
        <v>120.84</v>
      </c>
      <c r="BQ29" s="12">
        <f>VLOOKUP(AU29,Ceny!$A$3:$E$9,3,FALSE)</f>
        <v>4.7559999999999998E-2</v>
      </c>
      <c r="BR29" s="20">
        <f t="shared" si="11"/>
        <v>0</v>
      </c>
      <c r="BS29" s="12">
        <f>VLOOKUP(AU29,Ceny!$A$3:$E$9,5,FALSE)</f>
        <v>3.7789999999999997E-2</v>
      </c>
      <c r="BT29" s="20">
        <f t="shared" si="12"/>
        <v>0</v>
      </c>
      <c r="BU29" s="20">
        <v>0</v>
      </c>
      <c r="BV29" s="68">
        <f t="shared" si="13"/>
        <v>0</v>
      </c>
      <c r="BW29" s="21">
        <f t="shared" si="14"/>
        <v>120.84</v>
      </c>
      <c r="BX29" s="21">
        <f t="shared" si="15"/>
        <v>27.79</v>
      </c>
      <c r="BY29" s="21">
        <f t="shared" si="16"/>
        <v>148.63</v>
      </c>
      <c r="CA29" s="66"/>
    </row>
    <row r="30" spans="1:79">
      <c r="A30" s="73">
        <f t="shared" si="17"/>
        <v>17</v>
      </c>
      <c r="B30" s="8" t="s">
        <v>65</v>
      </c>
      <c r="C30" s="8" t="s">
        <v>66</v>
      </c>
      <c r="D30" s="8" t="s">
        <v>67</v>
      </c>
      <c r="E30" s="8" t="s">
        <v>67</v>
      </c>
      <c r="F30" s="8" t="s">
        <v>68</v>
      </c>
      <c r="G30" s="8" t="s">
        <v>69</v>
      </c>
      <c r="H30" s="8"/>
      <c r="I30" s="8" t="s">
        <v>70</v>
      </c>
      <c r="J30" s="8" t="s">
        <v>111</v>
      </c>
      <c r="K30" s="8" t="s">
        <v>112</v>
      </c>
      <c r="L30" s="8" t="s">
        <v>67</v>
      </c>
      <c r="M30" s="8" t="s">
        <v>67</v>
      </c>
      <c r="N30" s="8" t="s">
        <v>113</v>
      </c>
      <c r="O30" s="8" t="s">
        <v>114</v>
      </c>
      <c r="P30" s="8"/>
      <c r="Q30" s="8" t="s">
        <v>740</v>
      </c>
      <c r="R30" s="8" t="s">
        <v>741</v>
      </c>
      <c r="S30" s="8">
        <v>0</v>
      </c>
      <c r="T30" s="9" t="s">
        <v>49</v>
      </c>
      <c r="U30" s="9" t="s">
        <v>35</v>
      </c>
      <c r="V30" s="8" t="s">
        <v>746</v>
      </c>
      <c r="W30" s="10">
        <v>45657</v>
      </c>
      <c r="X30" s="8" t="s">
        <v>747</v>
      </c>
      <c r="Y30" s="8" t="s">
        <v>111</v>
      </c>
      <c r="Z30" s="8" t="s">
        <v>767</v>
      </c>
      <c r="AA30" s="8" t="s">
        <v>67</v>
      </c>
      <c r="AB30" s="8" t="s">
        <v>67</v>
      </c>
      <c r="AC30" s="8" t="s">
        <v>387</v>
      </c>
      <c r="AD30" s="8" t="s">
        <v>326</v>
      </c>
      <c r="AE30" s="8" t="s">
        <v>411</v>
      </c>
      <c r="AF30" s="11" t="s">
        <v>1181</v>
      </c>
      <c r="AG30" s="8" t="s">
        <v>1182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3"/>
      <c r="AT30" s="14">
        <v>28466</v>
      </c>
      <c r="AU30" s="8" t="str">
        <f>AU$21</f>
        <v>W-3.6</v>
      </c>
      <c r="AV30" s="8" t="s">
        <v>1147</v>
      </c>
      <c r="AW30" s="8"/>
      <c r="AX30" s="15">
        <v>8760</v>
      </c>
      <c r="AY30" s="9">
        <v>12</v>
      </c>
      <c r="AZ30" s="16">
        <v>0</v>
      </c>
      <c r="BA30" s="16">
        <v>100</v>
      </c>
      <c r="BB30" s="9">
        <f t="shared" si="0"/>
        <v>0</v>
      </c>
      <c r="BC30" s="9">
        <f t="shared" si="1"/>
        <v>28466</v>
      </c>
      <c r="BD30" s="17">
        <f t="shared" si="2"/>
        <v>0</v>
      </c>
      <c r="BE30" s="17">
        <f t="shared" si="3"/>
        <v>0</v>
      </c>
      <c r="BF30" s="18">
        <f t="shared" si="4"/>
        <v>0</v>
      </c>
      <c r="BG30" s="18">
        <f t="shared" si="5"/>
        <v>0</v>
      </c>
      <c r="BH30" s="18">
        <f t="shared" si="6"/>
        <v>0</v>
      </c>
      <c r="BI30" s="19">
        <f t="shared" si="7"/>
        <v>0</v>
      </c>
      <c r="BJ30" s="20">
        <f t="shared" si="8"/>
        <v>0</v>
      </c>
      <c r="BK30" s="19">
        <f t="shared" si="9"/>
        <v>0</v>
      </c>
      <c r="BL30" s="20">
        <f t="shared" si="10"/>
        <v>0</v>
      </c>
      <c r="BM30" s="12">
        <f>VLOOKUP(AU30,Ceny!$A$3:$E$9,2,FALSE)</f>
        <v>42.41</v>
      </c>
      <c r="BN30" s="20">
        <f>ROUND(BM30*AY30*AZ30/100,2)</f>
        <v>0</v>
      </c>
      <c r="BO30" s="12">
        <f>VLOOKUP(AU30,Ceny!$A$3:$E$9,4,FALSE)</f>
        <v>32.76</v>
      </c>
      <c r="BP30" s="20">
        <f>ROUND(BO30*AY30*BA30/100,2)</f>
        <v>393.12</v>
      </c>
      <c r="BQ30" s="12">
        <f>VLOOKUP(AU30,Ceny!$A$3:$E$9,3,FALSE)</f>
        <v>4.4200000000000003E-2</v>
      </c>
      <c r="BR30" s="20">
        <f t="shared" si="11"/>
        <v>0</v>
      </c>
      <c r="BS30" s="12">
        <f>VLOOKUP(AU30,Ceny!$A$3:$E$9,5,FALSE)</f>
        <v>3.5119999999999998E-2</v>
      </c>
      <c r="BT30" s="20">
        <f t="shared" si="12"/>
        <v>999.73</v>
      </c>
      <c r="BU30" s="20">
        <v>0</v>
      </c>
      <c r="BV30" s="68">
        <f t="shared" si="13"/>
        <v>0</v>
      </c>
      <c r="BW30" s="21">
        <f t="shared" si="14"/>
        <v>1392.85</v>
      </c>
      <c r="BX30" s="21">
        <f t="shared" si="15"/>
        <v>320.36</v>
      </c>
      <c r="BY30" s="21">
        <f t="shared" si="16"/>
        <v>1713.21</v>
      </c>
      <c r="CA30" s="66"/>
    </row>
    <row r="31" spans="1:79">
      <c r="A31" s="73">
        <f t="shared" si="17"/>
        <v>18</v>
      </c>
      <c r="B31" s="8" t="s">
        <v>65</v>
      </c>
      <c r="C31" s="8" t="s">
        <v>66</v>
      </c>
      <c r="D31" s="8" t="s">
        <v>67</v>
      </c>
      <c r="E31" s="8" t="s">
        <v>67</v>
      </c>
      <c r="F31" s="8" t="s">
        <v>68</v>
      </c>
      <c r="G31" s="8" t="s">
        <v>69</v>
      </c>
      <c r="H31" s="8"/>
      <c r="I31" s="8" t="s">
        <v>70</v>
      </c>
      <c r="J31" s="8" t="s">
        <v>111</v>
      </c>
      <c r="K31" s="8" t="s">
        <v>112</v>
      </c>
      <c r="L31" s="8" t="s">
        <v>67</v>
      </c>
      <c r="M31" s="8" t="s">
        <v>67</v>
      </c>
      <c r="N31" s="8" t="s">
        <v>113</v>
      </c>
      <c r="O31" s="8" t="s">
        <v>114</v>
      </c>
      <c r="P31" s="8"/>
      <c r="Q31" s="8" t="s">
        <v>740</v>
      </c>
      <c r="R31" s="8" t="s">
        <v>741</v>
      </c>
      <c r="S31" s="8">
        <v>0</v>
      </c>
      <c r="T31" s="9" t="s">
        <v>49</v>
      </c>
      <c r="U31" s="9" t="s">
        <v>35</v>
      </c>
      <c r="V31" s="8" t="s">
        <v>746</v>
      </c>
      <c r="W31" s="10">
        <v>45657</v>
      </c>
      <c r="X31" s="8" t="s">
        <v>747</v>
      </c>
      <c r="Y31" s="8" t="s">
        <v>111</v>
      </c>
      <c r="Z31" s="8" t="s">
        <v>768</v>
      </c>
      <c r="AA31" s="8" t="s">
        <v>67</v>
      </c>
      <c r="AB31" s="8" t="s">
        <v>67</v>
      </c>
      <c r="AC31" s="8" t="s">
        <v>769</v>
      </c>
      <c r="AD31" s="8" t="s">
        <v>480</v>
      </c>
      <c r="AE31" s="8" t="s">
        <v>94</v>
      </c>
      <c r="AF31" s="11" t="s">
        <v>1183</v>
      </c>
      <c r="AG31" s="8" t="s">
        <v>1184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3"/>
      <c r="AT31" s="14">
        <v>25082</v>
      </c>
      <c r="AU31" s="8" t="str">
        <f>AU$21</f>
        <v>W-3.6</v>
      </c>
      <c r="AV31" s="8" t="s">
        <v>1147</v>
      </c>
      <c r="AW31" s="8"/>
      <c r="AX31" s="15">
        <v>8760</v>
      </c>
      <c r="AY31" s="9">
        <v>12</v>
      </c>
      <c r="AZ31" s="16">
        <v>0</v>
      </c>
      <c r="BA31" s="16">
        <v>100</v>
      </c>
      <c r="BB31" s="9">
        <f t="shared" si="0"/>
        <v>0</v>
      </c>
      <c r="BC31" s="9">
        <f t="shared" si="1"/>
        <v>25082</v>
      </c>
      <c r="BD31" s="17">
        <f t="shared" si="2"/>
        <v>0</v>
      </c>
      <c r="BE31" s="17">
        <f t="shared" si="3"/>
        <v>0</v>
      </c>
      <c r="BF31" s="18">
        <f t="shared" si="4"/>
        <v>0</v>
      </c>
      <c r="BG31" s="18">
        <f t="shared" si="5"/>
        <v>0</v>
      </c>
      <c r="BH31" s="18">
        <f t="shared" si="6"/>
        <v>0</v>
      </c>
      <c r="BI31" s="19">
        <f t="shared" si="7"/>
        <v>0</v>
      </c>
      <c r="BJ31" s="20">
        <f t="shared" si="8"/>
        <v>0</v>
      </c>
      <c r="BK31" s="19">
        <f t="shared" si="9"/>
        <v>0</v>
      </c>
      <c r="BL31" s="20">
        <f t="shared" si="10"/>
        <v>0</v>
      </c>
      <c r="BM31" s="12">
        <f>VLOOKUP(AU31,Ceny!$A$3:$E$9,2,FALSE)</f>
        <v>42.41</v>
      </c>
      <c r="BN31" s="20">
        <f>ROUND(BM31*AY31*AZ31/100,2)</f>
        <v>0</v>
      </c>
      <c r="BO31" s="12">
        <f>VLOOKUP(AU31,Ceny!$A$3:$E$9,4,FALSE)</f>
        <v>32.76</v>
      </c>
      <c r="BP31" s="20">
        <f>ROUND(BO31*AY31*BA31/100,2)</f>
        <v>393.12</v>
      </c>
      <c r="BQ31" s="12">
        <f>VLOOKUP(AU31,Ceny!$A$3:$E$9,3,FALSE)</f>
        <v>4.4200000000000003E-2</v>
      </c>
      <c r="BR31" s="20">
        <f t="shared" si="11"/>
        <v>0</v>
      </c>
      <c r="BS31" s="12">
        <f>VLOOKUP(AU31,Ceny!$A$3:$E$9,5,FALSE)</f>
        <v>3.5119999999999998E-2</v>
      </c>
      <c r="BT31" s="20">
        <f t="shared" si="12"/>
        <v>880.88</v>
      </c>
      <c r="BU31" s="20">
        <v>0</v>
      </c>
      <c r="BV31" s="68">
        <f t="shared" si="13"/>
        <v>0</v>
      </c>
      <c r="BW31" s="21">
        <f t="shared" si="14"/>
        <v>1274</v>
      </c>
      <c r="BX31" s="21">
        <f t="shared" si="15"/>
        <v>293.02</v>
      </c>
      <c r="BY31" s="21">
        <f t="shared" si="16"/>
        <v>1567.02</v>
      </c>
      <c r="CA31" s="66"/>
    </row>
    <row r="32" spans="1:79">
      <c r="A32" s="73">
        <f t="shared" si="17"/>
        <v>19</v>
      </c>
      <c r="B32" s="8" t="s">
        <v>65</v>
      </c>
      <c r="C32" s="8" t="s">
        <v>66</v>
      </c>
      <c r="D32" s="8" t="s">
        <v>67</v>
      </c>
      <c r="E32" s="8" t="s">
        <v>67</v>
      </c>
      <c r="F32" s="8" t="s">
        <v>68</v>
      </c>
      <c r="G32" s="8" t="s">
        <v>69</v>
      </c>
      <c r="H32" s="8"/>
      <c r="I32" s="8" t="s">
        <v>70</v>
      </c>
      <c r="J32" s="8" t="s">
        <v>111</v>
      </c>
      <c r="K32" s="8" t="s">
        <v>112</v>
      </c>
      <c r="L32" s="8" t="s">
        <v>67</v>
      </c>
      <c r="M32" s="8" t="s">
        <v>67</v>
      </c>
      <c r="N32" s="8" t="s">
        <v>113</v>
      </c>
      <c r="O32" s="8" t="s">
        <v>114</v>
      </c>
      <c r="P32" s="8"/>
      <c r="Q32" s="8" t="s">
        <v>740</v>
      </c>
      <c r="R32" s="8" t="s">
        <v>741</v>
      </c>
      <c r="S32" s="8">
        <v>0</v>
      </c>
      <c r="T32" s="9" t="s">
        <v>49</v>
      </c>
      <c r="U32" s="9" t="s">
        <v>35</v>
      </c>
      <c r="V32" s="8" t="s">
        <v>746</v>
      </c>
      <c r="W32" s="10">
        <v>45657</v>
      </c>
      <c r="X32" s="8" t="s">
        <v>747</v>
      </c>
      <c r="Y32" s="8" t="s">
        <v>111</v>
      </c>
      <c r="Z32" s="8" t="s">
        <v>321</v>
      </c>
      <c r="AA32" s="8" t="s">
        <v>67</v>
      </c>
      <c r="AB32" s="8" t="s">
        <v>67</v>
      </c>
      <c r="AC32" s="8" t="s">
        <v>770</v>
      </c>
      <c r="AD32" s="8" t="s">
        <v>647</v>
      </c>
      <c r="AE32" s="8"/>
      <c r="AF32" s="11" t="s">
        <v>1185</v>
      </c>
      <c r="AG32" s="8"/>
      <c r="AH32" s="12">
        <v>71784</v>
      </c>
      <c r="AI32" s="12">
        <v>60552</v>
      </c>
      <c r="AJ32" s="12">
        <v>61173</v>
      </c>
      <c r="AK32" s="12">
        <v>50727</v>
      </c>
      <c r="AL32" s="12">
        <v>37464</v>
      </c>
      <c r="AM32" s="12">
        <v>21459</v>
      </c>
      <c r="AN32" s="12">
        <v>10580</v>
      </c>
      <c r="AO32" s="12">
        <v>10679</v>
      </c>
      <c r="AP32" s="12">
        <v>10787</v>
      </c>
      <c r="AQ32" s="12">
        <v>33071</v>
      </c>
      <c r="AR32" s="12">
        <v>60014</v>
      </c>
      <c r="AS32" s="13">
        <v>73705</v>
      </c>
      <c r="AT32" s="14">
        <f>AH32+AI32+AJ32+AK32+AL32+AM32+AN32+AO32+AP32+AQ32+AR32+AS32</f>
        <v>501995</v>
      </c>
      <c r="AU32" s="8" t="str">
        <f>AU$18</f>
        <v>W-5.1</v>
      </c>
      <c r="AV32" s="8" t="s">
        <v>1147</v>
      </c>
      <c r="AW32" s="8" t="s">
        <v>1186</v>
      </c>
      <c r="AX32" s="15">
        <v>8760</v>
      </c>
      <c r="AY32" s="9">
        <v>12</v>
      </c>
      <c r="AZ32" s="16">
        <v>0</v>
      </c>
      <c r="BA32" s="16">
        <v>100</v>
      </c>
      <c r="BB32" s="9">
        <f t="shared" si="0"/>
        <v>0</v>
      </c>
      <c r="BC32" s="9">
        <f t="shared" si="1"/>
        <v>501995</v>
      </c>
      <c r="BD32" s="17">
        <f t="shared" si="2"/>
        <v>0</v>
      </c>
      <c r="BE32" s="17">
        <f t="shared" si="3"/>
        <v>0</v>
      </c>
      <c r="BF32" s="18">
        <f t="shared" si="4"/>
        <v>0</v>
      </c>
      <c r="BG32" s="18">
        <f t="shared" si="5"/>
        <v>0</v>
      </c>
      <c r="BH32" s="18">
        <f t="shared" si="6"/>
        <v>0</v>
      </c>
      <c r="BI32" s="19">
        <f t="shared" si="7"/>
        <v>0</v>
      </c>
      <c r="BJ32" s="20">
        <f t="shared" si="8"/>
        <v>0</v>
      </c>
      <c r="BK32" s="19">
        <f t="shared" si="9"/>
        <v>0</v>
      </c>
      <c r="BL32" s="20">
        <f t="shared" si="10"/>
        <v>0</v>
      </c>
      <c r="BM32" s="12">
        <f>VLOOKUP(AU32,Ceny!$A$3:$E$9,2,FALSE)</f>
        <v>6.4200000000000004E-3</v>
      </c>
      <c r="BN32" s="20">
        <f>ROUND(BM32*AX32*AW32*AZ32/100,2)</f>
        <v>0</v>
      </c>
      <c r="BO32" s="12">
        <f>VLOOKUP(AU32,Ceny!$A$3:$E$9,4,FALSE)</f>
        <v>4.96E-3</v>
      </c>
      <c r="BP32" s="20">
        <f>ROUND(BO32*AW32*AX32*BA32/100,2)</f>
        <v>7647.13</v>
      </c>
      <c r="BQ32" s="12">
        <f>VLOOKUP(AU32,Ceny!$A$3:$E$9,3,FALSE)</f>
        <v>2.3060000000000001E-2</v>
      </c>
      <c r="BR32" s="20">
        <f t="shared" si="11"/>
        <v>0</v>
      </c>
      <c r="BS32" s="12">
        <f>VLOOKUP(AU32,Ceny!$A$3:$E$9,5,FALSE)</f>
        <v>1.8329999999999999E-2</v>
      </c>
      <c r="BT32" s="20">
        <f t="shared" si="12"/>
        <v>9201.57</v>
      </c>
      <c r="BU32" s="20">
        <v>0</v>
      </c>
      <c r="BV32" s="68">
        <f t="shared" si="13"/>
        <v>0</v>
      </c>
      <c r="BW32" s="21">
        <f t="shared" si="14"/>
        <v>16848.7</v>
      </c>
      <c r="BX32" s="21">
        <f t="shared" si="15"/>
        <v>3875.2</v>
      </c>
      <c r="BY32" s="21">
        <f t="shared" si="16"/>
        <v>20723.900000000001</v>
      </c>
      <c r="CA32" s="66"/>
    </row>
    <row r="33" spans="1:79">
      <c r="A33" s="73">
        <f t="shared" si="17"/>
        <v>20</v>
      </c>
      <c r="B33" s="8" t="s">
        <v>65</v>
      </c>
      <c r="C33" s="8" t="s">
        <v>66</v>
      </c>
      <c r="D33" s="8" t="s">
        <v>67</v>
      </c>
      <c r="E33" s="8" t="s">
        <v>67</v>
      </c>
      <c r="F33" s="8" t="s">
        <v>68</v>
      </c>
      <c r="G33" s="8" t="s">
        <v>69</v>
      </c>
      <c r="H33" s="8"/>
      <c r="I33" s="8" t="s">
        <v>70</v>
      </c>
      <c r="J33" s="8" t="s">
        <v>111</v>
      </c>
      <c r="K33" s="8" t="s">
        <v>112</v>
      </c>
      <c r="L33" s="8" t="s">
        <v>67</v>
      </c>
      <c r="M33" s="8" t="s">
        <v>67</v>
      </c>
      <c r="N33" s="8" t="s">
        <v>113</v>
      </c>
      <c r="O33" s="8" t="s">
        <v>114</v>
      </c>
      <c r="P33" s="8"/>
      <c r="Q33" s="8" t="s">
        <v>740</v>
      </c>
      <c r="R33" s="8" t="s">
        <v>741</v>
      </c>
      <c r="S33" s="8">
        <v>0</v>
      </c>
      <c r="T33" s="9" t="s">
        <v>49</v>
      </c>
      <c r="U33" s="9" t="s">
        <v>35</v>
      </c>
      <c r="V33" s="8" t="s">
        <v>746</v>
      </c>
      <c r="W33" s="10">
        <v>45657</v>
      </c>
      <c r="X33" s="8" t="s">
        <v>747</v>
      </c>
      <c r="Y33" s="8" t="s">
        <v>111</v>
      </c>
      <c r="Z33" s="8" t="s">
        <v>112</v>
      </c>
      <c r="AA33" s="8" t="s">
        <v>67</v>
      </c>
      <c r="AB33" s="8" t="s">
        <v>67</v>
      </c>
      <c r="AC33" s="8" t="s">
        <v>113</v>
      </c>
      <c r="AD33" s="8" t="s">
        <v>114</v>
      </c>
      <c r="AE33" s="8"/>
      <c r="AF33" s="11" t="s">
        <v>1187</v>
      </c>
      <c r="AG33" s="8" t="s">
        <v>1188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3"/>
      <c r="AT33" s="14">
        <v>1808</v>
      </c>
      <c r="AU33" s="8" t="str">
        <f>AU$14</f>
        <v>W-1.1</v>
      </c>
      <c r="AV33" s="8" t="s">
        <v>1147</v>
      </c>
      <c r="AW33" s="8"/>
      <c r="AX33" s="15">
        <v>8760</v>
      </c>
      <c r="AY33" s="9">
        <v>12</v>
      </c>
      <c r="AZ33" s="16">
        <v>0</v>
      </c>
      <c r="BA33" s="16">
        <v>100</v>
      </c>
      <c r="BB33" s="9">
        <f t="shared" si="0"/>
        <v>0</v>
      </c>
      <c r="BC33" s="9">
        <f t="shared" si="1"/>
        <v>1808</v>
      </c>
      <c r="BD33" s="17">
        <f t="shared" si="2"/>
        <v>0</v>
      </c>
      <c r="BE33" s="17">
        <f t="shared" si="3"/>
        <v>0</v>
      </c>
      <c r="BF33" s="18">
        <f t="shared" si="4"/>
        <v>0</v>
      </c>
      <c r="BG33" s="18">
        <f t="shared" si="5"/>
        <v>0</v>
      </c>
      <c r="BH33" s="18">
        <f t="shared" si="6"/>
        <v>0</v>
      </c>
      <c r="BI33" s="19">
        <f t="shared" si="7"/>
        <v>0</v>
      </c>
      <c r="BJ33" s="20">
        <f t="shared" si="8"/>
        <v>0</v>
      </c>
      <c r="BK33" s="19">
        <f t="shared" si="9"/>
        <v>0</v>
      </c>
      <c r="BL33" s="20">
        <f t="shared" si="10"/>
        <v>0</v>
      </c>
      <c r="BM33" s="12">
        <f>VLOOKUP(AU33,Ceny!$A$3:$E$9,2,FALSE)</f>
        <v>6.01</v>
      </c>
      <c r="BN33" s="20">
        <f>ROUND(BM33*AY33*AZ33/100,2)</f>
        <v>0</v>
      </c>
      <c r="BO33" s="12">
        <f>VLOOKUP(AU33,Ceny!$A$3:$E$9,4,FALSE)</f>
        <v>4.6399999999999997</v>
      </c>
      <c r="BP33" s="20">
        <f>ROUND(BO33*AY33*BA33/100,2)</f>
        <v>55.68</v>
      </c>
      <c r="BQ33" s="12">
        <f>VLOOKUP(AU33,Ceny!$A$3:$E$9,3,FALSE)</f>
        <v>5.706E-2</v>
      </c>
      <c r="BR33" s="20">
        <f t="shared" si="11"/>
        <v>0</v>
      </c>
      <c r="BS33" s="12">
        <f>VLOOKUP(AU33,Ceny!$A$3:$E$9,5,FALSE)</f>
        <v>4.5350000000000001E-2</v>
      </c>
      <c r="BT33" s="20">
        <f t="shared" si="12"/>
        <v>81.99</v>
      </c>
      <c r="BU33" s="20">
        <v>0</v>
      </c>
      <c r="BV33" s="68">
        <f t="shared" si="13"/>
        <v>0</v>
      </c>
      <c r="BW33" s="21">
        <f t="shared" si="14"/>
        <v>137.66999999999999</v>
      </c>
      <c r="BX33" s="21">
        <f t="shared" si="15"/>
        <v>31.66</v>
      </c>
      <c r="BY33" s="21">
        <f t="shared" si="16"/>
        <v>169.32999999999998</v>
      </c>
      <c r="CA33" s="66"/>
    </row>
    <row r="34" spans="1:79">
      <c r="A34" s="73">
        <f t="shared" si="17"/>
        <v>21</v>
      </c>
      <c r="B34" s="8" t="s">
        <v>65</v>
      </c>
      <c r="C34" s="8" t="s">
        <v>66</v>
      </c>
      <c r="D34" s="8" t="s">
        <v>67</v>
      </c>
      <c r="E34" s="8" t="s">
        <v>67</v>
      </c>
      <c r="F34" s="8" t="s">
        <v>68</v>
      </c>
      <c r="G34" s="8" t="s">
        <v>69</v>
      </c>
      <c r="H34" s="8"/>
      <c r="I34" s="8" t="s">
        <v>70</v>
      </c>
      <c r="J34" s="8" t="s">
        <v>111</v>
      </c>
      <c r="K34" s="8" t="s">
        <v>112</v>
      </c>
      <c r="L34" s="8" t="s">
        <v>67</v>
      </c>
      <c r="M34" s="8" t="s">
        <v>67</v>
      </c>
      <c r="N34" s="8" t="s">
        <v>113</v>
      </c>
      <c r="O34" s="8" t="s">
        <v>114</v>
      </c>
      <c r="P34" s="8"/>
      <c r="Q34" s="8" t="s">
        <v>740</v>
      </c>
      <c r="R34" s="8" t="s">
        <v>741</v>
      </c>
      <c r="S34" s="8">
        <v>0</v>
      </c>
      <c r="T34" s="9" t="s">
        <v>49</v>
      </c>
      <c r="U34" s="9" t="s">
        <v>35</v>
      </c>
      <c r="V34" s="8" t="s">
        <v>746</v>
      </c>
      <c r="W34" s="10">
        <v>45657</v>
      </c>
      <c r="X34" s="8" t="s">
        <v>747</v>
      </c>
      <c r="Y34" s="8" t="s">
        <v>111</v>
      </c>
      <c r="Z34" s="8" t="s">
        <v>760</v>
      </c>
      <c r="AA34" s="8" t="s">
        <v>67</v>
      </c>
      <c r="AB34" s="8" t="s">
        <v>67</v>
      </c>
      <c r="AC34" s="8" t="s">
        <v>771</v>
      </c>
      <c r="AD34" s="8" t="s">
        <v>392</v>
      </c>
      <c r="AE34" s="8"/>
      <c r="AF34" s="11" t="s">
        <v>1189</v>
      </c>
      <c r="AG34" s="8"/>
      <c r="AH34" s="12">
        <v>10026</v>
      </c>
      <c r="AI34" s="12">
        <v>9606</v>
      </c>
      <c r="AJ34" s="12">
        <v>11773</v>
      </c>
      <c r="AK34" s="12">
        <v>11040</v>
      </c>
      <c r="AL34" s="12">
        <v>9917</v>
      </c>
      <c r="AM34" s="12">
        <v>9426</v>
      </c>
      <c r="AN34" s="12">
        <v>10453</v>
      </c>
      <c r="AO34" s="12">
        <v>11258</v>
      </c>
      <c r="AP34" s="12">
        <v>11147</v>
      </c>
      <c r="AQ34" s="12">
        <v>10493</v>
      </c>
      <c r="AR34" s="12">
        <v>9358</v>
      </c>
      <c r="AS34" s="13">
        <v>9669</v>
      </c>
      <c r="AT34" s="14">
        <f>AH34+AI34+AJ34+AK34+AL34+AM34+AN34+AO34+AP34+AQ34+AR34+AS34</f>
        <v>124166</v>
      </c>
      <c r="AU34" s="8" t="str">
        <f>AU$18</f>
        <v>W-5.1</v>
      </c>
      <c r="AV34" s="8" t="s">
        <v>1147</v>
      </c>
      <c r="AW34" s="8" t="s">
        <v>1190</v>
      </c>
      <c r="AX34" s="15">
        <v>8760</v>
      </c>
      <c r="AY34" s="9">
        <v>12</v>
      </c>
      <c r="AZ34" s="16">
        <v>0</v>
      </c>
      <c r="BA34" s="16">
        <v>100</v>
      </c>
      <c r="BB34" s="9">
        <f t="shared" si="0"/>
        <v>0</v>
      </c>
      <c r="BC34" s="9">
        <f t="shared" si="1"/>
        <v>124166</v>
      </c>
      <c r="BD34" s="17">
        <f t="shared" si="2"/>
        <v>0</v>
      </c>
      <c r="BE34" s="17">
        <f t="shared" si="3"/>
        <v>0</v>
      </c>
      <c r="BF34" s="18">
        <f t="shared" si="4"/>
        <v>0</v>
      </c>
      <c r="BG34" s="18">
        <f t="shared" si="5"/>
        <v>0</v>
      </c>
      <c r="BH34" s="18">
        <f t="shared" si="6"/>
        <v>0</v>
      </c>
      <c r="BI34" s="19">
        <f t="shared" si="7"/>
        <v>0</v>
      </c>
      <c r="BJ34" s="20">
        <f t="shared" si="8"/>
        <v>0</v>
      </c>
      <c r="BK34" s="19">
        <f t="shared" si="9"/>
        <v>0</v>
      </c>
      <c r="BL34" s="20">
        <f t="shared" si="10"/>
        <v>0</v>
      </c>
      <c r="BM34" s="12">
        <f>VLOOKUP(AU34,Ceny!$A$3:$E$9,2,FALSE)</f>
        <v>6.4200000000000004E-3</v>
      </c>
      <c r="BN34" s="20">
        <f>ROUND(BM34*AX34*AW34*AZ34/100,2)</f>
        <v>0</v>
      </c>
      <c r="BO34" s="12">
        <f>VLOOKUP(AU34,Ceny!$A$3:$E$9,4,FALSE)</f>
        <v>4.96E-3</v>
      </c>
      <c r="BP34" s="20">
        <f>ROUND(BO34*AW34*AX34*BA34/100,2)</f>
        <v>5257.4</v>
      </c>
      <c r="BQ34" s="12">
        <f>VLOOKUP(AU34,Ceny!$A$3:$E$9,3,FALSE)</f>
        <v>2.3060000000000001E-2</v>
      </c>
      <c r="BR34" s="20">
        <f t="shared" si="11"/>
        <v>0</v>
      </c>
      <c r="BS34" s="12">
        <f>VLOOKUP(AU34,Ceny!$A$3:$E$9,5,FALSE)</f>
        <v>1.8329999999999999E-2</v>
      </c>
      <c r="BT34" s="20">
        <f t="shared" si="12"/>
        <v>2275.96</v>
      </c>
      <c r="BU34" s="20">
        <v>0</v>
      </c>
      <c r="BV34" s="68">
        <f t="shared" si="13"/>
        <v>0</v>
      </c>
      <c r="BW34" s="21">
        <f t="shared" si="14"/>
        <v>7533.36</v>
      </c>
      <c r="BX34" s="21">
        <f t="shared" si="15"/>
        <v>1732.67</v>
      </c>
      <c r="BY34" s="21">
        <f t="shared" si="16"/>
        <v>9266.0299999999988</v>
      </c>
      <c r="CA34" s="66"/>
    </row>
    <row r="35" spans="1:79">
      <c r="A35" s="73">
        <f t="shared" si="17"/>
        <v>22</v>
      </c>
      <c r="B35" s="8" t="s">
        <v>65</v>
      </c>
      <c r="C35" s="8" t="s">
        <v>66</v>
      </c>
      <c r="D35" s="8" t="s">
        <v>67</v>
      </c>
      <c r="E35" s="8" t="s">
        <v>67</v>
      </c>
      <c r="F35" s="8" t="s">
        <v>68</v>
      </c>
      <c r="G35" s="8" t="s">
        <v>69</v>
      </c>
      <c r="H35" s="8"/>
      <c r="I35" s="8" t="s">
        <v>70</v>
      </c>
      <c r="J35" s="8" t="s">
        <v>111</v>
      </c>
      <c r="K35" s="8" t="s">
        <v>112</v>
      </c>
      <c r="L35" s="8" t="s">
        <v>67</v>
      </c>
      <c r="M35" s="8" t="s">
        <v>67</v>
      </c>
      <c r="N35" s="8" t="s">
        <v>113</v>
      </c>
      <c r="O35" s="8" t="s">
        <v>114</v>
      </c>
      <c r="P35" s="8"/>
      <c r="Q35" s="8" t="s">
        <v>740</v>
      </c>
      <c r="R35" s="8" t="s">
        <v>741</v>
      </c>
      <c r="S35" s="8">
        <v>0</v>
      </c>
      <c r="T35" s="9" t="s">
        <v>49</v>
      </c>
      <c r="U35" s="9" t="s">
        <v>35</v>
      </c>
      <c r="V35" s="8" t="s">
        <v>746</v>
      </c>
      <c r="W35" s="10">
        <v>45657</v>
      </c>
      <c r="X35" s="8" t="s">
        <v>747</v>
      </c>
      <c r="Y35" s="8" t="s">
        <v>111</v>
      </c>
      <c r="Z35" s="8" t="s">
        <v>772</v>
      </c>
      <c r="AA35" s="8" t="s">
        <v>67</v>
      </c>
      <c r="AB35" s="8" t="s">
        <v>67</v>
      </c>
      <c r="AC35" s="8" t="s">
        <v>771</v>
      </c>
      <c r="AD35" s="8" t="s">
        <v>392</v>
      </c>
      <c r="AE35" s="8"/>
      <c r="AF35" s="11" t="s">
        <v>1191</v>
      </c>
      <c r="AG35" s="8"/>
      <c r="AH35" s="12">
        <v>39633</v>
      </c>
      <c r="AI35" s="12">
        <v>34897</v>
      </c>
      <c r="AJ35" s="12">
        <v>42608</v>
      </c>
      <c r="AK35" s="12">
        <v>47461</v>
      </c>
      <c r="AL35" s="12">
        <v>26230</v>
      </c>
      <c r="AM35" s="12">
        <v>33088</v>
      </c>
      <c r="AN35" s="12">
        <v>34458</v>
      </c>
      <c r="AO35" s="12">
        <v>33669</v>
      </c>
      <c r="AP35" s="12">
        <v>31686</v>
      </c>
      <c r="AQ35" s="12">
        <v>84495</v>
      </c>
      <c r="AR35" s="12">
        <v>71057</v>
      </c>
      <c r="AS35" s="13">
        <v>169286</v>
      </c>
      <c r="AT35" s="14">
        <f>AH35+AI35+AJ35+AK35+AL35+AM35+AN35+AO35+AP35+AQ35+AR35+AS35</f>
        <v>648568</v>
      </c>
      <c r="AU35" s="8" t="str">
        <f>AU$18</f>
        <v>W-5.1</v>
      </c>
      <c r="AV35" s="8" t="s">
        <v>1147</v>
      </c>
      <c r="AW35" s="8" t="s">
        <v>1175</v>
      </c>
      <c r="AX35" s="15">
        <v>8760</v>
      </c>
      <c r="AY35" s="9">
        <v>12</v>
      </c>
      <c r="AZ35" s="16">
        <v>0</v>
      </c>
      <c r="BA35" s="16">
        <v>100</v>
      </c>
      <c r="BB35" s="9">
        <f t="shared" si="0"/>
        <v>0</v>
      </c>
      <c r="BC35" s="9">
        <f t="shared" si="1"/>
        <v>648568</v>
      </c>
      <c r="BD35" s="17">
        <f t="shared" si="2"/>
        <v>0</v>
      </c>
      <c r="BE35" s="17">
        <f t="shared" si="3"/>
        <v>0</v>
      </c>
      <c r="BF35" s="18">
        <f t="shared" si="4"/>
        <v>0</v>
      </c>
      <c r="BG35" s="18">
        <f t="shared" si="5"/>
        <v>0</v>
      </c>
      <c r="BH35" s="18">
        <f t="shared" si="6"/>
        <v>0</v>
      </c>
      <c r="BI35" s="19">
        <f t="shared" si="7"/>
        <v>0</v>
      </c>
      <c r="BJ35" s="20">
        <f t="shared" si="8"/>
        <v>0</v>
      </c>
      <c r="BK35" s="19">
        <f t="shared" si="9"/>
        <v>0</v>
      </c>
      <c r="BL35" s="20">
        <f t="shared" si="10"/>
        <v>0</v>
      </c>
      <c r="BM35" s="12">
        <f>VLOOKUP(AU35,Ceny!$A$3:$E$9,2,FALSE)</f>
        <v>6.4200000000000004E-3</v>
      </c>
      <c r="BN35" s="20">
        <f>ROUND(BM35*AX35*AW35*AZ35/100,2)</f>
        <v>0</v>
      </c>
      <c r="BO35" s="12">
        <f>VLOOKUP(AU35,Ceny!$A$3:$E$9,4,FALSE)</f>
        <v>4.96E-3</v>
      </c>
      <c r="BP35" s="20">
        <f>ROUND(BO35*AW35*AX35*BA35/100,2)</f>
        <v>19074.37</v>
      </c>
      <c r="BQ35" s="12">
        <f>VLOOKUP(AU35,Ceny!$A$3:$E$9,3,FALSE)</f>
        <v>2.3060000000000001E-2</v>
      </c>
      <c r="BR35" s="20">
        <f t="shared" si="11"/>
        <v>0</v>
      </c>
      <c r="BS35" s="12">
        <f>VLOOKUP(AU35,Ceny!$A$3:$E$9,5,FALSE)</f>
        <v>1.8329999999999999E-2</v>
      </c>
      <c r="BT35" s="20">
        <f t="shared" si="12"/>
        <v>11888.25</v>
      </c>
      <c r="BU35" s="20">
        <v>0</v>
      </c>
      <c r="BV35" s="68">
        <f t="shared" si="13"/>
        <v>0</v>
      </c>
      <c r="BW35" s="21">
        <f t="shared" si="14"/>
        <v>30962.62</v>
      </c>
      <c r="BX35" s="21">
        <f t="shared" si="15"/>
        <v>7121.4</v>
      </c>
      <c r="BY35" s="21">
        <f t="shared" si="16"/>
        <v>38084.019999999997</v>
      </c>
      <c r="CA35" s="66"/>
    </row>
    <row r="36" spans="1:79">
      <c r="A36" s="73">
        <f t="shared" si="17"/>
        <v>23</v>
      </c>
      <c r="B36" s="8" t="s">
        <v>65</v>
      </c>
      <c r="C36" s="8" t="s">
        <v>66</v>
      </c>
      <c r="D36" s="8" t="s">
        <v>67</v>
      </c>
      <c r="E36" s="8" t="s">
        <v>67</v>
      </c>
      <c r="F36" s="8" t="s">
        <v>68</v>
      </c>
      <c r="G36" s="8" t="s">
        <v>69</v>
      </c>
      <c r="H36" s="8"/>
      <c r="I36" s="8" t="s">
        <v>70</v>
      </c>
      <c r="J36" s="8" t="s">
        <v>115</v>
      </c>
      <c r="K36" s="8" t="s">
        <v>116</v>
      </c>
      <c r="L36" s="8" t="s">
        <v>67</v>
      </c>
      <c r="M36" s="8" t="s">
        <v>67</v>
      </c>
      <c r="N36" s="8" t="s">
        <v>117</v>
      </c>
      <c r="O36" s="8" t="s">
        <v>118</v>
      </c>
      <c r="P36" s="8"/>
      <c r="Q36" s="8" t="s">
        <v>740</v>
      </c>
      <c r="R36" s="8" t="s">
        <v>741</v>
      </c>
      <c r="S36" s="8">
        <v>100</v>
      </c>
      <c r="T36" s="9" t="s">
        <v>49</v>
      </c>
      <c r="U36" s="9" t="s">
        <v>35</v>
      </c>
      <c r="V36" s="8" t="s">
        <v>746</v>
      </c>
      <c r="W36" s="10">
        <v>45657</v>
      </c>
      <c r="X36" s="8" t="s">
        <v>747</v>
      </c>
      <c r="Y36" s="8" t="s">
        <v>115</v>
      </c>
      <c r="Z36" s="8" t="s">
        <v>116</v>
      </c>
      <c r="AA36" s="8" t="s">
        <v>67</v>
      </c>
      <c r="AB36" s="8" t="s">
        <v>67</v>
      </c>
      <c r="AC36" s="8" t="s">
        <v>77</v>
      </c>
      <c r="AD36" s="8" t="s">
        <v>773</v>
      </c>
      <c r="AE36" s="8"/>
      <c r="AF36" s="11" t="s">
        <v>1192</v>
      </c>
      <c r="AG36" s="8"/>
      <c r="AH36" s="12">
        <v>18688</v>
      </c>
      <c r="AI36" s="12">
        <v>16322</v>
      </c>
      <c r="AJ36" s="12">
        <v>8071</v>
      </c>
      <c r="AK36" s="12">
        <v>5129</v>
      </c>
      <c r="AL36" s="12">
        <v>623</v>
      </c>
      <c r="AM36" s="12">
        <v>0</v>
      </c>
      <c r="AN36" s="12">
        <v>0</v>
      </c>
      <c r="AO36" s="12">
        <v>0</v>
      </c>
      <c r="AP36" s="12">
        <v>0</v>
      </c>
      <c r="AQ36" s="12">
        <v>1362</v>
      </c>
      <c r="AR36" s="12">
        <v>8850</v>
      </c>
      <c r="AS36" s="13">
        <v>17503</v>
      </c>
      <c r="AT36" s="14">
        <f>AH36+AI36+AJ36+AK36+AL36+AM36+AN36+AO36+AP36+AQ36+AR36+AS36</f>
        <v>76548</v>
      </c>
      <c r="AU36" s="8" t="str">
        <f>AU$18</f>
        <v>W-5.1</v>
      </c>
      <c r="AV36" s="8" t="s">
        <v>1147</v>
      </c>
      <c r="AW36" s="8" t="s">
        <v>995</v>
      </c>
      <c r="AX36" s="15">
        <v>8760</v>
      </c>
      <c r="AY36" s="9">
        <v>12</v>
      </c>
      <c r="AZ36" s="16">
        <v>100</v>
      </c>
      <c r="BA36" s="16">
        <v>0</v>
      </c>
      <c r="BB36" s="9">
        <f t="shared" si="0"/>
        <v>76548</v>
      </c>
      <c r="BC36" s="9">
        <f t="shared" si="1"/>
        <v>0</v>
      </c>
      <c r="BD36" s="17">
        <f t="shared" si="2"/>
        <v>0</v>
      </c>
      <c r="BE36" s="17">
        <f t="shared" si="3"/>
        <v>0</v>
      </c>
      <c r="BF36" s="18">
        <f t="shared" si="4"/>
        <v>0</v>
      </c>
      <c r="BG36" s="18">
        <f t="shared" si="5"/>
        <v>0</v>
      </c>
      <c r="BH36" s="18">
        <f t="shared" si="6"/>
        <v>0</v>
      </c>
      <c r="BI36" s="19">
        <f t="shared" si="7"/>
        <v>0</v>
      </c>
      <c r="BJ36" s="20">
        <f t="shared" si="8"/>
        <v>0</v>
      </c>
      <c r="BK36" s="19">
        <f t="shared" si="9"/>
        <v>0</v>
      </c>
      <c r="BL36" s="20">
        <f t="shared" si="10"/>
        <v>0</v>
      </c>
      <c r="BM36" s="12">
        <f>VLOOKUP(AU36,Ceny!$A$3:$E$9,2,FALSE)</f>
        <v>6.4200000000000004E-3</v>
      </c>
      <c r="BN36" s="20">
        <f>ROUND(BM36*AX36*AW36*AZ36/100,2)</f>
        <v>12316.38</v>
      </c>
      <c r="BO36" s="12">
        <f>VLOOKUP(AU36,Ceny!$A$3:$E$9,4,FALSE)</f>
        <v>4.96E-3</v>
      </c>
      <c r="BP36" s="20">
        <f>ROUND(BO36*AW36*AX36*BA36/100,2)</f>
        <v>0</v>
      </c>
      <c r="BQ36" s="12">
        <f>VLOOKUP(AU36,Ceny!$A$3:$E$9,3,FALSE)</f>
        <v>2.3060000000000001E-2</v>
      </c>
      <c r="BR36" s="20">
        <f t="shared" si="11"/>
        <v>1765.2</v>
      </c>
      <c r="BS36" s="12">
        <f>VLOOKUP(AU36,Ceny!$A$3:$E$9,5,FALSE)</f>
        <v>1.8329999999999999E-2</v>
      </c>
      <c r="BT36" s="20">
        <f t="shared" si="12"/>
        <v>0</v>
      </c>
      <c r="BU36" s="23">
        <v>3.8999999999999998E-3</v>
      </c>
      <c r="BV36" s="68">
        <f t="shared" si="13"/>
        <v>298.54000000000002</v>
      </c>
      <c r="BW36" s="21">
        <f t="shared" si="14"/>
        <v>14380.12</v>
      </c>
      <c r="BX36" s="21">
        <f t="shared" si="15"/>
        <v>3307.43</v>
      </c>
      <c r="BY36" s="21">
        <f t="shared" si="16"/>
        <v>17687.55</v>
      </c>
      <c r="CA36" s="66"/>
    </row>
    <row r="37" spans="1:79">
      <c r="A37" s="73">
        <f t="shared" si="17"/>
        <v>24</v>
      </c>
      <c r="B37" s="8" t="s">
        <v>65</v>
      </c>
      <c r="C37" s="8" t="s">
        <v>66</v>
      </c>
      <c r="D37" s="8" t="s">
        <v>67</v>
      </c>
      <c r="E37" s="8" t="s">
        <v>67</v>
      </c>
      <c r="F37" s="8" t="s">
        <v>68</v>
      </c>
      <c r="G37" s="8" t="s">
        <v>69</v>
      </c>
      <c r="H37" s="8"/>
      <c r="I37" s="8" t="s">
        <v>70</v>
      </c>
      <c r="J37" s="8" t="s">
        <v>115</v>
      </c>
      <c r="K37" s="8" t="s">
        <v>116</v>
      </c>
      <c r="L37" s="8" t="s">
        <v>67</v>
      </c>
      <c r="M37" s="8" t="s">
        <v>67</v>
      </c>
      <c r="N37" s="8" t="s">
        <v>117</v>
      </c>
      <c r="O37" s="8" t="s">
        <v>118</v>
      </c>
      <c r="P37" s="8"/>
      <c r="Q37" s="8" t="s">
        <v>740</v>
      </c>
      <c r="R37" s="8" t="s">
        <v>741</v>
      </c>
      <c r="S37" s="8">
        <v>100</v>
      </c>
      <c r="T37" s="9" t="s">
        <v>49</v>
      </c>
      <c r="U37" s="9" t="s">
        <v>35</v>
      </c>
      <c r="V37" s="8" t="s">
        <v>746</v>
      </c>
      <c r="W37" s="10">
        <v>45657</v>
      </c>
      <c r="X37" s="8" t="s">
        <v>747</v>
      </c>
      <c r="Y37" s="8" t="s">
        <v>115</v>
      </c>
      <c r="Z37" s="8" t="s">
        <v>774</v>
      </c>
      <c r="AA37" s="8" t="s">
        <v>67</v>
      </c>
      <c r="AB37" s="8" t="s">
        <v>67</v>
      </c>
      <c r="AC37" s="8" t="s">
        <v>346</v>
      </c>
      <c r="AD37" s="8" t="s">
        <v>775</v>
      </c>
      <c r="AE37" s="8"/>
      <c r="AF37" s="11" t="s">
        <v>1193</v>
      </c>
      <c r="AG37" s="8"/>
      <c r="AH37" s="12">
        <v>16580</v>
      </c>
      <c r="AI37" s="12">
        <v>14728</v>
      </c>
      <c r="AJ37" s="12">
        <v>12509</v>
      </c>
      <c r="AK37" s="12">
        <v>9465</v>
      </c>
      <c r="AL37" s="12">
        <v>3787</v>
      </c>
      <c r="AM37" s="12">
        <v>1096</v>
      </c>
      <c r="AN37" s="12">
        <v>1029</v>
      </c>
      <c r="AO37" s="12">
        <v>1180</v>
      </c>
      <c r="AP37" s="12">
        <v>1138</v>
      </c>
      <c r="AQ37" s="12">
        <v>3636</v>
      </c>
      <c r="AR37" s="12">
        <v>12116</v>
      </c>
      <c r="AS37" s="13">
        <v>14492</v>
      </c>
      <c r="AT37" s="14">
        <f>AH37+AI37+AJ37+AK37+AL37+AM37+AN37+AO37+AP37+AQ37+AR37+AS37</f>
        <v>91756</v>
      </c>
      <c r="AU37" s="8" t="str">
        <f>AU$18</f>
        <v>W-5.1</v>
      </c>
      <c r="AV37" s="8" t="s">
        <v>1147</v>
      </c>
      <c r="AW37" s="8" t="s">
        <v>1194</v>
      </c>
      <c r="AX37" s="15">
        <v>8760</v>
      </c>
      <c r="AY37" s="9">
        <v>12</v>
      </c>
      <c r="AZ37" s="16">
        <v>100</v>
      </c>
      <c r="BA37" s="16">
        <v>0</v>
      </c>
      <c r="BB37" s="9">
        <f t="shared" si="0"/>
        <v>91756</v>
      </c>
      <c r="BC37" s="9">
        <f t="shared" si="1"/>
        <v>0</v>
      </c>
      <c r="BD37" s="17">
        <f t="shared" si="2"/>
        <v>0</v>
      </c>
      <c r="BE37" s="17">
        <f t="shared" si="3"/>
        <v>0</v>
      </c>
      <c r="BF37" s="18">
        <f t="shared" si="4"/>
        <v>0</v>
      </c>
      <c r="BG37" s="18">
        <f t="shared" si="5"/>
        <v>0</v>
      </c>
      <c r="BH37" s="18">
        <f t="shared" si="6"/>
        <v>0</v>
      </c>
      <c r="BI37" s="19">
        <f t="shared" si="7"/>
        <v>0</v>
      </c>
      <c r="BJ37" s="20">
        <f t="shared" si="8"/>
        <v>0</v>
      </c>
      <c r="BK37" s="19">
        <f t="shared" si="9"/>
        <v>0</v>
      </c>
      <c r="BL37" s="20">
        <f t="shared" si="10"/>
        <v>0</v>
      </c>
      <c r="BM37" s="12">
        <f>VLOOKUP(AU37,Ceny!$A$3:$E$9,2,FALSE)</f>
        <v>6.4200000000000004E-3</v>
      </c>
      <c r="BN37" s="20">
        <f>ROUND(BM37*AX37*AW37*AZ37/100,2)</f>
        <v>9279.4699999999993</v>
      </c>
      <c r="BO37" s="12">
        <f>VLOOKUP(AU37,Ceny!$A$3:$E$9,4,FALSE)</f>
        <v>4.96E-3</v>
      </c>
      <c r="BP37" s="20">
        <f>ROUND(BO37*AW37*AX37*BA37/100,2)</f>
        <v>0</v>
      </c>
      <c r="BQ37" s="12">
        <f>VLOOKUP(AU37,Ceny!$A$3:$E$9,3,FALSE)</f>
        <v>2.3060000000000001E-2</v>
      </c>
      <c r="BR37" s="20">
        <f t="shared" si="11"/>
        <v>2115.89</v>
      </c>
      <c r="BS37" s="12">
        <f>VLOOKUP(AU37,Ceny!$A$3:$E$9,5,FALSE)</f>
        <v>1.8329999999999999E-2</v>
      </c>
      <c r="BT37" s="20">
        <f t="shared" si="12"/>
        <v>0</v>
      </c>
      <c r="BU37" s="23">
        <v>3.8999999999999998E-3</v>
      </c>
      <c r="BV37" s="68">
        <f t="shared" si="13"/>
        <v>357.85</v>
      </c>
      <c r="BW37" s="21">
        <f t="shared" si="14"/>
        <v>11753.21</v>
      </c>
      <c r="BX37" s="21">
        <f t="shared" si="15"/>
        <v>2703.24</v>
      </c>
      <c r="BY37" s="21">
        <f t="shared" si="16"/>
        <v>14456.449999999999</v>
      </c>
      <c r="CA37" s="66"/>
    </row>
    <row r="38" spans="1:79">
      <c r="A38" s="73">
        <f t="shared" si="17"/>
        <v>25</v>
      </c>
      <c r="B38" s="8" t="s">
        <v>65</v>
      </c>
      <c r="C38" s="8" t="s">
        <v>66</v>
      </c>
      <c r="D38" s="8" t="s">
        <v>67</v>
      </c>
      <c r="E38" s="8" t="s">
        <v>67</v>
      </c>
      <c r="F38" s="8" t="s">
        <v>68</v>
      </c>
      <c r="G38" s="8" t="s">
        <v>69</v>
      </c>
      <c r="H38" s="8"/>
      <c r="I38" s="8" t="s">
        <v>70</v>
      </c>
      <c r="J38" s="8" t="s">
        <v>115</v>
      </c>
      <c r="K38" s="8" t="s">
        <v>116</v>
      </c>
      <c r="L38" s="8" t="s">
        <v>67</v>
      </c>
      <c r="M38" s="8" t="s">
        <v>67</v>
      </c>
      <c r="N38" s="8" t="s">
        <v>117</v>
      </c>
      <c r="O38" s="8" t="s">
        <v>118</v>
      </c>
      <c r="P38" s="8"/>
      <c r="Q38" s="8" t="s">
        <v>740</v>
      </c>
      <c r="R38" s="8" t="s">
        <v>741</v>
      </c>
      <c r="S38" s="8">
        <v>100</v>
      </c>
      <c r="T38" s="9" t="s">
        <v>49</v>
      </c>
      <c r="U38" s="9" t="s">
        <v>35</v>
      </c>
      <c r="V38" s="8" t="s">
        <v>746</v>
      </c>
      <c r="W38" s="10">
        <v>45657</v>
      </c>
      <c r="X38" s="8" t="s">
        <v>747</v>
      </c>
      <c r="Y38" s="8" t="s">
        <v>115</v>
      </c>
      <c r="Z38" s="8" t="s">
        <v>116</v>
      </c>
      <c r="AA38" s="8" t="s">
        <v>67</v>
      </c>
      <c r="AB38" s="8" t="s">
        <v>67</v>
      </c>
      <c r="AC38" s="8" t="s">
        <v>776</v>
      </c>
      <c r="AD38" s="8" t="s">
        <v>129</v>
      </c>
      <c r="AE38" s="8"/>
      <c r="AF38" s="11" t="s">
        <v>1195</v>
      </c>
      <c r="AG38" s="8"/>
      <c r="AH38" s="12">
        <v>28565</v>
      </c>
      <c r="AI38" s="12">
        <v>18814</v>
      </c>
      <c r="AJ38" s="12">
        <v>0</v>
      </c>
      <c r="AK38" s="12">
        <v>0</v>
      </c>
      <c r="AL38" s="12">
        <v>393</v>
      </c>
      <c r="AM38" s="12">
        <v>2019</v>
      </c>
      <c r="AN38" s="12">
        <v>1526</v>
      </c>
      <c r="AO38" s="12">
        <v>1689</v>
      </c>
      <c r="AP38" s="12">
        <v>1730</v>
      </c>
      <c r="AQ38" s="12">
        <v>3659</v>
      </c>
      <c r="AR38" s="12">
        <v>12601</v>
      </c>
      <c r="AS38" s="13">
        <v>18692</v>
      </c>
      <c r="AT38" s="14">
        <f>AH38+AI38+AJ38+AK38+AL38+AM38+AN38+AO38+AP38+AQ38+AR38+AS38</f>
        <v>89688</v>
      </c>
      <c r="AU38" s="8" t="str">
        <f>AU$18</f>
        <v>W-5.1</v>
      </c>
      <c r="AV38" s="8" t="s">
        <v>1147</v>
      </c>
      <c r="AW38" s="8" t="s">
        <v>1100</v>
      </c>
      <c r="AX38" s="15">
        <v>8760</v>
      </c>
      <c r="AY38" s="9">
        <v>12</v>
      </c>
      <c r="AZ38" s="16">
        <v>100</v>
      </c>
      <c r="BA38" s="16">
        <v>0</v>
      </c>
      <c r="BB38" s="9">
        <f t="shared" si="0"/>
        <v>89688</v>
      </c>
      <c r="BC38" s="9">
        <f t="shared" si="1"/>
        <v>0</v>
      </c>
      <c r="BD38" s="17">
        <f t="shared" si="2"/>
        <v>0</v>
      </c>
      <c r="BE38" s="17">
        <f t="shared" si="3"/>
        <v>0</v>
      </c>
      <c r="BF38" s="18">
        <f t="shared" si="4"/>
        <v>0</v>
      </c>
      <c r="BG38" s="18">
        <f t="shared" si="5"/>
        <v>0</v>
      </c>
      <c r="BH38" s="18">
        <f t="shared" si="6"/>
        <v>0</v>
      </c>
      <c r="BI38" s="19">
        <f t="shared" si="7"/>
        <v>0</v>
      </c>
      <c r="BJ38" s="20">
        <f t="shared" si="8"/>
        <v>0</v>
      </c>
      <c r="BK38" s="19">
        <f t="shared" si="9"/>
        <v>0</v>
      </c>
      <c r="BL38" s="20">
        <f t="shared" si="10"/>
        <v>0</v>
      </c>
      <c r="BM38" s="12">
        <f>VLOOKUP(AU38,Ceny!$A$3:$E$9,2,FALSE)</f>
        <v>6.4200000000000004E-3</v>
      </c>
      <c r="BN38" s="20">
        <f>ROUND(BM38*AX38*AW38*AZ38/100,2)</f>
        <v>7423.57</v>
      </c>
      <c r="BO38" s="12">
        <f>VLOOKUP(AU38,Ceny!$A$3:$E$9,4,FALSE)</f>
        <v>4.96E-3</v>
      </c>
      <c r="BP38" s="20">
        <f>ROUND(BO38*AW38*AX38*BA38/100,2)</f>
        <v>0</v>
      </c>
      <c r="BQ38" s="12">
        <f>VLOOKUP(AU38,Ceny!$A$3:$E$9,3,FALSE)</f>
        <v>2.3060000000000001E-2</v>
      </c>
      <c r="BR38" s="20">
        <f t="shared" si="11"/>
        <v>2068.21</v>
      </c>
      <c r="BS38" s="12">
        <f>VLOOKUP(AU38,Ceny!$A$3:$E$9,5,FALSE)</f>
        <v>1.8329999999999999E-2</v>
      </c>
      <c r="BT38" s="20">
        <f t="shared" si="12"/>
        <v>0</v>
      </c>
      <c r="BU38" s="23">
        <v>3.8999999999999998E-3</v>
      </c>
      <c r="BV38" s="68">
        <f t="shared" si="13"/>
        <v>349.78</v>
      </c>
      <c r="BW38" s="21">
        <f t="shared" si="14"/>
        <v>9841.56</v>
      </c>
      <c r="BX38" s="21">
        <f t="shared" si="15"/>
        <v>2263.56</v>
      </c>
      <c r="BY38" s="21">
        <f t="shared" si="16"/>
        <v>12105.119999999999</v>
      </c>
      <c r="CA38" s="66"/>
    </row>
    <row r="39" spans="1:79">
      <c r="A39" s="73">
        <f t="shared" si="17"/>
        <v>26</v>
      </c>
      <c r="B39" s="8" t="s">
        <v>65</v>
      </c>
      <c r="C39" s="8" t="s">
        <v>66</v>
      </c>
      <c r="D39" s="8" t="s">
        <v>67</v>
      </c>
      <c r="E39" s="8" t="s">
        <v>67</v>
      </c>
      <c r="F39" s="8" t="s">
        <v>68</v>
      </c>
      <c r="G39" s="8" t="s">
        <v>69</v>
      </c>
      <c r="H39" s="8"/>
      <c r="I39" s="8" t="s">
        <v>70</v>
      </c>
      <c r="J39" s="8" t="s">
        <v>115</v>
      </c>
      <c r="K39" s="8" t="s">
        <v>116</v>
      </c>
      <c r="L39" s="8" t="s">
        <v>67</v>
      </c>
      <c r="M39" s="8" t="s">
        <v>67</v>
      </c>
      <c r="N39" s="8" t="s">
        <v>117</v>
      </c>
      <c r="O39" s="8" t="s">
        <v>118</v>
      </c>
      <c r="P39" s="8"/>
      <c r="Q39" s="8" t="s">
        <v>740</v>
      </c>
      <c r="R39" s="8" t="s">
        <v>741</v>
      </c>
      <c r="S39" s="8">
        <v>100</v>
      </c>
      <c r="T39" s="9" t="s">
        <v>49</v>
      </c>
      <c r="U39" s="9" t="s">
        <v>35</v>
      </c>
      <c r="V39" s="8" t="s">
        <v>746</v>
      </c>
      <c r="W39" s="10">
        <v>45657</v>
      </c>
      <c r="X39" s="8" t="s">
        <v>747</v>
      </c>
      <c r="Y39" s="8" t="s">
        <v>115</v>
      </c>
      <c r="Z39" s="8" t="s">
        <v>554</v>
      </c>
      <c r="AA39" s="8" t="s">
        <v>67</v>
      </c>
      <c r="AB39" s="8" t="s">
        <v>67</v>
      </c>
      <c r="AC39" s="8" t="s">
        <v>555</v>
      </c>
      <c r="AD39" s="8" t="s">
        <v>276</v>
      </c>
      <c r="AE39" s="8"/>
      <c r="AF39" s="11" t="s">
        <v>1196</v>
      </c>
      <c r="AG39" s="8" t="s">
        <v>1197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3"/>
      <c r="AT39" s="14">
        <v>80356</v>
      </c>
      <c r="AU39" s="8" t="str">
        <f>AU$16</f>
        <v>W-4</v>
      </c>
      <c r="AV39" s="8" t="s">
        <v>1147</v>
      </c>
      <c r="AW39" s="8"/>
      <c r="AX39" s="15">
        <v>8760</v>
      </c>
      <c r="AY39" s="9">
        <v>12</v>
      </c>
      <c r="AZ39" s="16">
        <v>100</v>
      </c>
      <c r="BA39" s="16">
        <v>0</v>
      </c>
      <c r="BB39" s="9">
        <f t="shared" si="0"/>
        <v>80356</v>
      </c>
      <c r="BC39" s="9">
        <f t="shared" si="1"/>
        <v>0</v>
      </c>
      <c r="BD39" s="17">
        <f t="shared" si="2"/>
        <v>0</v>
      </c>
      <c r="BE39" s="17">
        <f t="shared" si="3"/>
        <v>0</v>
      </c>
      <c r="BF39" s="18">
        <f t="shared" si="4"/>
        <v>0</v>
      </c>
      <c r="BG39" s="18">
        <f t="shared" si="5"/>
        <v>0</v>
      </c>
      <c r="BH39" s="18">
        <f t="shared" si="6"/>
        <v>0</v>
      </c>
      <c r="BI39" s="19">
        <f t="shared" si="7"/>
        <v>0</v>
      </c>
      <c r="BJ39" s="20">
        <f t="shared" si="8"/>
        <v>0</v>
      </c>
      <c r="BK39" s="19">
        <f t="shared" si="9"/>
        <v>0</v>
      </c>
      <c r="BL39" s="20">
        <f t="shared" si="10"/>
        <v>0</v>
      </c>
      <c r="BM39" s="12">
        <f>VLOOKUP(AU39,Ceny!$A$3:$E$9,2,FALSE)</f>
        <v>204.77</v>
      </c>
      <c r="BN39" s="20">
        <f>ROUND(BM39*AY39*AZ39/100,2)</f>
        <v>2457.2399999999998</v>
      </c>
      <c r="BO39" s="12">
        <f>VLOOKUP(AU39,Ceny!$A$3:$E$9,4,FALSE)</f>
        <v>158.16</v>
      </c>
      <c r="BP39" s="20">
        <f>ROUND(BO39*AY39*BA39/100,2)</f>
        <v>0</v>
      </c>
      <c r="BQ39" s="12">
        <f>VLOOKUP(AU39,Ceny!$A$3:$E$9,3,FALSE)</f>
        <v>4.4069999999999998E-2</v>
      </c>
      <c r="BR39" s="20">
        <f t="shared" si="11"/>
        <v>3541.29</v>
      </c>
      <c r="BS39" s="12">
        <f>VLOOKUP(AU39,Ceny!$A$3:$E$9,5,FALSE)</f>
        <v>3.5020000000000003E-2</v>
      </c>
      <c r="BT39" s="20">
        <f t="shared" si="12"/>
        <v>0</v>
      </c>
      <c r="BU39" s="23">
        <v>3.8999999999999998E-3</v>
      </c>
      <c r="BV39" s="68">
        <f t="shared" si="13"/>
        <v>313.39</v>
      </c>
      <c r="BW39" s="21">
        <f t="shared" si="14"/>
        <v>6311.92</v>
      </c>
      <c r="BX39" s="21">
        <f t="shared" si="15"/>
        <v>1451.74</v>
      </c>
      <c r="BY39" s="21">
        <f t="shared" si="16"/>
        <v>7763.66</v>
      </c>
      <c r="CA39" s="66"/>
    </row>
    <row r="40" spans="1:79">
      <c r="A40" s="73">
        <f t="shared" si="17"/>
        <v>27</v>
      </c>
      <c r="B40" s="8" t="s">
        <v>65</v>
      </c>
      <c r="C40" s="8" t="s">
        <v>66</v>
      </c>
      <c r="D40" s="8" t="s">
        <v>67</v>
      </c>
      <c r="E40" s="8" t="s">
        <v>67</v>
      </c>
      <c r="F40" s="8" t="s">
        <v>68</v>
      </c>
      <c r="G40" s="8" t="s">
        <v>69</v>
      </c>
      <c r="H40" s="8"/>
      <c r="I40" s="8" t="s">
        <v>70</v>
      </c>
      <c r="J40" s="8" t="s">
        <v>115</v>
      </c>
      <c r="K40" s="8" t="s">
        <v>116</v>
      </c>
      <c r="L40" s="8" t="s">
        <v>67</v>
      </c>
      <c r="M40" s="8" t="s">
        <v>67</v>
      </c>
      <c r="N40" s="8" t="s">
        <v>117</v>
      </c>
      <c r="O40" s="8" t="s">
        <v>118</v>
      </c>
      <c r="P40" s="8"/>
      <c r="Q40" s="8" t="s">
        <v>740</v>
      </c>
      <c r="R40" s="8" t="s">
        <v>741</v>
      </c>
      <c r="S40" s="8">
        <v>100</v>
      </c>
      <c r="T40" s="9" t="s">
        <v>49</v>
      </c>
      <c r="U40" s="9" t="s">
        <v>35</v>
      </c>
      <c r="V40" s="8" t="s">
        <v>746</v>
      </c>
      <c r="W40" s="10">
        <v>45657</v>
      </c>
      <c r="X40" s="8" t="s">
        <v>747</v>
      </c>
      <c r="Y40" s="8" t="s">
        <v>115</v>
      </c>
      <c r="Z40" s="8" t="s">
        <v>777</v>
      </c>
      <c r="AA40" s="8" t="s">
        <v>67</v>
      </c>
      <c r="AB40" s="8" t="s">
        <v>67</v>
      </c>
      <c r="AC40" s="8" t="s">
        <v>778</v>
      </c>
      <c r="AD40" s="8" t="s">
        <v>647</v>
      </c>
      <c r="AE40" s="8"/>
      <c r="AF40" s="11" t="s">
        <v>1198</v>
      </c>
      <c r="AG40" s="8" t="s">
        <v>1199</v>
      </c>
      <c r="AH40" s="12">
        <v>57485</v>
      </c>
      <c r="AI40" s="12">
        <v>50536</v>
      </c>
      <c r="AJ40" s="12">
        <v>31571</v>
      </c>
      <c r="AK40" s="12">
        <v>19044</v>
      </c>
      <c r="AL40" s="12">
        <v>4098</v>
      </c>
      <c r="AM40" s="12">
        <v>865</v>
      </c>
      <c r="AN40" s="12">
        <v>486</v>
      </c>
      <c r="AO40" s="12">
        <v>1018</v>
      </c>
      <c r="AP40" s="12">
        <v>1196</v>
      </c>
      <c r="AQ40" s="12">
        <v>6926</v>
      </c>
      <c r="AR40" s="12">
        <v>31594</v>
      </c>
      <c r="AS40" s="13">
        <v>48621</v>
      </c>
      <c r="AT40" s="14">
        <f>AH40+AI40+AJ40+AK40+AL40+AM40+AN40+AO40+AP40+AQ40+AR40+AS40</f>
        <v>253440</v>
      </c>
      <c r="AU40" s="8" t="str">
        <f>AU$18</f>
        <v>W-5.1</v>
      </c>
      <c r="AV40" s="8" t="s">
        <v>1147</v>
      </c>
      <c r="AW40" s="8" t="s">
        <v>1200</v>
      </c>
      <c r="AX40" s="15">
        <v>8760</v>
      </c>
      <c r="AY40" s="9">
        <v>12</v>
      </c>
      <c r="AZ40" s="16">
        <v>100</v>
      </c>
      <c r="BA40" s="16">
        <v>0</v>
      </c>
      <c r="BB40" s="9">
        <f t="shared" si="0"/>
        <v>253440</v>
      </c>
      <c r="BC40" s="9">
        <f t="shared" si="1"/>
        <v>0</v>
      </c>
      <c r="BD40" s="17">
        <f t="shared" si="2"/>
        <v>0</v>
      </c>
      <c r="BE40" s="17">
        <f t="shared" si="3"/>
        <v>0</v>
      </c>
      <c r="BF40" s="18">
        <f t="shared" si="4"/>
        <v>0</v>
      </c>
      <c r="BG40" s="18">
        <f t="shared" si="5"/>
        <v>0</v>
      </c>
      <c r="BH40" s="18">
        <f t="shared" si="6"/>
        <v>0</v>
      </c>
      <c r="BI40" s="19">
        <f t="shared" si="7"/>
        <v>0</v>
      </c>
      <c r="BJ40" s="20">
        <f t="shared" si="8"/>
        <v>0</v>
      </c>
      <c r="BK40" s="19">
        <f t="shared" si="9"/>
        <v>0</v>
      </c>
      <c r="BL40" s="20">
        <f t="shared" si="10"/>
        <v>0</v>
      </c>
      <c r="BM40" s="12">
        <f>VLOOKUP(AU40,Ceny!$A$3:$E$9,2,FALSE)</f>
        <v>6.4200000000000004E-3</v>
      </c>
      <c r="BN40" s="20">
        <f>ROUND(BM40*AX40*AW40*AZ40/100,2)</f>
        <v>17884.07</v>
      </c>
      <c r="BO40" s="12">
        <f>VLOOKUP(AU40,Ceny!$A$3:$E$9,4,FALSE)</f>
        <v>4.96E-3</v>
      </c>
      <c r="BP40" s="20">
        <f>ROUND(BO40*AW40*AX40*BA40/100,2)</f>
        <v>0</v>
      </c>
      <c r="BQ40" s="12">
        <f>VLOOKUP(AU40,Ceny!$A$3:$E$9,3,FALSE)</f>
        <v>2.3060000000000001E-2</v>
      </c>
      <c r="BR40" s="20">
        <f t="shared" si="11"/>
        <v>5844.33</v>
      </c>
      <c r="BS40" s="12">
        <f>VLOOKUP(AU40,Ceny!$A$3:$E$9,5,FALSE)</f>
        <v>1.8329999999999999E-2</v>
      </c>
      <c r="BT40" s="20">
        <f t="shared" si="12"/>
        <v>0</v>
      </c>
      <c r="BU40" s="23">
        <v>3.8999999999999998E-3</v>
      </c>
      <c r="BV40" s="68">
        <f t="shared" si="13"/>
        <v>988.42</v>
      </c>
      <c r="BW40" s="21">
        <f t="shared" si="14"/>
        <v>24716.82</v>
      </c>
      <c r="BX40" s="21">
        <f t="shared" si="15"/>
        <v>5684.87</v>
      </c>
      <c r="BY40" s="21">
        <f t="shared" si="16"/>
        <v>30401.69</v>
      </c>
      <c r="CA40" s="66"/>
    </row>
    <row r="41" spans="1:79">
      <c r="A41" s="73">
        <f t="shared" si="17"/>
        <v>28</v>
      </c>
      <c r="B41" s="8" t="s">
        <v>65</v>
      </c>
      <c r="C41" s="8" t="s">
        <v>66</v>
      </c>
      <c r="D41" s="8" t="s">
        <v>67</v>
      </c>
      <c r="E41" s="8" t="s">
        <v>67</v>
      </c>
      <c r="F41" s="8" t="s">
        <v>68</v>
      </c>
      <c r="G41" s="8" t="s">
        <v>69</v>
      </c>
      <c r="H41" s="8"/>
      <c r="I41" s="8" t="s">
        <v>70</v>
      </c>
      <c r="J41" s="8" t="s">
        <v>115</v>
      </c>
      <c r="K41" s="8" t="s">
        <v>116</v>
      </c>
      <c r="L41" s="8" t="s">
        <v>67</v>
      </c>
      <c r="M41" s="8" t="s">
        <v>67</v>
      </c>
      <c r="N41" s="8" t="s">
        <v>117</v>
      </c>
      <c r="O41" s="8" t="s">
        <v>118</v>
      </c>
      <c r="P41" s="8"/>
      <c r="Q41" s="8" t="s">
        <v>740</v>
      </c>
      <c r="R41" s="8" t="s">
        <v>741</v>
      </c>
      <c r="S41" s="8">
        <v>100</v>
      </c>
      <c r="T41" s="9" t="s">
        <v>49</v>
      </c>
      <c r="U41" s="9" t="s">
        <v>35</v>
      </c>
      <c r="V41" s="8" t="s">
        <v>746</v>
      </c>
      <c r="W41" s="10">
        <v>45657</v>
      </c>
      <c r="X41" s="8" t="s">
        <v>747</v>
      </c>
      <c r="Y41" s="8" t="s">
        <v>115</v>
      </c>
      <c r="Z41" s="8" t="s">
        <v>116</v>
      </c>
      <c r="AA41" s="8" t="s">
        <v>67</v>
      </c>
      <c r="AB41" s="8" t="s">
        <v>67</v>
      </c>
      <c r="AC41" s="8" t="s">
        <v>117</v>
      </c>
      <c r="AD41" s="8" t="s">
        <v>118</v>
      </c>
      <c r="AE41" s="8"/>
      <c r="AF41" s="11" t="s">
        <v>1201</v>
      </c>
      <c r="AG41" s="8" t="s">
        <v>1202</v>
      </c>
      <c r="AH41" s="12">
        <v>70547</v>
      </c>
      <c r="AI41" s="12">
        <v>66892</v>
      </c>
      <c r="AJ41" s="12">
        <v>58830</v>
      </c>
      <c r="AK41" s="12">
        <v>34132</v>
      </c>
      <c r="AL41" s="12">
        <v>1789</v>
      </c>
      <c r="AM41" s="12">
        <v>0</v>
      </c>
      <c r="AN41" s="12">
        <v>0</v>
      </c>
      <c r="AO41" s="12">
        <v>289</v>
      </c>
      <c r="AP41" s="12">
        <v>0</v>
      </c>
      <c r="AQ41" s="12">
        <v>22647</v>
      </c>
      <c r="AR41" s="12">
        <v>58433</v>
      </c>
      <c r="AS41" s="13">
        <v>74939</v>
      </c>
      <c r="AT41" s="14">
        <f>AH41+AI41+AJ41+AK41+AL41+AM41+AN41+AO41+AP41+AQ41+AR41+AS41</f>
        <v>388498</v>
      </c>
      <c r="AU41" s="8" t="str">
        <f>AU$18</f>
        <v>W-5.1</v>
      </c>
      <c r="AV41" s="8" t="s">
        <v>1147</v>
      </c>
      <c r="AW41" s="8" t="s">
        <v>1165</v>
      </c>
      <c r="AX41" s="15">
        <v>8760</v>
      </c>
      <c r="AY41" s="9">
        <v>12</v>
      </c>
      <c r="AZ41" s="16">
        <v>100</v>
      </c>
      <c r="BA41" s="16">
        <v>0</v>
      </c>
      <c r="BB41" s="9">
        <f t="shared" si="0"/>
        <v>388498</v>
      </c>
      <c r="BC41" s="9">
        <f t="shared" si="1"/>
        <v>0</v>
      </c>
      <c r="BD41" s="17">
        <f t="shared" si="2"/>
        <v>0</v>
      </c>
      <c r="BE41" s="17">
        <f t="shared" si="3"/>
        <v>0</v>
      </c>
      <c r="BF41" s="18">
        <f t="shared" si="4"/>
        <v>0</v>
      </c>
      <c r="BG41" s="18">
        <f t="shared" si="5"/>
        <v>0</v>
      </c>
      <c r="BH41" s="18">
        <f t="shared" si="6"/>
        <v>0</v>
      </c>
      <c r="BI41" s="19">
        <f t="shared" si="7"/>
        <v>0</v>
      </c>
      <c r="BJ41" s="20">
        <f t="shared" si="8"/>
        <v>0</v>
      </c>
      <c r="BK41" s="19">
        <f t="shared" si="9"/>
        <v>0</v>
      </c>
      <c r="BL41" s="20">
        <f t="shared" si="10"/>
        <v>0</v>
      </c>
      <c r="BM41" s="12">
        <f>VLOOKUP(AU41,Ceny!$A$3:$E$9,2,FALSE)</f>
        <v>6.4200000000000004E-3</v>
      </c>
      <c r="BN41" s="20">
        <f>ROUND(BM41*AX41*AW41*AZ41/100,2)</f>
        <v>6242.55</v>
      </c>
      <c r="BO41" s="12">
        <f>VLOOKUP(AU41,Ceny!$A$3:$E$9,4,FALSE)</f>
        <v>4.96E-3</v>
      </c>
      <c r="BP41" s="20">
        <f>ROUND(BO41*AW41*AX41*BA41/100,2)</f>
        <v>0</v>
      </c>
      <c r="BQ41" s="12">
        <f>VLOOKUP(AU41,Ceny!$A$3:$E$9,3,FALSE)</f>
        <v>2.3060000000000001E-2</v>
      </c>
      <c r="BR41" s="20">
        <f t="shared" si="11"/>
        <v>8958.76</v>
      </c>
      <c r="BS41" s="12">
        <f>VLOOKUP(AU41,Ceny!$A$3:$E$9,5,FALSE)</f>
        <v>1.8329999999999999E-2</v>
      </c>
      <c r="BT41" s="20">
        <f t="shared" si="12"/>
        <v>0</v>
      </c>
      <c r="BU41" s="23">
        <v>3.8999999999999998E-3</v>
      </c>
      <c r="BV41" s="68">
        <f t="shared" si="13"/>
        <v>1515.14</v>
      </c>
      <c r="BW41" s="21">
        <f t="shared" si="14"/>
        <v>16716.45</v>
      </c>
      <c r="BX41" s="21">
        <f t="shared" si="15"/>
        <v>3844.78</v>
      </c>
      <c r="BY41" s="21">
        <f t="shared" si="16"/>
        <v>20561.23</v>
      </c>
      <c r="CA41" s="66"/>
    </row>
    <row r="42" spans="1:79">
      <c r="A42" s="73">
        <f t="shared" si="17"/>
        <v>29</v>
      </c>
      <c r="B42" s="8" t="s">
        <v>65</v>
      </c>
      <c r="C42" s="8" t="s">
        <v>66</v>
      </c>
      <c r="D42" s="8" t="s">
        <v>67</v>
      </c>
      <c r="E42" s="8" t="s">
        <v>67</v>
      </c>
      <c r="F42" s="8" t="s">
        <v>68</v>
      </c>
      <c r="G42" s="8" t="s">
        <v>69</v>
      </c>
      <c r="H42" s="8"/>
      <c r="I42" s="8" t="s">
        <v>70</v>
      </c>
      <c r="J42" s="8" t="s">
        <v>115</v>
      </c>
      <c r="K42" s="8" t="s">
        <v>116</v>
      </c>
      <c r="L42" s="8" t="s">
        <v>67</v>
      </c>
      <c r="M42" s="8" t="s">
        <v>67</v>
      </c>
      <c r="N42" s="8" t="s">
        <v>117</v>
      </c>
      <c r="O42" s="8" t="s">
        <v>118</v>
      </c>
      <c r="P42" s="8"/>
      <c r="Q42" s="8" t="s">
        <v>740</v>
      </c>
      <c r="R42" s="8" t="s">
        <v>741</v>
      </c>
      <c r="S42" s="8">
        <v>100</v>
      </c>
      <c r="T42" s="9" t="s">
        <v>49</v>
      </c>
      <c r="U42" s="9" t="s">
        <v>35</v>
      </c>
      <c r="V42" s="8" t="s">
        <v>746</v>
      </c>
      <c r="W42" s="10">
        <v>45657</v>
      </c>
      <c r="X42" s="8" t="s">
        <v>747</v>
      </c>
      <c r="Y42" s="8" t="s">
        <v>115</v>
      </c>
      <c r="Z42" s="8" t="s">
        <v>116</v>
      </c>
      <c r="AA42" s="8" t="s">
        <v>67</v>
      </c>
      <c r="AB42" s="8" t="s">
        <v>67</v>
      </c>
      <c r="AC42" s="8" t="s">
        <v>117</v>
      </c>
      <c r="AD42" s="8" t="s">
        <v>118</v>
      </c>
      <c r="AE42" s="8"/>
      <c r="AF42" s="11" t="s">
        <v>1203</v>
      </c>
      <c r="AG42" s="8" t="s">
        <v>1204</v>
      </c>
      <c r="AH42" s="12">
        <v>131985</v>
      </c>
      <c r="AI42" s="12">
        <v>122300</v>
      </c>
      <c r="AJ42" s="12">
        <v>90752</v>
      </c>
      <c r="AK42" s="12">
        <v>52613</v>
      </c>
      <c r="AL42" s="12">
        <v>21231</v>
      </c>
      <c r="AM42" s="12">
        <v>6553</v>
      </c>
      <c r="AN42" s="12">
        <v>6279</v>
      </c>
      <c r="AO42" s="12">
        <v>7116</v>
      </c>
      <c r="AP42" s="12">
        <v>6792</v>
      </c>
      <c r="AQ42" s="12">
        <v>32286</v>
      </c>
      <c r="AR42" s="12">
        <v>97608</v>
      </c>
      <c r="AS42" s="13">
        <v>142148</v>
      </c>
      <c r="AT42" s="14">
        <f>AH42+AI42+AJ42+AK42+AL42+AM42+AN42+AO42+AP42+AQ42+AR42+AS42</f>
        <v>717663</v>
      </c>
      <c r="AU42" s="8" t="s">
        <v>2028</v>
      </c>
      <c r="AV42" s="8" t="s">
        <v>1147</v>
      </c>
      <c r="AW42" s="8" t="s">
        <v>1205</v>
      </c>
      <c r="AX42" s="15">
        <v>8760</v>
      </c>
      <c r="AY42" s="9">
        <v>12</v>
      </c>
      <c r="AZ42" s="16">
        <v>100</v>
      </c>
      <c r="BA42" s="16">
        <v>0</v>
      </c>
      <c r="BB42" s="9">
        <f t="shared" si="0"/>
        <v>717663</v>
      </c>
      <c r="BC42" s="9">
        <f t="shared" si="1"/>
        <v>0</v>
      </c>
      <c r="BD42" s="17">
        <f t="shared" si="2"/>
        <v>0</v>
      </c>
      <c r="BE42" s="17">
        <f t="shared" si="3"/>
        <v>0</v>
      </c>
      <c r="BF42" s="18">
        <f t="shared" si="4"/>
        <v>0</v>
      </c>
      <c r="BG42" s="18">
        <f t="shared" si="5"/>
        <v>0</v>
      </c>
      <c r="BH42" s="18">
        <f t="shared" si="6"/>
        <v>0</v>
      </c>
      <c r="BI42" s="19">
        <f t="shared" si="7"/>
        <v>0</v>
      </c>
      <c r="BJ42" s="20">
        <f t="shared" si="8"/>
        <v>0</v>
      </c>
      <c r="BK42" s="19">
        <f t="shared" si="9"/>
        <v>0</v>
      </c>
      <c r="BL42" s="20">
        <f t="shared" si="10"/>
        <v>0</v>
      </c>
      <c r="BM42" s="12">
        <f>VLOOKUP(AU42,Ceny!$A$3:$E$9,2,FALSE)</f>
        <v>6.8399999999999997E-3</v>
      </c>
      <c r="BN42" s="20">
        <f>ROUND(BM42*AX42*AW42*AZ42/100,2)</f>
        <v>48653.74</v>
      </c>
      <c r="BO42" s="12">
        <f>VLOOKUP(AU42,Ceny!$A$3:$E$9,4,FALSE)</f>
        <v>5.28E-3</v>
      </c>
      <c r="BP42" s="20">
        <f>ROUND(BO42*AW42*AX42*BA42/100,2)</f>
        <v>0</v>
      </c>
      <c r="BQ42" s="12">
        <f>VLOOKUP(AU42,Ceny!$A$3:$E$9,3,FALSE)</f>
        <v>2.3029999999999998E-2</v>
      </c>
      <c r="BR42" s="20">
        <f t="shared" si="11"/>
        <v>16527.78</v>
      </c>
      <c r="BS42" s="12">
        <f>VLOOKUP(AU42,Ceny!$A$3:$E$9,5,FALSE)</f>
        <v>1.83E-2</v>
      </c>
      <c r="BT42" s="20">
        <f t="shared" si="12"/>
        <v>0</v>
      </c>
      <c r="BU42" s="23">
        <v>3.8999999999999998E-3</v>
      </c>
      <c r="BV42" s="68">
        <f t="shared" si="13"/>
        <v>2798.89</v>
      </c>
      <c r="BW42" s="21">
        <f t="shared" si="14"/>
        <v>67980.41</v>
      </c>
      <c r="BX42" s="21">
        <f t="shared" si="15"/>
        <v>15635.49</v>
      </c>
      <c r="BY42" s="21">
        <f t="shared" si="16"/>
        <v>83615.900000000009</v>
      </c>
      <c r="CA42" s="66"/>
    </row>
    <row r="43" spans="1:79">
      <c r="A43" s="73">
        <f t="shared" si="17"/>
        <v>30</v>
      </c>
      <c r="B43" s="8" t="s">
        <v>65</v>
      </c>
      <c r="C43" s="8" t="s">
        <v>66</v>
      </c>
      <c r="D43" s="8" t="s">
        <v>67</v>
      </c>
      <c r="E43" s="8" t="s">
        <v>67</v>
      </c>
      <c r="F43" s="8" t="s">
        <v>68</v>
      </c>
      <c r="G43" s="8" t="s">
        <v>69</v>
      </c>
      <c r="H43" s="8"/>
      <c r="I43" s="8" t="s">
        <v>70</v>
      </c>
      <c r="J43" s="8" t="s">
        <v>115</v>
      </c>
      <c r="K43" s="8" t="s">
        <v>116</v>
      </c>
      <c r="L43" s="8" t="s">
        <v>67</v>
      </c>
      <c r="M43" s="8" t="s">
        <v>67</v>
      </c>
      <c r="N43" s="8" t="s">
        <v>117</v>
      </c>
      <c r="O43" s="8" t="s">
        <v>118</v>
      </c>
      <c r="P43" s="8"/>
      <c r="Q43" s="8" t="s">
        <v>740</v>
      </c>
      <c r="R43" s="8" t="s">
        <v>741</v>
      </c>
      <c r="S43" s="8">
        <v>100</v>
      </c>
      <c r="T43" s="9" t="s">
        <v>49</v>
      </c>
      <c r="U43" s="9" t="s">
        <v>35</v>
      </c>
      <c r="V43" s="8" t="s">
        <v>746</v>
      </c>
      <c r="W43" s="10">
        <v>45657</v>
      </c>
      <c r="X43" s="8" t="s">
        <v>747</v>
      </c>
      <c r="Y43" s="8" t="s">
        <v>115</v>
      </c>
      <c r="Z43" s="8" t="s">
        <v>653</v>
      </c>
      <c r="AA43" s="8" t="s">
        <v>67</v>
      </c>
      <c r="AB43" s="8" t="s">
        <v>67</v>
      </c>
      <c r="AC43" s="8" t="s">
        <v>654</v>
      </c>
      <c r="AD43" s="8" t="s">
        <v>374</v>
      </c>
      <c r="AE43" s="8"/>
      <c r="AF43" s="11" t="s">
        <v>1206</v>
      </c>
      <c r="AG43" s="8" t="s">
        <v>1207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3"/>
      <c r="AT43" s="14">
        <v>48282</v>
      </c>
      <c r="AU43" s="8" t="str">
        <f>AU$21</f>
        <v>W-3.6</v>
      </c>
      <c r="AV43" s="8" t="s">
        <v>1147</v>
      </c>
      <c r="AW43" s="8"/>
      <c r="AX43" s="15">
        <v>8760</v>
      </c>
      <c r="AY43" s="9">
        <v>12</v>
      </c>
      <c r="AZ43" s="16">
        <v>100</v>
      </c>
      <c r="BA43" s="16">
        <v>0</v>
      </c>
      <c r="BB43" s="9">
        <f t="shared" si="0"/>
        <v>48282</v>
      </c>
      <c r="BC43" s="9">
        <f t="shared" si="1"/>
        <v>0</v>
      </c>
      <c r="BD43" s="17">
        <f t="shared" si="2"/>
        <v>0</v>
      </c>
      <c r="BE43" s="17">
        <f t="shared" si="3"/>
        <v>0</v>
      </c>
      <c r="BF43" s="18">
        <f t="shared" si="4"/>
        <v>0</v>
      </c>
      <c r="BG43" s="18">
        <f t="shared" si="5"/>
        <v>0</v>
      </c>
      <c r="BH43" s="18">
        <f t="shared" si="6"/>
        <v>0</v>
      </c>
      <c r="BI43" s="19">
        <f t="shared" si="7"/>
        <v>0</v>
      </c>
      <c r="BJ43" s="20">
        <f t="shared" si="8"/>
        <v>0</v>
      </c>
      <c r="BK43" s="19">
        <f t="shared" si="9"/>
        <v>0</v>
      </c>
      <c r="BL43" s="20">
        <f t="shared" si="10"/>
        <v>0</v>
      </c>
      <c r="BM43" s="12">
        <f>VLOOKUP(AU43,Ceny!$A$3:$E$9,2,FALSE)</f>
        <v>42.41</v>
      </c>
      <c r="BN43" s="20">
        <f t="shared" ref="BN43:BN54" si="18">ROUND(BM43*AY43*AZ43/100,2)</f>
        <v>508.92</v>
      </c>
      <c r="BO43" s="12">
        <f>VLOOKUP(AU43,Ceny!$A$3:$E$9,4,FALSE)</f>
        <v>32.76</v>
      </c>
      <c r="BP43" s="20">
        <f t="shared" ref="BP43:BP54" si="19">ROUND(BO43*AY43*BA43/100,2)</f>
        <v>0</v>
      </c>
      <c r="BQ43" s="12">
        <f>VLOOKUP(AU43,Ceny!$A$3:$E$9,3,FALSE)</f>
        <v>4.4200000000000003E-2</v>
      </c>
      <c r="BR43" s="20">
        <f t="shared" si="11"/>
        <v>2134.06</v>
      </c>
      <c r="BS43" s="12">
        <f>VLOOKUP(AU43,Ceny!$A$3:$E$9,5,FALSE)</f>
        <v>3.5119999999999998E-2</v>
      </c>
      <c r="BT43" s="20">
        <f t="shared" si="12"/>
        <v>0</v>
      </c>
      <c r="BU43" s="23">
        <v>3.8999999999999998E-3</v>
      </c>
      <c r="BV43" s="68">
        <f t="shared" si="13"/>
        <v>188.3</v>
      </c>
      <c r="BW43" s="21">
        <f t="shared" si="14"/>
        <v>2831.28</v>
      </c>
      <c r="BX43" s="21">
        <f t="shared" si="15"/>
        <v>651.19000000000005</v>
      </c>
      <c r="BY43" s="21">
        <f t="shared" si="16"/>
        <v>3482.4700000000003</v>
      </c>
      <c r="CA43" s="66"/>
    </row>
    <row r="44" spans="1:79">
      <c r="A44" s="73">
        <f t="shared" si="17"/>
        <v>31</v>
      </c>
      <c r="B44" s="8" t="s">
        <v>65</v>
      </c>
      <c r="C44" s="8" t="s">
        <v>66</v>
      </c>
      <c r="D44" s="8" t="s">
        <v>67</v>
      </c>
      <c r="E44" s="8" t="s">
        <v>67</v>
      </c>
      <c r="F44" s="8" t="s">
        <v>68</v>
      </c>
      <c r="G44" s="8" t="s">
        <v>69</v>
      </c>
      <c r="H44" s="8"/>
      <c r="I44" s="8" t="s">
        <v>70</v>
      </c>
      <c r="J44" s="8" t="s">
        <v>115</v>
      </c>
      <c r="K44" s="8" t="s">
        <v>116</v>
      </c>
      <c r="L44" s="8" t="s">
        <v>67</v>
      </c>
      <c r="M44" s="8" t="s">
        <v>67</v>
      </c>
      <c r="N44" s="8" t="s">
        <v>117</v>
      </c>
      <c r="O44" s="8" t="s">
        <v>118</v>
      </c>
      <c r="P44" s="8"/>
      <c r="Q44" s="8" t="s">
        <v>740</v>
      </c>
      <c r="R44" s="8" t="s">
        <v>741</v>
      </c>
      <c r="S44" s="8">
        <v>100</v>
      </c>
      <c r="T44" s="9" t="s">
        <v>49</v>
      </c>
      <c r="U44" s="9" t="s">
        <v>35</v>
      </c>
      <c r="V44" s="8" t="s">
        <v>746</v>
      </c>
      <c r="W44" s="10">
        <v>45657</v>
      </c>
      <c r="X44" s="8" t="s">
        <v>747</v>
      </c>
      <c r="Y44" s="8" t="s">
        <v>115</v>
      </c>
      <c r="Z44" s="8" t="s">
        <v>345</v>
      </c>
      <c r="AA44" s="8" t="s">
        <v>67</v>
      </c>
      <c r="AB44" s="8" t="s">
        <v>67</v>
      </c>
      <c r="AC44" s="8" t="s">
        <v>346</v>
      </c>
      <c r="AD44" s="8" t="s">
        <v>779</v>
      </c>
      <c r="AE44" s="8"/>
      <c r="AF44" s="11" t="s">
        <v>1208</v>
      </c>
      <c r="AG44" s="8" t="s">
        <v>1209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3"/>
      <c r="AT44" s="14">
        <v>10630</v>
      </c>
      <c r="AU44" s="8" t="str">
        <f>AU$21</f>
        <v>W-3.6</v>
      </c>
      <c r="AV44" s="8" t="s">
        <v>1147</v>
      </c>
      <c r="AW44" s="8"/>
      <c r="AX44" s="15">
        <v>8760</v>
      </c>
      <c r="AY44" s="9">
        <v>12</v>
      </c>
      <c r="AZ44" s="16">
        <v>100</v>
      </c>
      <c r="BA44" s="16">
        <v>0</v>
      </c>
      <c r="BB44" s="9">
        <f t="shared" si="0"/>
        <v>10630</v>
      </c>
      <c r="BC44" s="9">
        <f t="shared" si="1"/>
        <v>0</v>
      </c>
      <c r="BD44" s="17">
        <f t="shared" si="2"/>
        <v>0</v>
      </c>
      <c r="BE44" s="17">
        <f t="shared" si="3"/>
        <v>0</v>
      </c>
      <c r="BF44" s="18">
        <f t="shared" si="4"/>
        <v>0</v>
      </c>
      <c r="BG44" s="18">
        <f t="shared" si="5"/>
        <v>0</v>
      </c>
      <c r="BH44" s="18">
        <f t="shared" si="6"/>
        <v>0</v>
      </c>
      <c r="BI44" s="19">
        <f t="shared" si="7"/>
        <v>0</v>
      </c>
      <c r="BJ44" s="20">
        <f t="shared" si="8"/>
        <v>0</v>
      </c>
      <c r="BK44" s="19">
        <f t="shared" si="9"/>
        <v>0</v>
      </c>
      <c r="BL44" s="20">
        <f t="shared" si="10"/>
        <v>0</v>
      </c>
      <c r="BM44" s="12">
        <f>VLOOKUP(AU44,Ceny!$A$3:$E$9,2,FALSE)</f>
        <v>42.41</v>
      </c>
      <c r="BN44" s="20">
        <f t="shared" si="18"/>
        <v>508.92</v>
      </c>
      <c r="BO44" s="12">
        <f>VLOOKUP(AU44,Ceny!$A$3:$E$9,4,FALSE)</f>
        <v>32.76</v>
      </c>
      <c r="BP44" s="20">
        <f t="shared" si="19"/>
        <v>0</v>
      </c>
      <c r="BQ44" s="12">
        <f>VLOOKUP(AU44,Ceny!$A$3:$E$9,3,FALSE)</f>
        <v>4.4200000000000003E-2</v>
      </c>
      <c r="BR44" s="20">
        <f t="shared" si="11"/>
        <v>469.85</v>
      </c>
      <c r="BS44" s="12">
        <f>VLOOKUP(AU44,Ceny!$A$3:$E$9,5,FALSE)</f>
        <v>3.5119999999999998E-2</v>
      </c>
      <c r="BT44" s="20">
        <f t="shared" si="12"/>
        <v>0</v>
      </c>
      <c r="BU44" s="23">
        <v>3.8999999999999998E-3</v>
      </c>
      <c r="BV44" s="68">
        <f t="shared" si="13"/>
        <v>41.46</v>
      </c>
      <c r="BW44" s="21">
        <f t="shared" si="14"/>
        <v>1020.23</v>
      </c>
      <c r="BX44" s="21">
        <f t="shared" si="15"/>
        <v>234.65</v>
      </c>
      <c r="BY44" s="21">
        <f t="shared" si="16"/>
        <v>1254.8800000000001</v>
      </c>
      <c r="CA44" s="66"/>
    </row>
    <row r="45" spans="1:79">
      <c r="A45" s="73">
        <f t="shared" si="17"/>
        <v>32</v>
      </c>
      <c r="B45" s="8" t="s">
        <v>65</v>
      </c>
      <c r="C45" s="8" t="s">
        <v>66</v>
      </c>
      <c r="D45" s="8" t="s">
        <v>67</v>
      </c>
      <c r="E45" s="8" t="s">
        <v>67</v>
      </c>
      <c r="F45" s="8" t="s">
        <v>68</v>
      </c>
      <c r="G45" s="8" t="s">
        <v>69</v>
      </c>
      <c r="H45" s="8"/>
      <c r="I45" s="8" t="s">
        <v>70</v>
      </c>
      <c r="J45" s="8" t="s">
        <v>115</v>
      </c>
      <c r="K45" s="8" t="s">
        <v>116</v>
      </c>
      <c r="L45" s="8" t="s">
        <v>67</v>
      </c>
      <c r="M45" s="8" t="s">
        <v>67</v>
      </c>
      <c r="N45" s="8" t="s">
        <v>117</v>
      </c>
      <c r="O45" s="8" t="s">
        <v>118</v>
      </c>
      <c r="P45" s="8"/>
      <c r="Q45" s="8" t="s">
        <v>740</v>
      </c>
      <c r="R45" s="8" t="s">
        <v>741</v>
      </c>
      <c r="S45" s="8">
        <v>100</v>
      </c>
      <c r="T45" s="9" t="s">
        <v>49</v>
      </c>
      <c r="U45" s="9" t="s">
        <v>35</v>
      </c>
      <c r="V45" s="8" t="s">
        <v>746</v>
      </c>
      <c r="W45" s="10">
        <v>45657</v>
      </c>
      <c r="X45" s="8" t="s">
        <v>747</v>
      </c>
      <c r="Y45" s="8" t="s">
        <v>115</v>
      </c>
      <c r="Z45" s="8" t="s">
        <v>780</v>
      </c>
      <c r="AA45" s="8" t="s">
        <v>67</v>
      </c>
      <c r="AB45" s="8" t="s">
        <v>67</v>
      </c>
      <c r="AC45" s="8" t="s">
        <v>781</v>
      </c>
      <c r="AD45" s="8" t="s">
        <v>782</v>
      </c>
      <c r="AE45" s="8"/>
      <c r="AF45" s="11" t="s">
        <v>1210</v>
      </c>
      <c r="AG45" s="8" t="s">
        <v>1211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3"/>
      <c r="AT45" s="14">
        <v>27525</v>
      </c>
      <c r="AU45" s="8" t="str">
        <f>AU$21</f>
        <v>W-3.6</v>
      </c>
      <c r="AV45" s="8" t="s">
        <v>1147</v>
      </c>
      <c r="AW45" s="8"/>
      <c r="AX45" s="15">
        <v>8760</v>
      </c>
      <c r="AY45" s="9">
        <v>12</v>
      </c>
      <c r="AZ45" s="16">
        <v>100</v>
      </c>
      <c r="BA45" s="16">
        <v>0</v>
      </c>
      <c r="BB45" s="9">
        <f t="shared" si="0"/>
        <v>27525</v>
      </c>
      <c r="BC45" s="9">
        <f t="shared" si="1"/>
        <v>0</v>
      </c>
      <c r="BD45" s="17">
        <f t="shared" si="2"/>
        <v>0</v>
      </c>
      <c r="BE45" s="17">
        <f t="shared" si="3"/>
        <v>0</v>
      </c>
      <c r="BF45" s="18">
        <f t="shared" si="4"/>
        <v>0</v>
      </c>
      <c r="BG45" s="18">
        <f t="shared" si="5"/>
        <v>0</v>
      </c>
      <c r="BH45" s="18">
        <f t="shared" si="6"/>
        <v>0</v>
      </c>
      <c r="BI45" s="19">
        <f t="shared" si="7"/>
        <v>0</v>
      </c>
      <c r="BJ45" s="20">
        <f t="shared" si="8"/>
        <v>0</v>
      </c>
      <c r="BK45" s="19">
        <f t="shared" si="9"/>
        <v>0</v>
      </c>
      <c r="BL45" s="20">
        <f t="shared" si="10"/>
        <v>0</v>
      </c>
      <c r="BM45" s="12">
        <f>VLOOKUP(AU45,Ceny!$A$3:$E$9,2,FALSE)</f>
        <v>42.41</v>
      </c>
      <c r="BN45" s="20">
        <f t="shared" si="18"/>
        <v>508.92</v>
      </c>
      <c r="BO45" s="12">
        <f>VLOOKUP(AU45,Ceny!$A$3:$E$9,4,FALSE)</f>
        <v>32.76</v>
      </c>
      <c r="BP45" s="20">
        <f t="shared" si="19"/>
        <v>0</v>
      </c>
      <c r="BQ45" s="12">
        <f>VLOOKUP(AU45,Ceny!$A$3:$E$9,3,FALSE)</f>
        <v>4.4200000000000003E-2</v>
      </c>
      <c r="BR45" s="20">
        <f t="shared" si="11"/>
        <v>1216.6099999999999</v>
      </c>
      <c r="BS45" s="12">
        <f>VLOOKUP(AU45,Ceny!$A$3:$E$9,5,FALSE)</f>
        <v>3.5119999999999998E-2</v>
      </c>
      <c r="BT45" s="20">
        <f t="shared" si="12"/>
        <v>0</v>
      </c>
      <c r="BU45" s="23">
        <v>3.8999999999999998E-3</v>
      </c>
      <c r="BV45" s="68">
        <f t="shared" si="13"/>
        <v>107.35</v>
      </c>
      <c r="BW45" s="21">
        <f t="shared" si="14"/>
        <v>1832.8799999999999</v>
      </c>
      <c r="BX45" s="21">
        <f t="shared" si="15"/>
        <v>421.56</v>
      </c>
      <c r="BY45" s="21">
        <f t="shared" si="16"/>
        <v>2254.44</v>
      </c>
      <c r="CA45" s="66"/>
    </row>
    <row r="46" spans="1:79">
      <c r="A46" s="73">
        <f t="shared" si="17"/>
        <v>33</v>
      </c>
      <c r="B46" s="8" t="s">
        <v>65</v>
      </c>
      <c r="C46" s="8" t="s">
        <v>66</v>
      </c>
      <c r="D46" s="8" t="s">
        <v>67</v>
      </c>
      <c r="E46" s="8" t="s">
        <v>67</v>
      </c>
      <c r="F46" s="8" t="s">
        <v>68</v>
      </c>
      <c r="G46" s="8" t="s">
        <v>69</v>
      </c>
      <c r="H46" s="8"/>
      <c r="I46" s="8" t="s">
        <v>70</v>
      </c>
      <c r="J46" s="8" t="s">
        <v>119</v>
      </c>
      <c r="K46" s="8" t="s">
        <v>120</v>
      </c>
      <c r="L46" s="8" t="s">
        <v>67</v>
      </c>
      <c r="M46" s="8" t="s">
        <v>67</v>
      </c>
      <c r="N46" s="8" t="s">
        <v>121</v>
      </c>
      <c r="O46" s="8" t="s">
        <v>122</v>
      </c>
      <c r="P46" s="8"/>
      <c r="Q46" s="8" t="s">
        <v>740</v>
      </c>
      <c r="R46" s="8" t="s">
        <v>741</v>
      </c>
      <c r="S46" s="8">
        <v>0</v>
      </c>
      <c r="T46" s="9" t="s">
        <v>49</v>
      </c>
      <c r="U46" s="9" t="s">
        <v>35</v>
      </c>
      <c r="V46" s="8" t="s">
        <v>746</v>
      </c>
      <c r="W46" s="10">
        <v>45657</v>
      </c>
      <c r="X46" s="8" t="s">
        <v>747</v>
      </c>
      <c r="Y46" s="8" t="s">
        <v>119</v>
      </c>
      <c r="Z46" s="8" t="s">
        <v>120</v>
      </c>
      <c r="AA46" s="8" t="s">
        <v>67</v>
      </c>
      <c r="AB46" s="8" t="s">
        <v>67</v>
      </c>
      <c r="AC46" s="8" t="s">
        <v>121</v>
      </c>
      <c r="AD46" s="8" t="s">
        <v>122</v>
      </c>
      <c r="AE46" s="8"/>
      <c r="AF46" s="11" t="s">
        <v>1212</v>
      </c>
      <c r="AG46" s="8" t="s">
        <v>1213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3"/>
      <c r="AT46" s="14">
        <v>123870</v>
      </c>
      <c r="AU46" s="8" t="str">
        <f>AU$16</f>
        <v>W-4</v>
      </c>
      <c r="AV46" s="8" t="s">
        <v>1147</v>
      </c>
      <c r="AW46" s="8"/>
      <c r="AX46" s="15">
        <v>8760</v>
      </c>
      <c r="AY46" s="9">
        <v>12</v>
      </c>
      <c r="AZ46" s="16">
        <v>0</v>
      </c>
      <c r="BA46" s="16">
        <v>100</v>
      </c>
      <c r="BB46" s="9">
        <f t="shared" si="0"/>
        <v>0</v>
      </c>
      <c r="BC46" s="9">
        <f t="shared" si="1"/>
        <v>123870</v>
      </c>
      <c r="BD46" s="17">
        <f t="shared" si="2"/>
        <v>0</v>
      </c>
      <c r="BE46" s="17">
        <f t="shared" si="3"/>
        <v>0</v>
      </c>
      <c r="BF46" s="18">
        <f t="shared" si="4"/>
        <v>0</v>
      </c>
      <c r="BG46" s="18">
        <f t="shared" si="5"/>
        <v>0</v>
      </c>
      <c r="BH46" s="18">
        <f t="shared" si="6"/>
        <v>0</v>
      </c>
      <c r="BI46" s="19">
        <f t="shared" si="7"/>
        <v>0</v>
      </c>
      <c r="BJ46" s="20">
        <f t="shared" si="8"/>
        <v>0</v>
      </c>
      <c r="BK46" s="19">
        <f t="shared" si="9"/>
        <v>0</v>
      </c>
      <c r="BL46" s="20">
        <f t="shared" si="10"/>
        <v>0</v>
      </c>
      <c r="BM46" s="12">
        <f>VLOOKUP(AU46,Ceny!$A$3:$E$9,2,FALSE)</f>
        <v>204.77</v>
      </c>
      <c r="BN46" s="20">
        <f t="shared" si="18"/>
        <v>0</v>
      </c>
      <c r="BO46" s="12">
        <f>VLOOKUP(AU46,Ceny!$A$3:$E$9,4,FALSE)</f>
        <v>158.16</v>
      </c>
      <c r="BP46" s="20">
        <f t="shared" si="19"/>
        <v>1897.92</v>
      </c>
      <c r="BQ46" s="12">
        <f>VLOOKUP(AU46,Ceny!$A$3:$E$9,3,FALSE)</f>
        <v>4.4069999999999998E-2</v>
      </c>
      <c r="BR46" s="20">
        <f t="shared" si="11"/>
        <v>0</v>
      </c>
      <c r="BS46" s="12">
        <f>VLOOKUP(AU46,Ceny!$A$3:$E$9,5,FALSE)</f>
        <v>3.5020000000000003E-2</v>
      </c>
      <c r="BT46" s="20">
        <f t="shared" si="12"/>
        <v>4337.93</v>
      </c>
      <c r="BU46" s="20">
        <v>0</v>
      </c>
      <c r="BV46" s="68">
        <f t="shared" si="13"/>
        <v>0</v>
      </c>
      <c r="BW46" s="21">
        <f t="shared" si="14"/>
        <v>6235.85</v>
      </c>
      <c r="BX46" s="21">
        <f t="shared" si="15"/>
        <v>1434.25</v>
      </c>
      <c r="BY46" s="21">
        <f t="shared" si="16"/>
        <v>7670.1</v>
      </c>
      <c r="CA46" s="66"/>
    </row>
    <row r="47" spans="1:79">
      <c r="A47" s="73">
        <f t="shared" si="17"/>
        <v>34</v>
      </c>
      <c r="B47" s="8" t="s">
        <v>65</v>
      </c>
      <c r="C47" s="8" t="s">
        <v>66</v>
      </c>
      <c r="D47" s="8" t="s">
        <v>67</v>
      </c>
      <c r="E47" s="8" t="s">
        <v>67</v>
      </c>
      <c r="F47" s="8" t="s">
        <v>68</v>
      </c>
      <c r="G47" s="8" t="s">
        <v>69</v>
      </c>
      <c r="H47" s="8"/>
      <c r="I47" s="8" t="s">
        <v>70</v>
      </c>
      <c r="J47" s="8" t="s">
        <v>123</v>
      </c>
      <c r="K47" s="8" t="s">
        <v>124</v>
      </c>
      <c r="L47" s="8" t="s">
        <v>67</v>
      </c>
      <c r="M47" s="8" t="s">
        <v>67</v>
      </c>
      <c r="N47" s="8" t="s">
        <v>125</v>
      </c>
      <c r="O47" s="8" t="s">
        <v>82</v>
      </c>
      <c r="P47" s="8"/>
      <c r="Q47" s="8" t="s">
        <v>740</v>
      </c>
      <c r="R47" s="8" t="s">
        <v>741</v>
      </c>
      <c r="S47" s="8">
        <v>0</v>
      </c>
      <c r="T47" s="9" t="s">
        <v>49</v>
      </c>
      <c r="U47" s="9" t="s">
        <v>35</v>
      </c>
      <c r="V47" s="8" t="s">
        <v>746</v>
      </c>
      <c r="W47" s="10">
        <v>45657</v>
      </c>
      <c r="X47" s="8" t="s">
        <v>747</v>
      </c>
      <c r="Y47" s="8" t="s">
        <v>123</v>
      </c>
      <c r="Z47" s="8" t="s">
        <v>124</v>
      </c>
      <c r="AA47" s="8" t="s">
        <v>67</v>
      </c>
      <c r="AB47" s="8" t="s">
        <v>67</v>
      </c>
      <c r="AC47" s="8" t="s">
        <v>125</v>
      </c>
      <c r="AD47" s="8" t="s">
        <v>82</v>
      </c>
      <c r="AE47" s="8"/>
      <c r="AF47" s="11" t="s">
        <v>1214</v>
      </c>
      <c r="AG47" s="8" t="s">
        <v>1215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3"/>
      <c r="AT47" s="14">
        <v>83046</v>
      </c>
      <c r="AU47" s="8" t="str">
        <f>AU$16</f>
        <v>W-4</v>
      </c>
      <c r="AV47" s="8" t="s">
        <v>1147</v>
      </c>
      <c r="AW47" s="8"/>
      <c r="AX47" s="15">
        <v>8760</v>
      </c>
      <c r="AY47" s="9">
        <v>12</v>
      </c>
      <c r="AZ47" s="16">
        <v>0</v>
      </c>
      <c r="BA47" s="16">
        <v>100</v>
      </c>
      <c r="BB47" s="9">
        <f t="shared" si="0"/>
        <v>0</v>
      </c>
      <c r="BC47" s="9">
        <f t="shared" si="1"/>
        <v>83046</v>
      </c>
      <c r="BD47" s="17">
        <f t="shared" si="2"/>
        <v>0</v>
      </c>
      <c r="BE47" s="17">
        <f t="shared" si="3"/>
        <v>0</v>
      </c>
      <c r="BF47" s="18">
        <f t="shared" si="4"/>
        <v>0</v>
      </c>
      <c r="BG47" s="18">
        <f t="shared" si="5"/>
        <v>0</v>
      </c>
      <c r="BH47" s="18">
        <f t="shared" si="6"/>
        <v>0</v>
      </c>
      <c r="BI47" s="19">
        <f t="shared" si="7"/>
        <v>0</v>
      </c>
      <c r="BJ47" s="20">
        <f t="shared" si="8"/>
        <v>0</v>
      </c>
      <c r="BK47" s="19">
        <f t="shared" si="9"/>
        <v>0</v>
      </c>
      <c r="BL47" s="20">
        <f t="shared" si="10"/>
        <v>0</v>
      </c>
      <c r="BM47" s="12">
        <f>VLOOKUP(AU47,Ceny!$A$3:$E$9,2,FALSE)</f>
        <v>204.77</v>
      </c>
      <c r="BN47" s="20">
        <f t="shared" si="18"/>
        <v>0</v>
      </c>
      <c r="BO47" s="12">
        <f>VLOOKUP(AU47,Ceny!$A$3:$E$9,4,FALSE)</f>
        <v>158.16</v>
      </c>
      <c r="BP47" s="20">
        <f t="shared" si="19"/>
        <v>1897.92</v>
      </c>
      <c r="BQ47" s="12">
        <f>VLOOKUP(AU47,Ceny!$A$3:$E$9,3,FALSE)</f>
        <v>4.4069999999999998E-2</v>
      </c>
      <c r="BR47" s="20">
        <f t="shared" si="11"/>
        <v>0</v>
      </c>
      <c r="BS47" s="12">
        <f>VLOOKUP(AU47,Ceny!$A$3:$E$9,5,FALSE)</f>
        <v>3.5020000000000003E-2</v>
      </c>
      <c r="BT47" s="20">
        <f t="shared" si="12"/>
        <v>2908.27</v>
      </c>
      <c r="BU47" s="20">
        <v>0</v>
      </c>
      <c r="BV47" s="68">
        <f t="shared" si="13"/>
        <v>0</v>
      </c>
      <c r="BW47" s="21">
        <f t="shared" si="14"/>
        <v>4806.1900000000005</v>
      </c>
      <c r="BX47" s="21">
        <f t="shared" si="15"/>
        <v>1105.42</v>
      </c>
      <c r="BY47" s="21">
        <f t="shared" si="16"/>
        <v>5911.6100000000006</v>
      </c>
      <c r="CA47" s="66"/>
    </row>
    <row r="48" spans="1:79">
      <c r="A48" s="73">
        <f t="shared" si="17"/>
        <v>35</v>
      </c>
      <c r="B48" s="8" t="s">
        <v>65</v>
      </c>
      <c r="C48" s="8" t="s">
        <v>66</v>
      </c>
      <c r="D48" s="8" t="s">
        <v>67</v>
      </c>
      <c r="E48" s="8" t="s">
        <v>67</v>
      </c>
      <c r="F48" s="8" t="s">
        <v>68</v>
      </c>
      <c r="G48" s="8" t="s">
        <v>69</v>
      </c>
      <c r="H48" s="8"/>
      <c r="I48" s="8" t="s">
        <v>70</v>
      </c>
      <c r="J48" s="8" t="s">
        <v>123</v>
      </c>
      <c r="K48" s="8" t="s">
        <v>124</v>
      </c>
      <c r="L48" s="8" t="s">
        <v>67</v>
      </c>
      <c r="M48" s="8" t="s">
        <v>67</v>
      </c>
      <c r="N48" s="8" t="s">
        <v>125</v>
      </c>
      <c r="O48" s="8" t="s">
        <v>82</v>
      </c>
      <c r="P48" s="8"/>
      <c r="Q48" s="8" t="s">
        <v>740</v>
      </c>
      <c r="R48" s="8" t="s">
        <v>741</v>
      </c>
      <c r="S48" s="8">
        <v>0</v>
      </c>
      <c r="T48" s="9" t="s">
        <v>49</v>
      </c>
      <c r="U48" s="9" t="s">
        <v>35</v>
      </c>
      <c r="V48" s="8" t="s">
        <v>746</v>
      </c>
      <c r="W48" s="10">
        <v>45657</v>
      </c>
      <c r="X48" s="8" t="s">
        <v>747</v>
      </c>
      <c r="Y48" s="8" t="s">
        <v>123</v>
      </c>
      <c r="Z48" s="8" t="s">
        <v>575</v>
      </c>
      <c r="AA48" s="8" t="s">
        <v>67</v>
      </c>
      <c r="AB48" s="8" t="s">
        <v>67</v>
      </c>
      <c r="AC48" s="8" t="s">
        <v>576</v>
      </c>
      <c r="AD48" s="8" t="s">
        <v>428</v>
      </c>
      <c r="AE48" s="8" t="s">
        <v>411</v>
      </c>
      <c r="AF48" s="11" t="s">
        <v>1216</v>
      </c>
      <c r="AG48" s="8" t="s">
        <v>1217</v>
      </c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3"/>
      <c r="AT48" s="14">
        <v>0</v>
      </c>
      <c r="AU48" s="8" t="str">
        <f>AU$14</f>
        <v>W-1.1</v>
      </c>
      <c r="AV48" s="8" t="s">
        <v>1147</v>
      </c>
      <c r="AW48" s="8"/>
      <c r="AX48" s="15">
        <v>8760</v>
      </c>
      <c r="AY48" s="9">
        <v>12</v>
      </c>
      <c r="AZ48" s="16">
        <v>0</v>
      </c>
      <c r="BA48" s="16">
        <v>100</v>
      </c>
      <c r="BB48" s="9">
        <f t="shared" si="0"/>
        <v>0</v>
      </c>
      <c r="BC48" s="9">
        <f t="shared" si="1"/>
        <v>0</v>
      </c>
      <c r="BD48" s="17">
        <f t="shared" si="2"/>
        <v>0</v>
      </c>
      <c r="BE48" s="17">
        <f t="shared" si="3"/>
        <v>0</v>
      </c>
      <c r="BF48" s="18">
        <f t="shared" si="4"/>
        <v>0</v>
      </c>
      <c r="BG48" s="18">
        <f t="shared" si="5"/>
        <v>0</v>
      </c>
      <c r="BH48" s="18">
        <f t="shared" si="6"/>
        <v>0</v>
      </c>
      <c r="BI48" s="19">
        <f t="shared" si="7"/>
        <v>0</v>
      </c>
      <c r="BJ48" s="20">
        <f t="shared" si="8"/>
        <v>0</v>
      </c>
      <c r="BK48" s="19">
        <f t="shared" si="9"/>
        <v>0</v>
      </c>
      <c r="BL48" s="20">
        <f t="shared" si="10"/>
        <v>0</v>
      </c>
      <c r="BM48" s="12">
        <f>VLOOKUP(AU48,Ceny!$A$3:$E$9,2,FALSE)</f>
        <v>6.01</v>
      </c>
      <c r="BN48" s="20">
        <f t="shared" si="18"/>
        <v>0</v>
      </c>
      <c r="BO48" s="12">
        <f>VLOOKUP(AU48,Ceny!$A$3:$E$9,4,FALSE)</f>
        <v>4.6399999999999997</v>
      </c>
      <c r="BP48" s="20">
        <f t="shared" si="19"/>
        <v>55.68</v>
      </c>
      <c r="BQ48" s="12">
        <f>VLOOKUP(AU48,Ceny!$A$3:$E$9,3,FALSE)</f>
        <v>5.706E-2</v>
      </c>
      <c r="BR48" s="20">
        <f t="shared" si="11"/>
        <v>0</v>
      </c>
      <c r="BS48" s="12">
        <f>VLOOKUP(AU48,Ceny!$A$3:$E$9,5,FALSE)</f>
        <v>4.5350000000000001E-2</v>
      </c>
      <c r="BT48" s="20">
        <f t="shared" si="12"/>
        <v>0</v>
      </c>
      <c r="BU48" s="20">
        <v>0</v>
      </c>
      <c r="BV48" s="68">
        <f t="shared" si="13"/>
        <v>0</v>
      </c>
      <c r="BW48" s="21">
        <f t="shared" si="14"/>
        <v>55.68</v>
      </c>
      <c r="BX48" s="21">
        <f t="shared" si="15"/>
        <v>12.81</v>
      </c>
      <c r="BY48" s="21">
        <f t="shared" si="16"/>
        <v>68.489999999999995</v>
      </c>
      <c r="CA48" s="66"/>
    </row>
    <row r="49" spans="1:79">
      <c r="A49" s="73">
        <f t="shared" si="17"/>
        <v>36</v>
      </c>
      <c r="B49" s="8" t="s">
        <v>65</v>
      </c>
      <c r="C49" s="8" t="s">
        <v>66</v>
      </c>
      <c r="D49" s="8" t="s">
        <v>67</v>
      </c>
      <c r="E49" s="8" t="s">
        <v>67</v>
      </c>
      <c r="F49" s="8" t="s">
        <v>68</v>
      </c>
      <c r="G49" s="8" t="s">
        <v>69</v>
      </c>
      <c r="H49" s="8"/>
      <c r="I49" s="8" t="s">
        <v>70</v>
      </c>
      <c r="J49" s="8" t="s">
        <v>126</v>
      </c>
      <c r="K49" s="8" t="s">
        <v>127</v>
      </c>
      <c r="L49" s="8" t="s">
        <v>67</v>
      </c>
      <c r="M49" s="8" t="s">
        <v>67</v>
      </c>
      <c r="N49" s="8" t="s">
        <v>128</v>
      </c>
      <c r="O49" s="8" t="s">
        <v>129</v>
      </c>
      <c r="P49" s="8"/>
      <c r="Q49" s="8" t="s">
        <v>740</v>
      </c>
      <c r="R49" s="8" t="s">
        <v>741</v>
      </c>
      <c r="S49" s="8">
        <v>0</v>
      </c>
      <c r="T49" s="9" t="s">
        <v>49</v>
      </c>
      <c r="U49" s="9" t="s">
        <v>35</v>
      </c>
      <c r="V49" s="8" t="s">
        <v>746</v>
      </c>
      <c r="W49" s="10">
        <v>45657</v>
      </c>
      <c r="X49" s="8" t="s">
        <v>747</v>
      </c>
      <c r="Y49" s="8" t="s">
        <v>126</v>
      </c>
      <c r="Z49" s="8" t="s">
        <v>783</v>
      </c>
      <c r="AA49" s="8" t="s">
        <v>67</v>
      </c>
      <c r="AB49" s="8" t="s">
        <v>67</v>
      </c>
      <c r="AC49" s="8" t="s">
        <v>784</v>
      </c>
      <c r="AD49" s="8" t="s">
        <v>337</v>
      </c>
      <c r="AE49" s="8" t="s">
        <v>766</v>
      </c>
      <c r="AF49" s="11" t="s">
        <v>1218</v>
      </c>
      <c r="AG49" s="8" t="s">
        <v>1219</v>
      </c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3"/>
      <c r="AT49" s="14">
        <v>368</v>
      </c>
      <c r="AU49" s="8" t="str">
        <f>AU$14</f>
        <v>W-1.1</v>
      </c>
      <c r="AV49" s="8" t="s">
        <v>1147</v>
      </c>
      <c r="AW49" s="8"/>
      <c r="AX49" s="15">
        <v>8760</v>
      </c>
      <c r="AY49" s="9">
        <v>12</v>
      </c>
      <c r="AZ49" s="16">
        <v>0</v>
      </c>
      <c r="BA49" s="16">
        <v>100</v>
      </c>
      <c r="BB49" s="9">
        <f t="shared" si="0"/>
        <v>0</v>
      </c>
      <c r="BC49" s="9">
        <f t="shared" si="1"/>
        <v>368</v>
      </c>
      <c r="BD49" s="17">
        <f t="shared" si="2"/>
        <v>0</v>
      </c>
      <c r="BE49" s="17">
        <f t="shared" si="3"/>
        <v>0</v>
      </c>
      <c r="BF49" s="18">
        <f t="shared" si="4"/>
        <v>0</v>
      </c>
      <c r="BG49" s="18">
        <f t="shared" si="5"/>
        <v>0</v>
      </c>
      <c r="BH49" s="18">
        <f t="shared" si="6"/>
        <v>0</v>
      </c>
      <c r="BI49" s="19">
        <f t="shared" si="7"/>
        <v>0</v>
      </c>
      <c r="BJ49" s="20">
        <f t="shared" si="8"/>
        <v>0</v>
      </c>
      <c r="BK49" s="19">
        <f t="shared" si="9"/>
        <v>0</v>
      </c>
      <c r="BL49" s="20">
        <f t="shared" si="10"/>
        <v>0</v>
      </c>
      <c r="BM49" s="12">
        <f>VLOOKUP(AU49,Ceny!$A$3:$E$9,2,FALSE)</f>
        <v>6.01</v>
      </c>
      <c r="BN49" s="20">
        <f t="shared" si="18"/>
        <v>0</v>
      </c>
      <c r="BO49" s="12">
        <f>VLOOKUP(AU49,Ceny!$A$3:$E$9,4,FALSE)</f>
        <v>4.6399999999999997</v>
      </c>
      <c r="BP49" s="20">
        <f t="shared" si="19"/>
        <v>55.68</v>
      </c>
      <c r="BQ49" s="12">
        <f>VLOOKUP(AU49,Ceny!$A$3:$E$9,3,FALSE)</f>
        <v>5.706E-2</v>
      </c>
      <c r="BR49" s="20">
        <f t="shared" si="11"/>
        <v>0</v>
      </c>
      <c r="BS49" s="12">
        <f>VLOOKUP(AU49,Ceny!$A$3:$E$9,5,FALSE)</f>
        <v>4.5350000000000001E-2</v>
      </c>
      <c r="BT49" s="20">
        <f t="shared" si="12"/>
        <v>16.690000000000001</v>
      </c>
      <c r="BU49" s="20">
        <v>0</v>
      </c>
      <c r="BV49" s="68">
        <f t="shared" si="13"/>
        <v>0</v>
      </c>
      <c r="BW49" s="21">
        <f t="shared" si="14"/>
        <v>72.37</v>
      </c>
      <c r="BX49" s="21">
        <f t="shared" si="15"/>
        <v>16.649999999999999</v>
      </c>
      <c r="BY49" s="21">
        <f t="shared" si="16"/>
        <v>89.02000000000001</v>
      </c>
      <c r="CA49" s="66"/>
    </row>
    <row r="50" spans="1:79">
      <c r="A50" s="73">
        <f t="shared" si="17"/>
        <v>37</v>
      </c>
      <c r="B50" s="8" t="s">
        <v>65</v>
      </c>
      <c r="C50" s="8" t="s">
        <v>66</v>
      </c>
      <c r="D50" s="8" t="s">
        <v>67</v>
      </c>
      <c r="E50" s="8" t="s">
        <v>67</v>
      </c>
      <c r="F50" s="8" t="s">
        <v>68</v>
      </c>
      <c r="G50" s="8" t="s">
        <v>69</v>
      </c>
      <c r="H50" s="8"/>
      <c r="I50" s="8" t="s">
        <v>70</v>
      </c>
      <c r="J50" s="8" t="s">
        <v>126</v>
      </c>
      <c r="K50" s="8" t="s">
        <v>127</v>
      </c>
      <c r="L50" s="8" t="s">
        <v>67</v>
      </c>
      <c r="M50" s="8" t="s">
        <v>67</v>
      </c>
      <c r="N50" s="8" t="s">
        <v>128</v>
      </c>
      <c r="O50" s="8" t="s">
        <v>129</v>
      </c>
      <c r="P50" s="8"/>
      <c r="Q50" s="8" t="s">
        <v>740</v>
      </c>
      <c r="R50" s="8" t="s">
        <v>741</v>
      </c>
      <c r="S50" s="8">
        <v>0</v>
      </c>
      <c r="T50" s="9" t="s">
        <v>49</v>
      </c>
      <c r="U50" s="9" t="s">
        <v>35</v>
      </c>
      <c r="V50" s="8" t="s">
        <v>746</v>
      </c>
      <c r="W50" s="10">
        <v>45657</v>
      </c>
      <c r="X50" s="8" t="s">
        <v>747</v>
      </c>
      <c r="Y50" s="8" t="s">
        <v>126</v>
      </c>
      <c r="Z50" s="8" t="s">
        <v>785</v>
      </c>
      <c r="AA50" s="8" t="s">
        <v>67</v>
      </c>
      <c r="AB50" s="8" t="s">
        <v>67</v>
      </c>
      <c r="AC50" s="8" t="s">
        <v>786</v>
      </c>
      <c r="AD50" s="8" t="s">
        <v>787</v>
      </c>
      <c r="AE50" s="8" t="s">
        <v>129</v>
      </c>
      <c r="AF50" s="11" t="s">
        <v>1220</v>
      </c>
      <c r="AG50" s="8" t="s">
        <v>1221</v>
      </c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3"/>
      <c r="AT50" s="14">
        <v>928</v>
      </c>
      <c r="AU50" s="8" t="str">
        <f>AU$14</f>
        <v>W-1.1</v>
      </c>
      <c r="AV50" s="8" t="s">
        <v>1147</v>
      </c>
      <c r="AW50" s="8"/>
      <c r="AX50" s="15">
        <v>8760</v>
      </c>
      <c r="AY50" s="9">
        <v>12</v>
      </c>
      <c r="AZ50" s="16">
        <v>0</v>
      </c>
      <c r="BA50" s="16">
        <v>100</v>
      </c>
      <c r="BB50" s="9">
        <f t="shared" si="0"/>
        <v>0</v>
      </c>
      <c r="BC50" s="9">
        <f t="shared" si="1"/>
        <v>928</v>
      </c>
      <c r="BD50" s="17">
        <f t="shared" si="2"/>
        <v>0</v>
      </c>
      <c r="BE50" s="17">
        <f t="shared" si="3"/>
        <v>0</v>
      </c>
      <c r="BF50" s="18">
        <f t="shared" si="4"/>
        <v>0</v>
      </c>
      <c r="BG50" s="18">
        <f t="shared" si="5"/>
        <v>0</v>
      </c>
      <c r="BH50" s="18">
        <f t="shared" si="6"/>
        <v>0</v>
      </c>
      <c r="BI50" s="19">
        <f t="shared" si="7"/>
        <v>0</v>
      </c>
      <c r="BJ50" s="20">
        <f t="shared" si="8"/>
        <v>0</v>
      </c>
      <c r="BK50" s="19">
        <f t="shared" si="9"/>
        <v>0</v>
      </c>
      <c r="BL50" s="20">
        <f t="shared" si="10"/>
        <v>0</v>
      </c>
      <c r="BM50" s="12">
        <f>VLOOKUP(AU50,Ceny!$A$3:$E$9,2,FALSE)</f>
        <v>6.01</v>
      </c>
      <c r="BN50" s="20">
        <f t="shared" si="18"/>
        <v>0</v>
      </c>
      <c r="BO50" s="12">
        <f>VLOOKUP(AU50,Ceny!$A$3:$E$9,4,FALSE)</f>
        <v>4.6399999999999997</v>
      </c>
      <c r="BP50" s="20">
        <f t="shared" si="19"/>
        <v>55.68</v>
      </c>
      <c r="BQ50" s="12">
        <f>VLOOKUP(AU50,Ceny!$A$3:$E$9,3,FALSE)</f>
        <v>5.706E-2</v>
      </c>
      <c r="BR50" s="20">
        <f t="shared" si="11"/>
        <v>0</v>
      </c>
      <c r="BS50" s="12">
        <f>VLOOKUP(AU50,Ceny!$A$3:$E$9,5,FALSE)</f>
        <v>4.5350000000000001E-2</v>
      </c>
      <c r="BT50" s="20">
        <f t="shared" si="12"/>
        <v>42.08</v>
      </c>
      <c r="BU50" s="20">
        <v>0</v>
      </c>
      <c r="BV50" s="68">
        <f t="shared" si="13"/>
        <v>0</v>
      </c>
      <c r="BW50" s="21">
        <f t="shared" si="14"/>
        <v>97.759999999999991</v>
      </c>
      <c r="BX50" s="21">
        <f t="shared" si="15"/>
        <v>22.48</v>
      </c>
      <c r="BY50" s="21">
        <f t="shared" si="16"/>
        <v>120.24</v>
      </c>
      <c r="CA50" s="66"/>
    </row>
    <row r="51" spans="1:79">
      <c r="A51" s="73">
        <f t="shared" si="17"/>
        <v>38</v>
      </c>
      <c r="B51" s="8" t="s">
        <v>65</v>
      </c>
      <c r="C51" s="8" t="s">
        <v>66</v>
      </c>
      <c r="D51" s="8" t="s">
        <v>67</v>
      </c>
      <c r="E51" s="8" t="s">
        <v>67</v>
      </c>
      <c r="F51" s="8" t="s">
        <v>68</v>
      </c>
      <c r="G51" s="8" t="s">
        <v>69</v>
      </c>
      <c r="H51" s="8"/>
      <c r="I51" s="8" t="s">
        <v>70</v>
      </c>
      <c r="J51" s="8" t="s">
        <v>126</v>
      </c>
      <c r="K51" s="8" t="s">
        <v>127</v>
      </c>
      <c r="L51" s="8" t="s">
        <v>67</v>
      </c>
      <c r="M51" s="8" t="s">
        <v>67</v>
      </c>
      <c r="N51" s="8" t="s">
        <v>128</v>
      </c>
      <c r="O51" s="8" t="s">
        <v>129</v>
      </c>
      <c r="P51" s="8"/>
      <c r="Q51" s="8" t="s">
        <v>740</v>
      </c>
      <c r="R51" s="8" t="s">
        <v>741</v>
      </c>
      <c r="S51" s="8">
        <v>0</v>
      </c>
      <c r="T51" s="9" t="s">
        <v>49</v>
      </c>
      <c r="U51" s="9" t="s">
        <v>35</v>
      </c>
      <c r="V51" s="8" t="s">
        <v>746</v>
      </c>
      <c r="W51" s="10">
        <v>45657</v>
      </c>
      <c r="X51" s="8" t="s">
        <v>747</v>
      </c>
      <c r="Y51" s="8" t="s">
        <v>126</v>
      </c>
      <c r="Z51" s="8" t="s">
        <v>409</v>
      </c>
      <c r="AA51" s="8" t="s">
        <v>67</v>
      </c>
      <c r="AB51" s="8" t="s">
        <v>67</v>
      </c>
      <c r="AC51" s="8" t="s">
        <v>788</v>
      </c>
      <c r="AD51" s="8" t="s">
        <v>272</v>
      </c>
      <c r="AE51" s="8" t="s">
        <v>647</v>
      </c>
      <c r="AF51" s="11" t="s">
        <v>1222</v>
      </c>
      <c r="AG51" s="8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3"/>
      <c r="AT51" s="14">
        <v>0</v>
      </c>
      <c r="AU51" s="8" t="str">
        <f>AU$14</f>
        <v>W-1.1</v>
      </c>
      <c r="AV51" s="8" t="s">
        <v>1147</v>
      </c>
      <c r="AW51" s="8"/>
      <c r="AX51" s="15">
        <v>8760</v>
      </c>
      <c r="AY51" s="9">
        <v>12</v>
      </c>
      <c r="AZ51" s="16">
        <v>0</v>
      </c>
      <c r="BA51" s="16">
        <v>100</v>
      </c>
      <c r="BB51" s="9">
        <f t="shared" si="0"/>
        <v>0</v>
      </c>
      <c r="BC51" s="9">
        <f t="shared" si="1"/>
        <v>0</v>
      </c>
      <c r="BD51" s="17">
        <f t="shared" si="2"/>
        <v>0</v>
      </c>
      <c r="BE51" s="17">
        <f t="shared" si="3"/>
        <v>0</v>
      </c>
      <c r="BF51" s="18">
        <f t="shared" si="4"/>
        <v>0</v>
      </c>
      <c r="BG51" s="18">
        <f t="shared" si="5"/>
        <v>0</v>
      </c>
      <c r="BH51" s="18">
        <f t="shared" si="6"/>
        <v>0</v>
      </c>
      <c r="BI51" s="19">
        <f t="shared" si="7"/>
        <v>0</v>
      </c>
      <c r="BJ51" s="20">
        <f t="shared" si="8"/>
        <v>0</v>
      </c>
      <c r="BK51" s="19">
        <f t="shared" si="9"/>
        <v>0</v>
      </c>
      <c r="BL51" s="20">
        <f t="shared" si="10"/>
        <v>0</v>
      </c>
      <c r="BM51" s="12">
        <f>VLOOKUP(AU51,Ceny!$A$3:$E$9,2,FALSE)</f>
        <v>6.01</v>
      </c>
      <c r="BN51" s="20">
        <f t="shared" si="18"/>
        <v>0</v>
      </c>
      <c r="BO51" s="12">
        <f>VLOOKUP(AU51,Ceny!$A$3:$E$9,4,FALSE)</f>
        <v>4.6399999999999997</v>
      </c>
      <c r="BP51" s="20">
        <f t="shared" si="19"/>
        <v>55.68</v>
      </c>
      <c r="BQ51" s="12">
        <f>VLOOKUP(AU51,Ceny!$A$3:$E$9,3,FALSE)</f>
        <v>5.706E-2</v>
      </c>
      <c r="BR51" s="20">
        <f t="shared" si="11"/>
        <v>0</v>
      </c>
      <c r="BS51" s="12">
        <f>VLOOKUP(AU51,Ceny!$A$3:$E$9,5,FALSE)</f>
        <v>4.5350000000000001E-2</v>
      </c>
      <c r="BT51" s="20">
        <f t="shared" si="12"/>
        <v>0</v>
      </c>
      <c r="BU51" s="20">
        <v>0</v>
      </c>
      <c r="BV51" s="68">
        <f t="shared" si="13"/>
        <v>0</v>
      </c>
      <c r="BW51" s="21">
        <f t="shared" si="14"/>
        <v>55.68</v>
      </c>
      <c r="BX51" s="21">
        <f t="shared" si="15"/>
        <v>12.81</v>
      </c>
      <c r="BY51" s="21">
        <f t="shared" si="16"/>
        <v>68.489999999999995</v>
      </c>
      <c r="CA51" s="66"/>
    </row>
    <row r="52" spans="1:79">
      <c r="A52" s="73">
        <f t="shared" si="17"/>
        <v>39</v>
      </c>
      <c r="B52" s="8" t="s">
        <v>65</v>
      </c>
      <c r="C52" s="8" t="s">
        <v>66</v>
      </c>
      <c r="D52" s="8" t="s">
        <v>67</v>
      </c>
      <c r="E52" s="8" t="s">
        <v>67</v>
      </c>
      <c r="F52" s="8" t="s">
        <v>68</v>
      </c>
      <c r="G52" s="8" t="s">
        <v>69</v>
      </c>
      <c r="H52" s="8"/>
      <c r="I52" s="8" t="s">
        <v>70</v>
      </c>
      <c r="J52" s="8" t="s">
        <v>126</v>
      </c>
      <c r="K52" s="8" t="s">
        <v>127</v>
      </c>
      <c r="L52" s="8" t="s">
        <v>67</v>
      </c>
      <c r="M52" s="8" t="s">
        <v>67</v>
      </c>
      <c r="N52" s="8" t="s">
        <v>128</v>
      </c>
      <c r="O52" s="8" t="s">
        <v>129</v>
      </c>
      <c r="P52" s="8"/>
      <c r="Q52" s="8" t="s">
        <v>740</v>
      </c>
      <c r="R52" s="8" t="s">
        <v>741</v>
      </c>
      <c r="S52" s="8">
        <v>0</v>
      </c>
      <c r="T52" s="9" t="s">
        <v>49</v>
      </c>
      <c r="U52" s="9" t="s">
        <v>35</v>
      </c>
      <c r="V52" s="8" t="s">
        <v>746</v>
      </c>
      <c r="W52" s="10">
        <v>45657</v>
      </c>
      <c r="X52" s="8" t="s">
        <v>747</v>
      </c>
      <c r="Y52" s="8" t="s">
        <v>126</v>
      </c>
      <c r="Z52" s="8" t="s">
        <v>789</v>
      </c>
      <c r="AA52" s="8" t="s">
        <v>67</v>
      </c>
      <c r="AB52" s="8" t="s">
        <v>67</v>
      </c>
      <c r="AC52" s="8" t="s">
        <v>790</v>
      </c>
      <c r="AD52" s="8" t="s">
        <v>239</v>
      </c>
      <c r="AE52" s="8" t="s">
        <v>82</v>
      </c>
      <c r="AF52" s="11" t="s">
        <v>1223</v>
      </c>
      <c r="AG52" s="8" t="s">
        <v>1224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3"/>
      <c r="AT52" s="14">
        <v>53070</v>
      </c>
      <c r="AU52" s="8" t="str">
        <f>AU$21</f>
        <v>W-3.6</v>
      </c>
      <c r="AV52" s="8" t="s">
        <v>1147</v>
      </c>
      <c r="AW52" s="8"/>
      <c r="AX52" s="15">
        <v>8760</v>
      </c>
      <c r="AY52" s="9">
        <v>12</v>
      </c>
      <c r="AZ52" s="16">
        <v>0</v>
      </c>
      <c r="BA52" s="16">
        <v>100</v>
      </c>
      <c r="BB52" s="9">
        <f t="shared" si="0"/>
        <v>0</v>
      </c>
      <c r="BC52" s="9">
        <f t="shared" si="1"/>
        <v>53070</v>
      </c>
      <c r="BD52" s="17">
        <f t="shared" si="2"/>
        <v>0</v>
      </c>
      <c r="BE52" s="17">
        <f t="shared" si="3"/>
        <v>0</v>
      </c>
      <c r="BF52" s="18">
        <f t="shared" si="4"/>
        <v>0</v>
      </c>
      <c r="BG52" s="18">
        <f t="shared" si="5"/>
        <v>0</v>
      </c>
      <c r="BH52" s="18">
        <f t="shared" si="6"/>
        <v>0</v>
      </c>
      <c r="BI52" s="19">
        <f t="shared" si="7"/>
        <v>0</v>
      </c>
      <c r="BJ52" s="20">
        <f t="shared" si="8"/>
        <v>0</v>
      </c>
      <c r="BK52" s="19">
        <f t="shared" si="9"/>
        <v>0</v>
      </c>
      <c r="BL52" s="20">
        <f t="shared" si="10"/>
        <v>0</v>
      </c>
      <c r="BM52" s="12">
        <f>VLOOKUP(AU52,Ceny!$A$3:$E$9,2,FALSE)</f>
        <v>42.41</v>
      </c>
      <c r="BN52" s="20">
        <f t="shared" si="18"/>
        <v>0</v>
      </c>
      <c r="BO52" s="12">
        <f>VLOOKUP(AU52,Ceny!$A$3:$E$9,4,FALSE)</f>
        <v>32.76</v>
      </c>
      <c r="BP52" s="20">
        <f t="shared" si="19"/>
        <v>393.12</v>
      </c>
      <c r="BQ52" s="12">
        <f>VLOOKUP(AU52,Ceny!$A$3:$E$9,3,FALSE)</f>
        <v>4.4200000000000003E-2</v>
      </c>
      <c r="BR52" s="20">
        <f t="shared" si="11"/>
        <v>0</v>
      </c>
      <c r="BS52" s="12">
        <f>VLOOKUP(AU52,Ceny!$A$3:$E$9,5,FALSE)</f>
        <v>3.5119999999999998E-2</v>
      </c>
      <c r="BT52" s="20">
        <f t="shared" si="12"/>
        <v>1863.82</v>
      </c>
      <c r="BU52" s="20">
        <v>0</v>
      </c>
      <c r="BV52" s="68">
        <f t="shared" si="13"/>
        <v>0</v>
      </c>
      <c r="BW52" s="21">
        <f t="shared" si="14"/>
        <v>2256.94</v>
      </c>
      <c r="BX52" s="21">
        <f t="shared" si="15"/>
        <v>519.1</v>
      </c>
      <c r="BY52" s="21">
        <f t="shared" si="16"/>
        <v>2776.04</v>
      </c>
      <c r="CA52" s="66"/>
    </row>
    <row r="53" spans="1:79">
      <c r="A53" s="73">
        <f t="shared" si="17"/>
        <v>40</v>
      </c>
      <c r="B53" s="8" t="s">
        <v>65</v>
      </c>
      <c r="C53" s="8" t="s">
        <v>66</v>
      </c>
      <c r="D53" s="8" t="s">
        <v>67</v>
      </c>
      <c r="E53" s="8" t="s">
        <v>67</v>
      </c>
      <c r="F53" s="8" t="s">
        <v>68</v>
      </c>
      <c r="G53" s="8" t="s">
        <v>69</v>
      </c>
      <c r="H53" s="8"/>
      <c r="I53" s="8" t="s">
        <v>70</v>
      </c>
      <c r="J53" s="8" t="s">
        <v>126</v>
      </c>
      <c r="K53" s="8" t="s">
        <v>127</v>
      </c>
      <c r="L53" s="8" t="s">
        <v>67</v>
      </c>
      <c r="M53" s="8" t="s">
        <v>67</v>
      </c>
      <c r="N53" s="8" t="s">
        <v>128</v>
      </c>
      <c r="O53" s="8" t="s">
        <v>129</v>
      </c>
      <c r="P53" s="8"/>
      <c r="Q53" s="8" t="s">
        <v>740</v>
      </c>
      <c r="R53" s="8" t="s">
        <v>741</v>
      </c>
      <c r="S53" s="8">
        <v>0</v>
      </c>
      <c r="T53" s="9" t="s">
        <v>49</v>
      </c>
      <c r="U53" s="9" t="s">
        <v>35</v>
      </c>
      <c r="V53" s="8" t="s">
        <v>746</v>
      </c>
      <c r="W53" s="10">
        <v>45657</v>
      </c>
      <c r="X53" s="8" t="s">
        <v>747</v>
      </c>
      <c r="Y53" s="8" t="s">
        <v>126</v>
      </c>
      <c r="Z53" s="8" t="s">
        <v>139</v>
      </c>
      <c r="AA53" s="8" t="s">
        <v>67</v>
      </c>
      <c r="AB53" s="8" t="s">
        <v>67</v>
      </c>
      <c r="AC53" s="8" t="s">
        <v>140</v>
      </c>
      <c r="AD53" s="8" t="s">
        <v>262</v>
      </c>
      <c r="AE53" s="8"/>
      <c r="AF53" s="11" t="s">
        <v>1225</v>
      </c>
      <c r="AG53" s="8" t="s">
        <v>1226</v>
      </c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3"/>
      <c r="AT53" s="14">
        <v>72757</v>
      </c>
      <c r="AU53" s="8" t="str">
        <f>AU$21</f>
        <v>W-3.6</v>
      </c>
      <c r="AV53" s="8" t="s">
        <v>1147</v>
      </c>
      <c r="AW53" s="8"/>
      <c r="AX53" s="15">
        <v>8760</v>
      </c>
      <c r="AY53" s="9">
        <v>12</v>
      </c>
      <c r="AZ53" s="16">
        <v>0</v>
      </c>
      <c r="BA53" s="16">
        <v>100</v>
      </c>
      <c r="BB53" s="9">
        <f t="shared" si="0"/>
        <v>0</v>
      </c>
      <c r="BC53" s="9">
        <f t="shared" si="1"/>
        <v>72757</v>
      </c>
      <c r="BD53" s="17">
        <f t="shared" si="2"/>
        <v>0</v>
      </c>
      <c r="BE53" s="17">
        <f t="shared" si="3"/>
        <v>0</v>
      </c>
      <c r="BF53" s="18">
        <f t="shared" si="4"/>
        <v>0</v>
      </c>
      <c r="BG53" s="18">
        <f t="shared" si="5"/>
        <v>0</v>
      </c>
      <c r="BH53" s="18">
        <f t="shared" si="6"/>
        <v>0</v>
      </c>
      <c r="BI53" s="19">
        <f t="shared" si="7"/>
        <v>0</v>
      </c>
      <c r="BJ53" s="20">
        <f t="shared" si="8"/>
        <v>0</v>
      </c>
      <c r="BK53" s="19">
        <f t="shared" si="9"/>
        <v>0</v>
      </c>
      <c r="BL53" s="20">
        <f t="shared" si="10"/>
        <v>0</v>
      </c>
      <c r="BM53" s="12">
        <f>VLOOKUP(AU53,Ceny!$A$3:$E$9,2,FALSE)</f>
        <v>42.41</v>
      </c>
      <c r="BN53" s="20">
        <f t="shared" si="18"/>
        <v>0</v>
      </c>
      <c r="BO53" s="12">
        <f>VLOOKUP(AU53,Ceny!$A$3:$E$9,4,FALSE)</f>
        <v>32.76</v>
      </c>
      <c r="BP53" s="20">
        <f t="shared" si="19"/>
        <v>393.12</v>
      </c>
      <c r="BQ53" s="12">
        <f>VLOOKUP(AU53,Ceny!$A$3:$E$9,3,FALSE)</f>
        <v>4.4200000000000003E-2</v>
      </c>
      <c r="BR53" s="20">
        <f t="shared" si="11"/>
        <v>0</v>
      </c>
      <c r="BS53" s="12">
        <f>VLOOKUP(AU53,Ceny!$A$3:$E$9,5,FALSE)</f>
        <v>3.5119999999999998E-2</v>
      </c>
      <c r="BT53" s="20">
        <f t="shared" si="12"/>
        <v>2555.23</v>
      </c>
      <c r="BU53" s="20">
        <v>0</v>
      </c>
      <c r="BV53" s="68">
        <f t="shared" si="13"/>
        <v>0</v>
      </c>
      <c r="BW53" s="21">
        <f t="shared" si="14"/>
        <v>2948.35</v>
      </c>
      <c r="BX53" s="21">
        <f t="shared" si="15"/>
        <v>678.12</v>
      </c>
      <c r="BY53" s="21">
        <f t="shared" si="16"/>
        <v>3626.47</v>
      </c>
      <c r="CA53" s="66"/>
    </row>
    <row r="54" spans="1:79">
      <c r="A54" s="73">
        <f t="shared" si="17"/>
        <v>41</v>
      </c>
      <c r="B54" s="8" t="s">
        <v>65</v>
      </c>
      <c r="C54" s="8" t="s">
        <v>66</v>
      </c>
      <c r="D54" s="8" t="s">
        <v>67</v>
      </c>
      <c r="E54" s="8" t="s">
        <v>67</v>
      </c>
      <c r="F54" s="8" t="s">
        <v>68</v>
      </c>
      <c r="G54" s="8" t="s">
        <v>69</v>
      </c>
      <c r="H54" s="8"/>
      <c r="I54" s="8" t="s">
        <v>70</v>
      </c>
      <c r="J54" s="8" t="s">
        <v>126</v>
      </c>
      <c r="K54" s="8" t="s">
        <v>127</v>
      </c>
      <c r="L54" s="8" t="s">
        <v>67</v>
      </c>
      <c r="M54" s="8" t="s">
        <v>67</v>
      </c>
      <c r="N54" s="8" t="s">
        <v>128</v>
      </c>
      <c r="O54" s="8" t="s">
        <v>129</v>
      </c>
      <c r="P54" s="8"/>
      <c r="Q54" s="8" t="s">
        <v>740</v>
      </c>
      <c r="R54" s="8" t="s">
        <v>741</v>
      </c>
      <c r="S54" s="8">
        <v>0</v>
      </c>
      <c r="T54" s="9" t="s">
        <v>49</v>
      </c>
      <c r="U54" s="9" t="s">
        <v>35</v>
      </c>
      <c r="V54" s="8" t="s">
        <v>746</v>
      </c>
      <c r="W54" s="10">
        <v>45657</v>
      </c>
      <c r="X54" s="8" t="s">
        <v>747</v>
      </c>
      <c r="Y54" s="8" t="s">
        <v>126</v>
      </c>
      <c r="Z54" s="8" t="s">
        <v>413</v>
      </c>
      <c r="AA54" s="8" t="s">
        <v>67</v>
      </c>
      <c r="AB54" s="8" t="s">
        <v>67</v>
      </c>
      <c r="AC54" s="8" t="s">
        <v>414</v>
      </c>
      <c r="AD54" s="8" t="s">
        <v>122</v>
      </c>
      <c r="AE54" s="8"/>
      <c r="AF54" s="11" t="s">
        <v>1227</v>
      </c>
      <c r="AG54" s="8" t="s">
        <v>1228</v>
      </c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3"/>
      <c r="AT54" s="14">
        <v>19065</v>
      </c>
      <c r="AU54" s="8" t="str">
        <f>AU$29</f>
        <v>W-2.1</v>
      </c>
      <c r="AV54" s="8" t="s">
        <v>1147</v>
      </c>
      <c r="AW54" s="8"/>
      <c r="AX54" s="15">
        <v>8760</v>
      </c>
      <c r="AY54" s="9">
        <v>12</v>
      </c>
      <c r="AZ54" s="16">
        <v>0</v>
      </c>
      <c r="BA54" s="16">
        <v>100</v>
      </c>
      <c r="BB54" s="9">
        <f t="shared" si="0"/>
        <v>0</v>
      </c>
      <c r="BC54" s="9">
        <f t="shared" si="1"/>
        <v>19065</v>
      </c>
      <c r="BD54" s="17">
        <f t="shared" si="2"/>
        <v>0</v>
      </c>
      <c r="BE54" s="17">
        <f t="shared" si="3"/>
        <v>0</v>
      </c>
      <c r="BF54" s="18">
        <f t="shared" si="4"/>
        <v>0</v>
      </c>
      <c r="BG54" s="18">
        <f t="shared" si="5"/>
        <v>0</v>
      </c>
      <c r="BH54" s="18">
        <f t="shared" si="6"/>
        <v>0</v>
      </c>
      <c r="BI54" s="19">
        <f t="shared" si="7"/>
        <v>0</v>
      </c>
      <c r="BJ54" s="20">
        <f t="shared" si="8"/>
        <v>0</v>
      </c>
      <c r="BK54" s="19">
        <f t="shared" si="9"/>
        <v>0</v>
      </c>
      <c r="BL54" s="20">
        <f t="shared" si="10"/>
        <v>0</v>
      </c>
      <c r="BM54" s="12">
        <f>VLOOKUP(AU54,Ceny!$A$3:$E$9,2,FALSE)</f>
        <v>13.04</v>
      </c>
      <c r="BN54" s="20">
        <f t="shared" si="18"/>
        <v>0</v>
      </c>
      <c r="BO54" s="12">
        <f>VLOOKUP(AU54,Ceny!$A$3:$E$9,4,FALSE)</f>
        <v>10.07</v>
      </c>
      <c r="BP54" s="20">
        <f t="shared" si="19"/>
        <v>120.84</v>
      </c>
      <c r="BQ54" s="12">
        <f>VLOOKUP(AU54,Ceny!$A$3:$E$9,3,FALSE)</f>
        <v>4.7559999999999998E-2</v>
      </c>
      <c r="BR54" s="20">
        <f t="shared" si="11"/>
        <v>0</v>
      </c>
      <c r="BS54" s="12">
        <f>VLOOKUP(AU54,Ceny!$A$3:$E$9,5,FALSE)</f>
        <v>3.7789999999999997E-2</v>
      </c>
      <c r="BT54" s="20">
        <f t="shared" si="12"/>
        <v>720.47</v>
      </c>
      <c r="BU54" s="20">
        <v>0</v>
      </c>
      <c r="BV54" s="68">
        <f t="shared" si="13"/>
        <v>0</v>
      </c>
      <c r="BW54" s="21">
        <f t="shared" si="14"/>
        <v>841.31000000000006</v>
      </c>
      <c r="BX54" s="21">
        <f t="shared" si="15"/>
        <v>193.5</v>
      </c>
      <c r="BY54" s="21">
        <f t="shared" si="16"/>
        <v>1034.81</v>
      </c>
      <c r="CA54" s="66"/>
    </row>
    <row r="55" spans="1:79">
      <c r="A55" s="73">
        <f t="shared" si="17"/>
        <v>42</v>
      </c>
      <c r="B55" s="8" t="s">
        <v>65</v>
      </c>
      <c r="C55" s="8" t="s">
        <v>66</v>
      </c>
      <c r="D55" s="8" t="s">
        <v>67</v>
      </c>
      <c r="E55" s="8" t="s">
        <v>67</v>
      </c>
      <c r="F55" s="8" t="s">
        <v>68</v>
      </c>
      <c r="G55" s="8" t="s">
        <v>69</v>
      </c>
      <c r="H55" s="8"/>
      <c r="I55" s="8" t="s">
        <v>70</v>
      </c>
      <c r="J55" s="8" t="s">
        <v>126</v>
      </c>
      <c r="K55" s="8" t="s">
        <v>127</v>
      </c>
      <c r="L55" s="8" t="s">
        <v>67</v>
      </c>
      <c r="M55" s="8" t="s">
        <v>67</v>
      </c>
      <c r="N55" s="8" t="s">
        <v>128</v>
      </c>
      <c r="O55" s="8" t="s">
        <v>129</v>
      </c>
      <c r="P55" s="8"/>
      <c r="Q55" s="8" t="s">
        <v>740</v>
      </c>
      <c r="R55" s="8" t="s">
        <v>741</v>
      </c>
      <c r="S55" s="8">
        <v>0</v>
      </c>
      <c r="T55" s="9" t="s">
        <v>49</v>
      </c>
      <c r="U55" s="9" t="s">
        <v>35</v>
      </c>
      <c r="V55" s="8" t="s">
        <v>746</v>
      </c>
      <c r="W55" s="10">
        <v>45657</v>
      </c>
      <c r="X55" s="8" t="s">
        <v>747</v>
      </c>
      <c r="Y55" s="8" t="s">
        <v>126</v>
      </c>
      <c r="Z55" s="8" t="s">
        <v>413</v>
      </c>
      <c r="AA55" s="8" t="s">
        <v>67</v>
      </c>
      <c r="AB55" s="8" t="s">
        <v>67</v>
      </c>
      <c r="AC55" s="8" t="s">
        <v>414</v>
      </c>
      <c r="AD55" s="8" t="s">
        <v>122</v>
      </c>
      <c r="AE55" s="8"/>
      <c r="AF55" s="11" t="s">
        <v>1229</v>
      </c>
      <c r="AG55" s="8"/>
      <c r="AH55" s="12">
        <v>92512</v>
      </c>
      <c r="AI55" s="12">
        <v>87755</v>
      </c>
      <c r="AJ55" s="12">
        <v>77938</v>
      </c>
      <c r="AK55" s="12">
        <v>58892</v>
      </c>
      <c r="AL55" s="12">
        <v>32176</v>
      </c>
      <c r="AM55" s="12">
        <v>17144</v>
      </c>
      <c r="AN55" s="12">
        <v>15171</v>
      </c>
      <c r="AO55" s="12">
        <v>16603</v>
      </c>
      <c r="AP55" s="12">
        <v>17660</v>
      </c>
      <c r="AQ55" s="12">
        <v>43356</v>
      </c>
      <c r="AR55" s="12">
        <v>78823</v>
      </c>
      <c r="AS55" s="13">
        <v>96562</v>
      </c>
      <c r="AT55" s="14">
        <f>AH55+AI55+AJ55+AK55+AL55+AM55+AN55+AO55+AP55+AQ55+AR55+AS55</f>
        <v>634592</v>
      </c>
      <c r="AU55" s="8" t="str">
        <f>AU$18</f>
        <v>W-5.1</v>
      </c>
      <c r="AV55" s="8" t="s">
        <v>1147</v>
      </c>
      <c r="AW55" s="8" t="s">
        <v>1230</v>
      </c>
      <c r="AX55" s="15">
        <v>8760</v>
      </c>
      <c r="AY55" s="9">
        <v>12</v>
      </c>
      <c r="AZ55" s="16">
        <v>0</v>
      </c>
      <c r="BA55" s="16">
        <v>100</v>
      </c>
      <c r="BB55" s="9">
        <f t="shared" si="0"/>
        <v>0</v>
      </c>
      <c r="BC55" s="9">
        <f t="shared" si="1"/>
        <v>634592</v>
      </c>
      <c r="BD55" s="17">
        <f t="shared" si="2"/>
        <v>0</v>
      </c>
      <c r="BE55" s="17">
        <f t="shared" si="3"/>
        <v>0</v>
      </c>
      <c r="BF55" s="18">
        <f t="shared" si="4"/>
        <v>0</v>
      </c>
      <c r="BG55" s="18">
        <f t="shared" si="5"/>
        <v>0</v>
      </c>
      <c r="BH55" s="18">
        <f t="shared" si="6"/>
        <v>0</v>
      </c>
      <c r="BI55" s="19">
        <f t="shared" si="7"/>
        <v>0</v>
      </c>
      <c r="BJ55" s="20">
        <f t="shared" si="8"/>
        <v>0</v>
      </c>
      <c r="BK55" s="19">
        <f t="shared" si="9"/>
        <v>0</v>
      </c>
      <c r="BL55" s="20">
        <f t="shared" si="10"/>
        <v>0</v>
      </c>
      <c r="BM55" s="12">
        <f>VLOOKUP(AU55,Ceny!$A$3:$E$9,2,FALSE)</f>
        <v>6.4200000000000004E-3</v>
      </c>
      <c r="BN55" s="20">
        <f>ROUND(BM55*AX55*AW55*AZ55/100,2)</f>
        <v>0</v>
      </c>
      <c r="BO55" s="12">
        <f>VLOOKUP(AU55,Ceny!$A$3:$E$9,4,FALSE)</f>
        <v>4.96E-3</v>
      </c>
      <c r="BP55" s="20">
        <f>ROUND(BO55*AW55*AX55*BA55/100,2)</f>
        <v>18118.48</v>
      </c>
      <c r="BQ55" s="12">
        <f>VLOOKUP(AU55,Ceny!$A$3:$E$9,3,FALSE)</f>
        <v>2.3060000000000001E-2</v>
      </c>
      <c r="BR55" s="20">
        <f t="shared" si="11"/>
        <v>0</v>
      </c>
      <c r="BS55" s="12">
        <f>VLOOKUP(AU55,Ceny!$A$3:$E$9,5,FALSE)</f>
        <v>1.8329999999999999E-2</v>
      </c>
      <c r="BT55" s="20">
        <f t="shared" si="12"/>
        <v>11632.07</v>
      </c>
      <c r="BU55" s="20">
        <v>0</v>
      </c>
      <c r="BV55" s="68">
        <f t="shared" si="13"/>
        <v>0</v>
      </c>
      <c r="BW55" s="21">
        <f t="shared" si="14"/>
        <v>29750.55</v>
      </c>
      <c r="BX55" s="21">
        <f t="shared" si="15"/>
        <v>6842.63</v>
      </c>
      <c r="BY55" s="21">
        <f t="shared" si="16"/>
        <v>36593.18</v>
      </c>
      <c r="CA55" s="66"/>
    </row>
    <row r="56" spans="1:79">
      <c r="A56" s="73">
        <f t="shared" si="17"/>
        <v>43</v>
      </c>
      <c r="B56" s="8" t="s">
        <v>65</v>
      </c>
      <c r="C56" s="8" t="s">
        <v>66</v>
      </c>
      <c r="D56" s="8" t="s">
        <v>67</v>
      </c>
      <c r="E56" s="8" t="s">
        <v>67</v>
      </c>
      <c r="F56" s="8" t="s">
        <v>68</v>
      </c>
      <c r="G56" s="8" t="s">
        <v>69</v>
      </c>
      <c r="H56" s="8"/>
      <c r="I56" s="8" t="s">
        <v>70</v>
      </c>
      <c r="J56" s="8" t="s">
        <v>126</v>
      </c>
      <c r="K56" s="8" t="s">
        <v>127</v>
      </c>
      <c r="L56" s="8" t="s">
        <v>67</v>
      </c>
      <c r="M56" s="8" t="s">
        <v>67</v>
      </c>
      <c r="N56" s="8" t="s">
        <v>128</v>
      </c>
      <c r="O56" s="8" t="s">
        <v>129</v>
      </c>
      <c r="P56" s="8"/>
      <c r="Q56" s="8" t="s">
        <v>740</v>
      </c>
      <c r="R56" s="8" t="s">
        <v>741</v>
      </c>
      <c r="S56" s="8">
        <v>0</v>
      </c>
      <c r="T56" s="9" t="s">
        <v>49</v>
      </c>
      <c r="U56" s="9" t="s">
        <v>35</v>
      </c>
      <c r="V56" s="8" t="s">
        <v>746</v>
      </c>
      <c r="W56" s="10">
        <v>45657</v>
      </c>
      <c r="X56" s="8" t="s">
        <v>747</v>
      </c>
      <c r="Y56" s="8" t="s">
        <v>126</v>
      </c>
      <c r="Z56" s="8" t="s">
        <v>791</v>
      </c>
      <c r="AA56" s="8" t="s">
        <v>67</v>
      </c>
      <c r="AB56" s="8" t="s">
        <v>67</v>
      </c>
      <c r="AC56" s="8" t="s">
        <v>792</v>
      </c>
      <c r="AD56" s="8" t="s">
        <v>276</v>
      </c>
      <c r="AE56" s="8"/>
      <c r="AF56" s="11" t="s">
        <v>1231</v>
      </c>
      <c r="AG56" s="8" t="s">
        <v>1232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3"/>
      <c r="AT56" s="14">
        <v>1094</v>
      </c>
      <c r="AU56" s="8" t="str">
        <f>AU$14</f>
        <v>W-1.1</v>
      </c>
      <c r="AV56" s="8" t="s">
        <v>1147</v>
      </c>
      <c r="AW56" s="8"/>
      <c r="AX56" s="15">
        <v>8760</v>
      </c>
      <c r="AY56" s="9">
        <v>12</v>
      </c>
      <c r="AZ56" s="16">
        <v>0</v>
      </c>
      <c r="BA56" s="16">
        <v>100</v>
      </c>
      <c r="BB56" s="9">
        <f t="shared" si="0"/>
        <v>0</v>
      </c>
      <c r="BC56" s="9">
        <f t="shared" si="1"/>
        <v>1094</v>
      </c>
      <c r="BD56" s="17">
        <f t="shared" si="2"/>
        <v>0</v>
      </c>
      <c r="BE56" s="17">
        <f t="shared" si="3"/>
        <v>0</v>
      </c>
      <c r="BF56" s="18">
        <f t="shared" si="4"/>
        <v>0</v>
      </c>
      <c r="BG56" s="18">
        <f t="shared" si="5"/>
        <v>0</v>
      </c>
      <c r="BH56" s="18">
        <f t="shared" si="6"/>
        <v>0</v>
      </c>
      <c r="BI56" s="19">
        <f t="shared" si="7"/>
        <v>0</v>
      </c>
      <c r="BJ56" s="20">
        <f t="shared" si="8"/>
        <v>0</v>
      </c>
      <c r="BK56" s="19">
        <f t="shared" si="9"/>
        <v>0</v>
      </c>
      <c r="BL56" s="20">
        <f t="shared" si="10"/>
        <v>0</v>
      </c>
      <c r="BM56" s="12">
        <f>VLOOKUP(AU56,Ceny!$A$3:$E$9,2,FALSE)</f>
        <v>6.01</v>
      </c>
      <c r="BN56" s="20">
        <f t="shared" ref="BN56:BN90" si="20">ROUND(BM56*AY56*AZ56/100,2)</f>
        <v>0</v>
      </c>
      <c r="BO56" s="12">
        <f>VLOOKUP(AU56,Ceny!$A$3:$E$9,4,FALSE)</f>
        <v>4.6399999999999997</v>
      </c>
      <c r="BP56" s="20">
        <f t="shared" ref="BP56:BP90" si="21">ROUND(BO56*AY56*BA56/100,2)</f>
        <v>55.68</v>
      </c>
      <c r="BQ56" s="12">
        <f>VLOOKUP(AU56,Ceny!$A$3:$E$9,3,FALSE)</f>
        <v>5.706E-2</v>
      </c>
      <c r="BR56" s="20">
        <f t="shared" si="11"/>
        <v>0</v>
      </c>
      <c r="BS56" s="12">
        <f>VLOOKUP(AU56,Ceny!$A$3:$E$9,5,FALSE)</f>
        <v>4.5350000000000001E-2</v>
      </c>
      <c r="BT56" s="20">
        <f t="shared" si="12"/>
        <v>49.61</v>
      </c>
      <c r="BU56" s="20">
        <v>0</v>
      </c>
      <c r="BV56" s="68">
        <f t="shared" si="13"/>
        <v>0</v>
      </c>
      <c r="BW56" s="21">
        <f t="shared" si="14"/>
        <v>105.28999999999999</v>
      </c>
      <c r="BX56" s="21">
        <f t="shared" si="15"/>
        <v>24.22</v>
      </c>
      <c r="BY56" s="21">
        <f t="shared" si="16"/>
        <v>129.51</v>
      </c>
      <c r="CA56" s="66"/>
    </row>
    <row r="57" spans="1:79">
      <c r="A57" s="73">
        <f t="shared" si="17"/>
        <v>44</v>
      </c>
      <c r="B57" s="8" t="s">
        <v>65</v>
      </c>
      <c r="C57" s="8" t="s">
        <v>66</v>
      </c>
      <c r="D57" s="8" t="s">
        <v>67</v>
      </c>
      <c r="E57" s="8" t="s">
        <v>67</v>
      </c>
      <c r="F57" s="8" t="s">
        <v>68</v>
      </c>
      <c r="G57" s="8" t="s">
        <v>69</v>
      </c>
      <c r="H57" s="8"/>
      <c r="I57" s="8" t="s">
        <v>70</v>
      </c>
      <c r="J57" s="8" t="s">
        <v>126</v>
      </c>
      <c r="K57" s="8" t="s">
        <v>127</v>
      </c>
      <c r="L57" s="8" t="s">
        <v>67</v>
      </c>
      <c r="M57" s="8" t="s">
        <v>67</v>
      </c>
      <c r="N57" s="8" t="s">
        <v>128</v>
      </c>
      <c r="O57" s="8" t="s">
        <v>129</v>
      </c>
      <c r="P57" s="8"/>
      <c r="Q57" s="8" t="s">
        <v>740</v>
      </c>
      <c r="R57" s="8" t="s">
        <v>741</v>
      </c>
      <c r="S57" s="8">
        <v>0</v>
      </c>
      <c r="T57" s="9" t="s">
        <v>49</v>
      </c>
      <c r="U57" s="9" t="s">
        <v>35</v>
      </c>
      <c r="V57" s="8" t="s">
        <v>746</v>
      </c>
      <c r="W57" s="10">
        <v>45657</v>
      </c>
      <c r="X57" s="8" t="s">
        <v>747</v>
      </c>
      <c r="Y57" s="8" t="s">
        <v>126</v>
      </c>
      <c r="Z57" s="8" t="s">
        <v>791</v>
      </c>
      <c r="AA57" s="8" t="s">
        <v>67</v>
      </c>
      <c r="AB57" s="8" t="s">
        <v>67</v>
      </c>
      <c r="AC57" s="8" t="s">
        <v>792</v>
      </c>
      <c r="AD57" s="8" t="s">
        <v>276</v>
      </c>
      <c r="AE57" s="8"/>
      <c r="AF57" s="11" t="s">
        <v>1233</v>
      </c>
      <c r="AG57" s="8" t="s">
        <v>1234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3"/>
      <c r="AT57" s="14">
        <v>931</v>
      </c>
      <c r="AU57" s="8" t="str">
        <f>AU$14</f>
        <v>W-1.1</v>
      </c>
      <c r="AV57" s="8" t="s">
        <v>1147</v>
      </c>
      <c r="AW57" s="8"/>
      <c r="AX57" s="15">
        <v>8760</v>
      </c>
      <c r="AY57" s="9">
        <v>12</v>
      </c>
      <c r="AZ57" s="16">
        <v>0</v>
      </c>
      <c r="BA57" s="16">
        <v>100</v>
      </c>
      <c r="BB57" s="9">
        <f t="shared" si="0"/>
        <v>0</v>
      </c>
      <c r="BC57" s="9">
        <f t="shared" si="1"/>
        <v>931</v>
      </c>
      <c r="BD57" s="17">
        <f t="shared" si="2"/>
        <v>0</v>
      </c>
      <c r="BE57" s="17">
        <f t="shared" si="3"/>
        <v>0</v>
      </c>
      <c r="BF57" s="18">
        <f t="shared" si="4"/>
        <v>0</v>
      </c>
      <c r="BG57" s="18">
        <f t="shared" si="5"/>
        <v>0</v>
      </c>
      <c r="BH57" s="18">
        <f t="shared" si="6"/>
        <v>0</v>
      </c>
      <c r="BI57" s="19">
        <f t="shared" si="7"/>
        <v>0</v>
      </c>
      <c r="BJ57" s="20">
        <f t="shared" si="8"/>
        <v>0</v>
      </c>
      <c r="BK57" s="19">
        <f t="shared" si="9"/>
        <v>0</v>
      </c>
      <c r="BL57" s="20">
        <f t="shared" si="10"/>
        <v>0</v>
      </c>
      <c r="BM57" s="12">
        <f>VLOOKUP(AU57,Ceny!$A$3:$E$9,2,FALSE)</f>
        <v>6.01</v>
      </c>
      <c r="BN57" s="20">
        <f t="shared" si="20"/>
        <v>0</v>
      </c>
      <c r="BO57" s="12">
        <f>VLOOKUP(AU57,Ceny!$A$3:$E$9,4,FALSE)</f>
        <v>4.6399999999999997</v>
      </c>
      <c r="BP57" s="20">
        <f t="shared" si="21"/>
        <v>55.68</v>
      </c>
      <c r="BQ57" s="12">
        <f>VLOOKUP(AU57,Ceny!$A$3:$E$9,3,FALSE)</f>
        <v>5.706E-2</v>
      </c>
      <c r="BR57" s="20">
        <f t="shared" si="11"/>
        <v>0</v>
      </c>
      <c r="BS57" s="12">
        <f>VLOOKUP(AU57,Ceny!$A$3:$E$9,5,FALSE)</f>
        <v>4.5350000000000001E-2</v>
      </c>
      <c r="BT57" s="20">
        <f t="shared" si="12"/>
        <v>42.22</v>
      </c>
      <c r="BU57" s="20">
        <v>0</v>
      </c>
      <c r="BV57" s="68">
        <f t="shared" si="13"/>
        <v>0</v>
      </c>
      <c r="BW57" s="21">
        <f t="shared" si="14"/>
        <v>97.9</v>
      </c>
      <c r="BX57" s="21">
        <f t="shared" si="15"/>
        <v>22.52</v>
      </c>
      <c r="BY57" s="21">
        <f t="shared" si="16"/>
        <v>120.42</v>
      </c>
      <c r="CA57" s="66"/>
    </row>
    <row r="58" spans="1:79">
      <c r="A58" s="73">
        <f t="shared" si="17"/>
        <v>45</v>
      </c>
      <c r="B58" s="8" t="s">
        <v>65</v>
      </c>
      <c r="C58" s="8" t="s">
        <v>66</v>
      </c>
      <c r="D58" s="8" t="s">
        <v>67</v>
      </c>
      <c r="E58" s="8" t="s">
        <v>67</v>
      </c>
      <c r="F58" s="8" t="s">
        <v>68</v>
      </c>
      <c r="G58" s="8" t="s">
        <v>69</v>
      </c>
      <c r="H58" s="8"/>
      <c r="I58" s="8" t="s">
        <v>70</v>
      </c>
      <c r="J58" s="8" t="s">
        <v>126</v>
      </c>
      <c r="K58" s="8" t="s">
        <v>127</v>
      </c>
      <c r="L58" s="8" t="s">
        <v>67</v>
      </c>
      <c r="M58" s="8" t="s">
        <v>67</v>
      </c>
      <c r="N58" s="8" t="s">
        <v>128</v>
      </c>
      <c r="O58" s="8" t="s">
        <v>129</v>
      </c>
      <c r="P58" s="8"/>
      <c r="Q58" s="8" t="s">
        <v>740</v>
      </c>
      <c r="R58" s="8" t="s">
        <v>741</v>
      </c>
      <c r="S58" s="8">
        <v>0</v>
      </c>
      <c r="T58" s="9" t="s">
        <v>49</v>
      </c>
      <c r="U58" s="9" t="s">
        <v>35</v>
      </c>
      <c r="V58" s="8" t="s">
        <v>746</v>
      </c>
      <c r="W58" s="10">
        <v>45657</v>
      </c>
      <c r="X58" s="8" t="s">
        <v>747</v>
      </c>
      <c r="Y58" s="8" t="s">
        <v>126</v>
      </c>
      <c r="Z58" s="8" t="s">
        <v>793</v>
      </c>
      <c r="AA58" s="8" t="s">
        <v>67</v>
      </c>
      <c r="AB58" s="8" t="s">
        <v>67</v>
      </c>
      <c r="AC58" s="8" t="s">
        <v>794</v>
      </c>
      <c r="AD58" s="8" t="s">
        <v>690</v>
      </c>
      <c r="AE58" s="8" t="s">
        <v>94</v>
      </c>
      <c r="AF58" s="11" t="s">
        <v>1235</v>
      </c>
      <c r="AG58" s="8" t="s">
        <v>1236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3"/>
      <c r="AT58" s="14">
        <v>0</v>
      </c>
      <c r="AU58" s="8" t="str">
        <f>AU$29</f>
        <v>W-2.1</v>
      </c>
      <c r="AV58" s="8" t="s">
        <v>1147</v>
      </c>
      <c r="AW58" s="8"/>
      <c r="AX58" s="15">
        <v>8760</v>
      </c>
      <c r="AY58" s="9">
        <v>12</v>
      </c>
      <c r="AZ58" s="16">
        <v>0</v>
      </c>
      <c r="BA58" s="16">
        <v>100</v>
      </c>
      <c r="BB58" s="9">
        <f t="shared" si="0"/>
        <v>0</v>
      </c>
      <c r="BC58" s="9">
        <f t="shared" si="1"/>
        <v>0</v>
      </c>
      <c r="BD58" s="17">
        <f t="shared" si="2"/>
        <v>0</v>
      </c>
      <c r="BE58" s="17">
        <f t="shared" si="3"/>
        <v>0</v>
      </c>
      <c r="BF58" s="18">
        <f t="shared" si="4"/>
        <v>0</v>
      </c>
      <c r="BG58" s="18">
        <f t="shared" si="5"/>
        <v>0</v>
      </c>
      <c r="BH58" s="18">
        <f t="shared" si="6"/>
        <v>0</v>
      </c>
      <c r="BI58" s="19">
        <f t="shared" si="7"/>
        <v>0</v>
      </c>
      <c r="BJ58" s="20">
        <f t="shared" si="8"/>
        <v>0</v>
      </c>
      <c r="BK58" s="19">
        <f t="shared" si="9"/>
        <v>0</v>
      </c>
      <c r="BL58" s="20">
        <f t="shared" si="10"/>
        <v>0</v>
      </c>
      <c r="BM58" s="12">
        <f>VLOOKUP(AU58,Ceny!$A$3:$E$9,2,FALSE)</f>
        <v>13.04</v>
      </c>
      <c r="BN58" s="20">
        <f t="shared" si="20"/>
        <v>0</v>
      </c>
      <c r="BO58" s="12">
        <f>VLOOKUP(AU58,Ceny!$A$3:$E$9,4,FALSE)</f>
        <v>10.07</v>
      </c>
      <c r="BP58" s="20">
        <f t="shared" si="21"/>
        <v>120.84</v>
      </c>
      <c r="BQ58" s="12">
        <f>VLOOKUP(AU58,Ceny!$A$3:$E$9,3,FALSE)</f>
        <v>4.7559999999999998E-2</v>
      </c>
      <c r="BR58" s="20">
        <f t="shared" si="11"/>
        <v>0</v>
      </c>
      <c r="BS58" s="12">
        <f>VLOOKUP(AU58,Ceny!$A$3:$E$9,5,FALSE)</f>
        <v>3.7789999999999997E-2</v>
      </c>
      <c r="BT58" s="20">
        <f t="shared" si="12"/>
        <v>0</v>
      </c>
      <c r="BU58" s="20">
        <v>0</v>
      </c>
      <c r="BV58" s="68">
        <f t="shared" si="13"/>
        <v>0</v>
      </c>
      <c r="BW58" s="21">
        <f t="shared" si="14"/>
        <v>120.84</v>
      </c>
      <c r="BX58" s="21">
        <f t="shared" si="15"/>
        <v>27.79</v>
      </c>
      <c r="BY58" s="21">
        <f t="shared" si="16"/>
        <v>148.63</v>
      </c>
      <c r="CA58" s="66"/>
    </row>
    <row r="59" spans="1:79">
      <c r="A59" s="73">
        <f t="shared" si="17"/>
        <v>46</v>
      </c>
      <c r="B59" s="8" t="s">
        <v>65</v>
      </c>
      <c r="C59" s="8" t="s">
        <v>66</v>
      </c>
      <c r="D59" s="8" t="s">
        <v>67</v>
      </c>
      <c r="E59" s="8" t="s">
        <v>67</v>
      </c>
      <c r="F59" s="8" t="s">
        <v>68</v>
      </c>
      <c r="G59" s="8" t="s">
        <v>69</v>
      </c>
      <c r="H59" s="8"/>
      <c r="I59" s="8" t="s">
        <v>70</v>
      </c>
      <c r="J59" s="8" t="s">
        <v>126</v>
      </c>
      <c r="K59" s="8" t="s">
        <v>127</v>
      </c>
      <c r="L59" s="8" t="s">
        <v>67</v>
      </c>
      <c r="M59" s="8" t="s">
        <v>67</v>
      </c>
      <c r="N59" s="8" t="s">
        <v>128</v>
      </c>
      <c r="O59" s="8" t="s">
        <v>129</v>
      </c>
      <c r="P59" s="8"/>
      <c r="Q59" s="8" t="s">
        <v>740</v>
      </c>
      <c r="R59" s="8" t="s">
        <v>741</v>
      </c>
      <c r="S59" s="8">
        <v>0</v>
      </c>
      <c r="T59" s="9" t="s">
        <v>49</v>
      </c>
      <c r="U59" s="9" t="s">
        <v>35</v>
      </c>
      <c r="V59" s="8" t="s">
        <v>746</v>
      </c>
      <c r="W59" s="10">
        <v>45657</v>
      </c>
      <c r="X59" s="8" t="s">
        <v>747</v>
      </c>
      <c r="Y59" s="8" t="s">
        <v>126</v>
      </c>
      <c r="Z59" s="8" t="s">
        <v>793</v>
      </c>
      <c r="AA59" s="8" t="s">
        <v>67</v>
      </c>
      <c r="AB59" s="8" t="s">
        <v>67</v>
      </c>
      <c r="AC59" s="8" t="s">
        <v>794</v>
      </c>
      <c r="AD59" s="8" t="s">
        <v>690</v>
      </c>
      <c r="AE59" s="8" t="s">
        <v>795</v>
      </c>
      <c r="AF59" s="11" t="s">
        <v>1237</v>
      </c>
      <c r="AG59" s="8" t="s">
        <v>1238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3"/>
      <c r="AT59" s="14">
        <v>11</v>
      </c>
      <c r="AU59" s="8" t="str">
        <f>AU$21</f>
        <v>W-3.6</v>
      </c>
      <c r="AV59" s="8" t="s">
        <v>1147</v>
      </c>
      <c r="AW59" s="8"/>
      <c r="AX59" s="15">
        <v>8760</v>
      </c>
      <c r="AY59" s="9">
        <v>12</v>
      </c>
      <c r="AZ59" s="16">
        <v>0</v>
      </c>
      <c r="BA59" s="16">
        <v>100</v>
      </c>
      <c r="BB59" s="9">
        <f t="shared" si="0"/>
        <v>0</v>
      </c>
      <c r="BC59" s="9">
        <f t="shared" si="1"/>
        <v>11</v>
      </c>
      <c r="BD59" s="17">
        <f t="shared" si="2"/>
        <v>0</v>
      </c>
      <c r="BE59" s="17">
        <f t="shared" si="3"/>
        <v>0</v>
      </c>
      <c r="BF59" s="18">
        <f t="shared" si="4"/>
        <v>0</v>
      </c>
      <c r="BG59" s="18">
        <f t="shared" si="5"/>
        <v>0</v>
      </c>
      <c r="BH59" s="18">
        <f t="shared" si="6"/>
        <v>0</v>
      </c>
      <c r="BI59" s="19">
        <f t="shared" si="7"/>
        <v>0</v>
      </c>
      <c r="BJ59" s="20">
        <f t="shared" si="8"/>
        <v>0</v>
      </c>
      <c r="BK59" s="19">
        <f t="shared" si="9"/>
        <v>0</v>
      </c>
      <c r="BL59" s="20">
        <f t="shared" si="10"/>
        <v>0</v>
      </c>
      <c r="BM59" s="12">
        <f>VLOOKUP(AU59,Ceny!$A$3:$E$9,2,FALSE)</f>
        <v>42.41</v>
      </c>
      <c r="BN59" s="20">
        <f t="shared" si="20"/>
        <v>0</v>
      </c>
      <c r="BO59" s="12">
        <f>VLOOKUP(AU59,Ceny!$A$3:$E$9,4,FALSE)</f>
        <v>32.76</v>
      </c>
      <c r="BP59" s="20">
        <f t="shared" si="21"/>
        <v>393.12</v>
      </c>
      <c r="BQ59" s="12">
        <f>VLOOKUP(AU59,Ceny!$A$3:$E$9,3,FALSE)</f>
        <v>4.4200000000000003E-2</v>
      </c>
      <c r="BR59" s="20">
        <f t="shared" si="11"/>
        <v>0</v>
      </c>
      <c r="BS59" s="12">
        <f>VLOOKUP(AU59,Ceny!$A$3:$E$9,5,FALSE)</f>
        <v>3.5119999999999998E-2</v>
      </c>
      <c r="BT59" s="20">
        <f t="shared" si="12"/>
        <v>0.39</v>
      </c>
      <c r="BU59" s="20">
        <v>0</v>
      </c>
      <c r="BV59" s="68">
        <f t="shared" si="13"/>
        <v>0</v>
      </c>
      <c r="BW59" s="21">
        <f t="shared" si="14"/>
        <v>393.51</v>
      </c>
      <c r="BX59" s="21">
        <f t="shared" si="15"/>
        <v>90.51</v>
      </c>
      <c r="BY59" s="21">
        <f t="shared" si="16"/>
        <v>484.02</v>
      </c>
      <c r="CA59" s="66"/>
    </row>
    <row r="60" spans="1:79">
      <c r="A60" s="73">
        <f t="shared" si="17"/>
        <v>47</v>
      </c>
      <c r="B60" s="8" t="s">
        <v>65</v>
      </c>
      <c r="C60" s="8" t="s">
        <v>66</v>
      </c>
      <c r="D60" s="8" t="s">
        <v>67</v>
      </c>
      <c r="E60" s="8" t="s">
        <v>67</v>
      </c>
      <c r="F60" s="8" t="s">
        <v>68</v>
      </c>
      <c r="G60" s="8" t="s">
        <v>69</v>
      </c>
      <c r="H60" s="8"/>
      <c r="I60" s="8" t="s">
        <v>70</v>
      </c>
      <c r="J60" s="8" t="s">
        <v>126</v>
      </c>
      <c r="K60" s="8" t="s">
        <v>127</v>
      </c>
      <c r="L60" s="8" t="s">
        <v>67</v>
      </c>
      <c r="M60" s="8" t="s">
        <v>67</v>
      </c>
      <c r="N60" s="8" t="s">
        <v>128</v>
      </c>
      <c r="O60" s="8" t="s">
        <v>129</v>
      </c>
      <c r="P60" s="8"/>
      <c r="Q60" s="8" t="s">
        <v>740</v>
      </c>
      <c r="R60" s="8" t="s">
        <v>741</v>
      </c>
      <c r="S60" s="8">
        <v>0</v>
      </c>
      <c r="T60" s="9" t="s">
        <v>49</v>
      </c>
      <c r="U60" s="9" t="s">
        <v>35</v>
      </c>
      <c r="V60" s="8" t="s">
        <v>746</v>
      </c>
      <c r="W60" s="10">
        <v>45657</v>
      </c>
      <c r="X60" s="8" t="s">
        <v>747</v>
      </c>
      <c r="Y60" s="8" t="s">
        <v>126</v>
      </c>
      <c r="Z60" s="8" t="s">
        <v>796</v>
      </c>
      <c r="AA60" s="8" t="s">
        <v>67</v>
      </c>
      <c r="AB60" s="8" t="s">
        <v>67</v>
      </c>
      <c r="AC60" s="8" t="s">
        <v>797</v>
      </c>
      <c r="AD60" s="8" t="s">
        <v>94</v>
      </c>
      <c r="AE60" s="8"/>
      <c r="AF60" s="11" t="s">
        <v>1239</v>
      </c>
      <c r="AG60" s="8" t="s">
        <v>1240</v>
      </c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3"/>
      <c r="AT60" s="14">
        <v>24797</v>
      </c>
      <c r="AU60" s="8" t="str">
        <f>AU$21</f>
        <v>W-3.6</v>
      </c>
      <c r="AV60" s="8" t="s">
        <v>1147</v>
      </c>
      <c r="AW60" s="8"/>
      <c r="AX60" s="15">
        <v>8760</v>
      </c>
      <c r="AY60" s="9">
        <v>12</v>
      </c>
      <c r="AZ60" s="16">
        <v>0</v>
      </c>
      <c r="BA60" s="16">
        <v>100</v>
      </c>
      <c r="BB60" s="9">
        <f t="shared" si="0"/>
        <v>0</v>
      </c>
      <c r="BC60" s="9">
        <f t="shared" si="1"/>
        <v>24797</v>
      </c>
      <c r="BD60" s="17">
        <f t="shared" si="2"/>
        <v>0</v>
      </c>
      <c r="BE60" s="17">
        <f t="shared" si="3"/>
        <v>0</v>
      </c>
      <c r="BF60" s="18">
        <f t="shared" si="4"/>
        <v>0</v>
      </c>
      <c r="BG60" s="18">
        <f t="shared" si="5"/>
        <v>0</v>
      </c>
      <c r="BH60" s="18">
        <f t="shared" si="6"/>
        <v>0</v>
      </c>
      <c r="BI60" s="19">
        <f t="shared" si="7"/>
        <v>0</v>
      </c>
      <c r="BJ60" s="20">
        <f t="shared" si="8"/>
        <v>0</v>
      </c>
      <c r="BK60" s="19">
        <f t="shared" si="9"/>
        <v>0</v>
      </c>
      <c r="BL60" s="20">
        <f t="shared" si="10"/>
        <v>0</v>
      </c>
      <c r="BM60" s="12">
        <f>VLOOKUP(AU60,Ceny!$A$3:$E$9,2,FALSE)</f>
        <v>42.41</v>
      </c>
      <c r="BN60" s="20">
        <f t="shared" si="20"/>
        <v>0</v>
      </c>
      <c r="BO60" s="12">
        <f>VLOOKUP(AU60,Ceny!$A$3:$E$9,4,FALSE)</f>
        <v>32.76</v>
      </c>
      <c r="BP60" s="20">
        <f t="shared" si="21"/>
        <v>393.12</v>
      </c>
      <c r="BQ60" s="12">
        <f>VLOOKUP(AU60,Ceny!$A$3:$E$9,3,FALSE)</f>
        <v>4.4200000000000003E-2</v>
      </c>
      <c r="BR60" s="20">
        <f t="shared" si="11"/>
        <v>0</v>
      </c>
      <c r="BS60" s="12">
        <f>VLOOKUP(AU60,Ceny!$A$3:$E$9,5,FALSE)</f>
        <v>3.5119999999999998E-2</v>
      </c>
      <c r="BT60" s="20">
        <f t="shared" si="12"/>
        <v>870.87</v>
      </c>
      <c r="BU60" s="20">
        <v>0</v>
      </c>
      <c r="BV60" s="68">
        <f t="shared" si="13"/>
        <v>0</v>
      </c>
      <c r="BW60" s="21">
        <f t="shared" si="14"/>
        <v>1263.99</v>
      </c>
      <c r="BX60" s="21">
        <f t="shared" si="15"/>
        <v>290.72000000000003</v>
      </c>
      <c r="BY60" s="21">
        <f t="shared" si="16"/>
        <v>1554.71</v>
      </c>
      <c r="CA60" s="66"/>
    </row>
    <row r="61" spans="1:79">
      <c r="A61" s="73">
        <f t="shared" si="17"/>
        <v>48</v>
      </c>
      <c r="B61" s="8" t="s">
        <v>65</v>
      </c>
      <c r="C61" s="8" t="s">
        <v>66</v>
      </c>
      <c r="D61" s="8" t="s">
        <v>67</v>
      </c>
      <c r="E61" s="8" t="s">
        <v>67</v>
      </c>
      <c r="F61" s="8" t="s">
        <v>68</v>
      </c>
      <c r="G61" s="8" t="s">
        <v>69</v>
      </c>
      <c r="H61" s="8"/>
      <c r="I61" s="8" t="s">
        <v>70</v>
      </c>
      <c r="J61" s="8" t="s">
        <v>126</v>
      </c>
      <c r="K61" s="8" t="s">
        <v>127</v>
      </c>
      <c r="L61" s="8" t="s">
        <v>67</v>
      </c>
      <c r="M61" s="8" t="s">
        <v>67</v>
      </c>
      <c r="N61" s="8" t="s">
        <v>128</v>
      </c>
      <c r="O61" s="8" t="s">
        <v>129</v>
      </c>
      <c r="P61" s="8"/>
      <c r="Q61" s="8" t="s">
        <v>740</v>
      </c>
      <c r="R61" s="8" t="s">
        <v>741</v>
      </c>
      <c r="S61" s="8">
        <v>0</v>
      </c>
      <c r="T61" s="9" t="s">
        <v>49</v>
      </c>
      <c r="U61" s="9" t="s">
        <v>35</v>
      </c>
      <c r="V61" s="8" t="s">
        <v>746</v>
      </c>
      <c r="W61" s="10">
        <v>45657</v>
      </c>
      <c r="X61" s="8" t="s">
        <v>747</v>
      </c>
      <c r="Y61" s="8" t="s">
        <v>126</v>
      </c>
      <c r="Z61" s="8" t="s">
        <v>798</v>
      </c>
      <c r="AA61" s="8" t="s">
        <v>67</v>
      </c>
      <c r="AB61" s="8" t="s">
        <v>67</v>
      </c>
      <c r="AC61" s="8" t="s">
        <v>799</v>
      </c>
      <c r="AD61" s="8" t="s">
        <v>800</v>
      </c>
      <c r="AE61" s="8" t="s">
        <v>428</v>
      </c>
      <c r="AF61" s="11" t="s">
        <v>1241</v>
      </c>
      <c r="AG61" s="8" t="s">
        <v>1242</v>
      </c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3"/>
      <c r="AT61" s="14">
        <v>103</v>
      </c>
      <c r="AU61" s="8" t="str">
        <f t="shared" ref="AU61:AU74" si="22">AU$14</f>
        <v>W-1.1</v>
      </c>
      <c r="AV61" s="8" t="s">
        <v>1147</v>
      </c>
      <c r="AW61" s="8"/>
      <c r="AX61" s="15">
        <v>8760</v>
      </c>
      <c r="AY61" s="9">
        <v>12</v>
      </c>
      <c r="AZ61" s="16">
        <v>0</v>
      </c>
      <c r="BA61" s="16">
        <v>100</v>
      </c>
      <c r="BB61" s="9">
        <f t="shared" si="0"/>
        <v>0</v>
      </c>
      <c r="BC61" s="9">
        <f t="shared" si="1"/>
        <v>103</v>
      </c>
      <c r="BD61" s="17">
        <f t="shared" si="2"/>
        <v>0</v>
      </c>
      <c r="BE61" s="17">
        <f t="shared" si="3"/>
        <v>0</v>
      </c>
      <c r="BF61" s="18">
        <f t="shared" si="4"/>
        <v>0</v>
      </c>
      <c r="BG61" s="18">
        <f t="shared" si="5"/>
        <v>0</v>
      </c>
      <c r="BH61" s="18">
        <f t="shared" si="6"/>
        <v>0</v>
      </c>
      <c r="BI61" s="19">
        <f t="shared" si="7"/>
        <v>0</v>
      </c>
      <c r="BJ61" s="20">
        <f t="shared" si="8"/>
        <v>0</v>
      </c>
      <c r="BK61" s="19">
        <f t="shared" si="9"/>
        <v>0</v>
      </c>
      <c r="BL61" s="20">
        <f t="shared" si="10"/>
        <v>0</v>
      </c>
      <c r="BM61" s="12">
        <f>VLOOKUP(AU61,Ceny!$A$3:$E$9,2,FALSE)</f>
        <v>6.01</v>
      </c>
      <c r="BN61" s="20">
        <f t="shared" si="20"/>
        <v>0</v>
      </c>
      <c r="BO61" s="12">
        <f>VLOOKUP(AU61,Ceny!$A$3:$E$9,4,FALSE)</f>
        <v>4.6399999999999997</v>
      </c>
      <c r="BP61" s="20">
        <f t="shared" si="21"/>
        <v>55.68</v>
      </c>
      <c r="BQ61" s="12">
        <f>VLOOKUP(AU61,Ceny!$A$3:$E$9,3,FALSE)</f>
        <v>5.706E-2</v>
      </c>
      <c r="BR61" s="20">
        <f t="shared" si="11"/>
        <v>0</v>
      </c>
      <c r="BS61" s="12">
        <f>VLOOKUP(AU61,Ceny!$A$3:$E$9,5,FALSE)</f>
        <v>4.5350000000000001E-2</v>
      </c>
      <c r="BT61" s="20">
        <f t="shared" si="12"/>
        <v>4.67</v>
      </c>
      <c r="BU61" s="20">
        <v>0</v>
      </c>
      <c r="BV61" s="68">
        <f t="shared" si="13"/>
        <v>0</v>
      </c>
      <c r="BW61" s="21">
        <f t="shared" si="14"/>
        <v>60.35</v>
      </c>
      <c r="BX61" s="21">
        <f t="shared" si="15"/>
        <v>13.88</v>
      </c>
      <c r="BY61" s="21">
        <f t="shared" si="16"/>
        <v>74.23</v>
      </c>
      <c r="CA61" s="66"/>
    </row>
    <row r="62" spans="1:79">
      <c r="A62" s="73">
        <f t="shared" si="17"/>
        <v>49</v>
      </c>
      <c r="B62" s="8" t="s">
        <v>65</v>
      </c>
      <c r="C62" s="8" t="s">
        <v>66</v>
      </c>
      <c r="D62" s="8" t="s">
        <v>67</v>
      </c>
      <c r="E62" s="8" t="s">
        <v>67</v>
      </c>
      <c r="F62" s="8" t="s">
        <v>68</v>
      </c>
      <c r="G62" s="8" t="s">
        <v>69</v>
      </c>
      <c r="H62" s="8"/>
      <c r="I62" s="8" t="s">
        <v>70</v>
      </c>
      <c r="J62" s="8" t="s">
        <v>126</v>
      </c>
      <c r="K62" s="8" t="s">
        <v>127</v>
      </c>
      <c r="L62" s="8" t="s">
        <v>67</v>
      </c>
      <c r="M62" s="8" t="s">
        <v>67</v>
      </c>
      <c r="N62" s="8" t="s">
        <v>128</v>
      </c>
      <c r="O62" s="8" t="s">
        <v>129</v>
      </c>
      <c r="P62" s="8"/>
      <c r="Q62" s="8" t="s">
        <v>740</v>
      </c>
      <c r="R62" s="8" t="s">
        <v>741</v>
      </c>
      <c r="S62" s="8">
        <v>0</v>
      </c>
      <c r="T62" s="9" t="s">
        <v>49</v>
      </c>
      <c r="U62" s="9" t="s">
        <v>35</v>
      </c>
      <c r="V62" s="8" t="s">
        <v>746</v>
      </c>
      <c r="W62" s="10">
        <v>45657</v>
      </c>
      <c r="X62" s="8" t="s">
        <v>747</v>
      </c>
      <c r="Y62" s="8" t="s">
        <v>126</v>
      </c>
      <c r="Z62" s="8" t="s">
        <v>798</v>
      </c>
      <c r="AA62" s="8" t="s">
        <v>67</v>
      </c>
      <c r="AB62" s="8" t="s">
        <v>67</v>
      </c>
      <c r="AC62" s="8" t="s">
        <v>799</v>
      </c>
      <c r="AD62" s="8" t="s">
        <v>800</v>
      </c>
      <c r="AE62" s="8" t="s">
        <v>355</v>
      </c>
      <c r="AF62" s="11" t="s">
        <v>1243</v>
      </c>
      <c r="AG62" s="8" t="s">
        <v>1244</v>
      </c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3"/>
      <c r="AT62" s="14">
        <v>760</v>
      </c>
      <c r="AU62" s="8" t="str">
        <f t="shared" si="22"/>
        <v>W-1.1</v>
      </c>
      <c r="AV62" s="8" t="s">
        <v>1147</v>
      </c>
      <c r="AW62" s="8"/>
      <c r="AX62" s="15">
        <v>8760</v>
      </c>
      <c r="AY62" s="9">
        <v>12</v>
      </c>
      <c r="AZ62" s="16">
        <v>0</v>
      </c>
      <c r="BA62" s="16">
        <v>100</v>
      </c>
      <c r="BB62" s="9">
        <f t="shared" si="0"/>
        <v>0</v>
      </c>
      <c r="BC62" s="9">
        <f t="shared" si="1"/>
        <v>760</v>
      </c>
      <c r="BD62" s="17">
        <f t="shared" si="2"/>
        <v>0</v>
      </c>
      <c r="BE62" s="17">
        <f t="shared" si="3"/>
        <v>0</v>
      </c>
      <c r="BF62" s="18">
        <f t="shared" si="4"/>
        <v>0</v>
      </c>
      <c r="BG62" s="18">
        <f t="shared" si="5"/>
        <v>0</v>
      </c>
      <c r="BH62" s="18">
        <f t="shared" si="6"/>
        <v>0</v>
      </c>
      <c r="BI62" s="19">
        <f t="shared" si="7"/>
        <v>0</v>
      </c>
      <c r="BJ62" s="20">
        <f t="shared" si="8"/>
        <v>0</v>
      </c>
      <c r="BK62" s="19">
        <f t="shared" si="9"/>
        <v>0</v>
      </c>
      <c r="BL62" s="20">
        <f t="shared" si="10"/>
        <v>0</v>
      </c>
      <c r="BM62" s="12">
        <f>VLOOKUP(AU62,Ceny!$A$3:$E$9,2,FALSE)</f>
        <v>6.01</v>
      </c>
      <c r="BN62" s="20">
        <f t="shared" si="20"/>
        <v>0</v>
      </c>
      <c r="BO62" s="12">
        <f>VLOOKUP(AU62,Ceny!$A$3:$E$9,4,FALSE)</f>
        <v>4.6399999999999997</v>
      </c>
      <c r="BP62" s="20">
        <f t="shared" si="21"/>
        <v>55.68</v>
      </c>
      <c r="BQ62" s="12">
        <f>VLOOKUP(AU62,Ceny!$A$3:$E$9,3,FALSE)</f>
        <v>5.706E-2</v>
      </c>
      <c r="BR62" s="20">
        <f t="shared" si="11"/>
        <v>0</v>
      </c>
      <c r="BS62" s="12">
        <f>VLOOKUP(AU62,Ceny!$A$3:$E$9,5,FALSE)</f>
        <v>4.5350000000000001E-2</v>
      </c>
      <c r="BT62" s="20">
        <f t="shared" si="12"/>
        <v>34.47</v>
      </c>
      <c r="BU62" s="20">
        <v>0</v>
      </c>
      <c r="BV62" s="68">
        <f t="shared" si="13"/>
        <v>0</v>
      </c>
      <c r="BW62" s="21">
        <f t="shared" si="14"/>
        <v>90.15</v>
      </c>
      <c r="BX62" s="21">
        <f t="shared" si="15"/>
        <v>20.73</v>
      </c>
      <c r="BY62" s="21">
        <f t="shared" si="16"/>
        <v>110.88000000000001</v>
      </c>
      <c r="CA62" s="66"/>
    </row>
    <row r="63" spans="1:79">
      <c r="A63" s="73">
        <f t="shared" si="17"/>
        <v>50</v>
      </c>
      <c r="B63" s="8" t="s">
        <v>65</v>
      </c>
      <c r="C63" s="8" t="s">
        <v>66</v>
      </c>
      <c r="D63" s="8" t="s">
        <v>67</v>
      </c>
      <c r="E63" s="8" t="s">
        <v>67</v>
      </c>
      <c r="F63" s="8" t="s">
        <v>68</v>
      </c>
      <c r="G63" s="8" t="s">
        <v>69</v>
      </c>
      <c r="H63" s="8"/>
      <c r="I63" s="8" t="s">
        <v>70</v>
      </c>
      <c r="J63" s="8" t="s">
        <v>126</v>
      </c>
      <c r="K63" s="8" t="s">
        <v>127</v>
      </c>
      <c r="L63" s="8" t="s">
        <v>67</v>
      </c>
      <c r="M63" s="8" t="s">
        <v>67</v>
      </c>
      <c r="N63" s="8" t="s">
        <v>128</v>
      </c>
      <c r="O63" s="8" t="s">
        <v>129</v>
      </c>
      <c r="P63" s="8"/>
      <c r="Q63" s="8" t="s">
        <v>740</v>
      </c>
      <c r="R63" s="8" t="s">
        <v>741</v>
      </c>
      <c r="S63" s="8">
        <v>0</v>
      </c>
      <c r="T63" s="9" t="s">
        <v>49</v>
      </c>
      <c r="U63" s="9" t="s">
        <v>35</v>
      </c>
      <c r="V63" s="8" t="s">
        <v>746</v>
      </c>
      <c r="W63" s="10">
        <v>45657</v>
      </c>
      <c r="X63" s="8" t="s">
        <v>747</v>
      </c>
      <c r="Y63" s="8" t="s">
        <v>126</v>
      </c>
      <c r="Z63" s="8" t="s">
        <v>798</v>
      </c>
      <c r="AA63" s="8" t="s">
        <v>67</v>
      </c>
      <c r="AB63" s="8" t="s">
        <v>67</v>
      </c>
      <c r="AC63" s="8" t="s">
        <v>799</v>
      </c>
      <c r="AD63" s="8" t="s">
        <v>800</v>
      </c>
      <c r="AE63" s="8" t="s">
        <v>801</v>
      </c>
      <c r="AF63" s="11" t="s">
        <v>1245</v>
      </c>
      <c r="AG63" s="8" t="s">
        <v>1246</v>
      </c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3"/>
      <c r="AT63" s="14">
        <v>218</v>
      </c>
      <c r="AU63" s="8" t="str">
        <f t="shared" si="22"/>
        <v>W-1.1</v>
      </c>
      <c r="AV63" s="8" t="s">
        <v>1147</v>
      </c>
      <c r="AW63" s="8"/>
      <c r="AX63" s="15">
        <v>8760</v>
      </c>
      <c r="AY63" s="9">
        <v>12</v>
      </c>
      <c r="AZ63" s="16">
        <v>0</v>
      </c>
      <c r="BA63" s="16">
        <v>100</v>
      </c>
      <c r="BB63" s="9">
        <f t="shared" si="0"/>
        <v>0</v>
      </c>
      <c r="BC63" s="9">
        <f t="shared" si="1"/>
        <v>218</v>
      </c>
      <c r="BD63" s="17">
        <f t="shared" si="2"/>
        <v>0</v>
      </c>
      <c r="BE63" s="17">
        <f t="shared" si="3"/>
        <v>0</v>
      </c>
      <c r="BF63" s="18">
        <f t="shared" si="4"/>
        <v>0</v>
      </c>
      <c r="BG63" s="18">
        <f t="shared" si="5"/>
        <v>0</v>
      </c>
      <c r="BH63" s="18">
        <f t="shared" si="6"/>
        <v>0</v>
      </c>
      <c r="BI63" s="19">
        <f t="shared" si="7"/>
        <v>0</v>
      </c>
      <c r="BJ63" s="20">
        <f t="shared" si="8"/>
        <v>0</v>
      </c>
      <c r="BK63" s="19">
        <f t="shared" si="9"/>
        <v>0</v>
      </c>
      <c r="BL63" s="20">
        <f t="shared" si="10"/>
        <v>0</v>
      </c>
      <c r="BM63" s="12">
        <f>VLOOKUP(AU63,Ceny!$A$3:$E$9,2,FALSE)</f>
        <v>6.01</v>
      </c>
      <c r="BN63" s="20">
        <f t="shared" si="20"/>
        <v>0</v>
      </c>
      <c r="BO63" s="12">
        <f>VLOOKUP(AU63,Ceny!$A$3:$E$9,4,FALSE)</f>
        <v>4.6399999999999997</v>
      </c>
      <c r="BP63" s="20">
        <f t="shared" si="21"/>
        <v>55.68</v>
      </c>
      <c r="BQ63" s="12">
        <f>VLOOKUP(AU63,Ceny!$A$3:$E$9,3,FALSE)</f>
        <v>5.706E-2</v>
      </c>
      <c r="BR63" s="20">
        <f t="shared" si="11"/>
        <v>0</v>
      </c>
      <c r="BS63" s="12">
        <f>VLOOKUP(AU63,Ceny!$A$3:$E$9,5,FALSE)</f>
        <v>4.5350000000000001E-2</v>
      </c>
      <c r="BT63" s="20">
        <f t="shared" si="12"/>
        <v>9.89</v>
      </c>
      <c r="BU63" s="20">
        <v>0</v>
      </c>
      <c r="BV63" s="68">
        <f t="shared" si="13"/>
        <v>0</v>
      </c>
      <c r="BW63" s="21">
        <f t="shared" si="14"/>
        <v>65.569999999999993</v>
      </c>
      <c r="BX63" s="21">
        <f t="shared" si="15"/>
        <v>15.08</v>
      </c>
      <c r="BY63" s="21">
        <f t="shared" si="16"/>
        <v>80.649999999999991</v>
      </c>
      <c r="CA63" s="66"/>
    </row>
    <row r="64" spans="1:79">
      <c r="A64" s="73">
        <f t="shared" si="17"/>
        <v>51</v>
      </c>
      <c r="B64" s="8" t="s">
        <v>65</v>
      </c>
      <c r="C64" s="8" t="s">
        <v>66</v>
      </c>
      <c r="D64" s="8" t="s">
        <v>67</v>
      </c>
      <c r="E64" s="8" t="s">
        <v>67</v>
      </c>
      <c r="F64" s="8" t="s">
        <v>68</v>
      </c>
      <c r="G64" s="8" t="s">
        <v>69</v>
      </c>
      <c r="H64" s="8"/>
      <c r="I64" s="8" t="s">
        <v>70</v>
      </c>
      <c r="J64" s="8" t="s">
        <v>126</v>
      </c>
      <c r="K64" s="8" t="s">
        <v>127</v>
      </c>
      <c r="L64" s="8" t="s">
        <v>67</v>
      </c>
      <c r="M64" s="8" t="s">
        <v>67</v>
      </c>
      <c r="N64" s="8" t="s">
        <v>128</v>
      </c>
      <c r="O64" s="8" t="s">
        <v>129</v>
      </c>
      <c r="P64" s="8"/>
      <c r="Q64" s="8" t="s">
        <v>740</v>
      </c>
      <c r="R64" s="8" t="s">
        <v>741</v>
      </c>
      <c r="S64" s="8">
        <v>0</v>
      </c>
      <c r="T64" s="9" t="s">
        <v>49</v>
      </c>
      <c r="U64" s="9" t="s">
        <v>35</v>
      </c>
      <c r="V64" s="8" t="s">
        <v>746</v>
      </c>
      <c r="W64" s="10">
        <v>45657</v>
      </c>
      <c r="X64" s="8" t="s">
        <v>747</v>
      </c>
      <c r="Y64" s="8" t="s">
        <v>126</v>
      </c>
      <c r="Z64" s="8" t="s">
        <v>798</v>
      </c>
      <c r="AA64" s="8" t="s">
        <v>67</v>
      </c>
      <c r="AB64" s="8" t="s">
        <v>67</v>
      </c>
      <c r="AC64" s="8" t="s">
        <v>799</v>
      </c>
      <c r="AD64" s="8" t="s">
        <v>800</v>
      </c>
      <c r="AE64" s="8" t="s">
        <v>673</v>
      </c>
      <c r="AF64" s="11" t="s">
        <v>1247</v>
      </c>
      <c r="AG64" s="8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3"/>
      <c r="AT64" s="14">
        <v>955</v>
      </c>
      <c r="AU64" s="8" t="str">
        <f t="shared" si="22"/>
        <v>W-1.1</v>
      </c>
      <c r="AV64" s="8" t="s">
        <v>1147</v>
      </c>
      <c r="AW64" s="8"/>
      <c r="AX64" s="15">
        <v>8760</v>
      </c>
      <c r="AY64" s="9">
        <v>12</v>
      </c>
      <c r="AZ64" s="16">
        <v>0</v>
      </c>
      <c r="BA64" s="16">
        <v>100</v>
      </c>
      <c r="BB64" s="9">
        <f t="shared" si="0"/>
        <v>0</v>
      </c>
      <c r="BC64" s="9">
        <f t="shared" si="1"/>
        <v>955</v>
      </c>
      <c r="BD64" s="17">
        <f t="shared" si="2"/>
        <v>0</v>
      </c>
      <c r="BE64" s="17">
        <f t="shared" si="3"/>
        <v>0</v>
      </c>
      <c r="BF64" s="18">
        <f t="shared" si="4"/>
        <v>0</v>
      </c>
      <c r="BG64" s="18">
        <f t="shared" si="5"/>
        <v>0</v>
      </c>
      <c r="BH64" s="18">
        <f t="shared" si="6"/>
        <v>0</v>
      </c>
      <c r="BI64" s="19">
        <f t="shared" si="7"/>
        <v>0</v>
      </c>
      <c r="BJ64" s="20">
        <f t="shared" si="8"/>
        <v>0</v>
      </c>
      <c r="BK64" s="19">
        <f t="shared" si="9"/>
        <v>0</v>
      </c>
      <c r="BL64" s="20">
        <f t="shared" si="10"/>
        <v>0</v>
      </c>
      <c r="BM64" s="12">
        <f>VLOOKUP(AU64,Ceny!$A$3:$E$9,2,FALSE)</f>
        <v>6.01</v>
      </c>
      <c r="BN64" s="20">
        <f t="shared" si="20"/>
        <v>0</v>
      </c>
      <c r="BO64" s="12">
        <f>VLOOKUP(AU64,Ceny!$A$3:$E$9,4,FALSE)</f>
        <v>4.6399999999999997</v>
      </c>
      <c r="BP64" s="20">
        <f t="shared" si="21"/>
        <v>55.68</v>
      </c>
      <c r="BQ64" s="12">
        <f>VLOOKUP(AU64,Ceny!$A$3:$E$9,3,FALSE)</f>
        <v>5.706E-2</v>
      </c>
      <c r="BR64" s="20">
        <f t="shared" si="11"/>
        <v>0</v>
      </c>
      <c r="BS64" s="12">
        <f>VLOOKUP(AU64,Ceny!$A$3:$E$9,5,FALSE)</f>
        <v>4.5350000000000001E-2</v>
      </c>
      <c r="BT64" s="20">
        <f t="shared" si="12"/>
        <v>43.31</v>
      </c>
      <c r="BU64" s="20">
        <v>0</v>
      </c>
      <c r="BV64" s="68">
        <f t="shared" si="13"/>
        <v>0</v>
      </c>
      <c r="BW64" s="21">
        <f t="shared" si="14"/>
        <v>98.990000000000009</v>
      </c>
      <c r="BX64" s="21">
        <f t="shared" si="15"/>
        <v>22.77</v>
      </c>
      <c r="BY64" s="21">
        <f t="shared" si="16"/>
        <v>121.76</v>
      </c>
      <c r="CA64" s="66"/>
    </row>
    <row r="65" spans="1:79">
      <c r="A65" s="73">
        <f t="shared" si="17"/>
        <v>52</v>
      </c>
      <c r="B65" s="8" t="s">
        <v>65</v>
      </c>
      <c r="C65" s="8" t="s">
        <v>66</v>
      </c>
      <c r="D65" s="8" t="s">
        <v>67</v>
      </c>
      <c r="E65" s="8" t="s">
        <v>67</v>
      </c>
      <c r="F65" s="8" t="s">
        <v>68</v>
      </c>
      <c r="G65" s="8" t="s">
        <v>69</v>
      </c>
      <c r="H65" s="8"/>
      <c r="I65" s="8" t="s">
        <v>70</v>
      </c>
      <c r="J65" s="8" t="s">
        <v>126</v>
      </c>
      <c r="K65" s="8" t="s">
        <v>127</v>
      </c>
      <c r="L65" s="8" t="s">
        <v>67</v>
      </c>
      <c r="M65" s="8" t="s">
        <v>67</v>
      </c>
      <c r="N65" s="8" t="s">
        <v>128</v>
      </c>
      <c r="O65" s="8" t="s">
        <v>129</v>
      </c>
      <c r="P65" s="8"/>
      <c r="Q65" s="8" t="s">
        <v>740</v>
      </c>
      <c r="R65" s="8" t="s">
        <v>741</v>
      </c>
      <c r="S65" s="8">
        <v>0</v>
      </c>
      <c r="T65" s="9" t="s">
        <v>49</v>
      </c>
      <c r="U65" s="9" t="s">
        <v>35</v>
      </c>
      <c r="V65" s="8" t="s">
        <v>746</v>
      </c>
      <c r="W65" s="10">
        <v>45657</v>
      </c>
      <c r="X65" s="8" t="s">
        <v>747</v>
      </c>
      <c r="Y65" s="8" t="s">
        <v>126</v>
      </c>
      <c r="Z65" s="8" t="s">
        <v>798</v>
      </c>
      <c r="AA65" s="8" t="s">
        <v>67</v>
      </c>
      <c r="AB65" s="8" t="s">
        <v>67</v>
      </c>
      <c r="AC65" s="8" t="s">
        <v>799</v>
      </c>
      <c r="AD65" s="8" t="s">
        <v>800</v>
      </c>
      <c r="AE65" s="8" t="s">
        <v>368</v>
      </c>
      <c r="AF65" s="11" t="s">
        <v>1248</v>
      </c>
      <c r="AG65" s="8" t="s">
        <v>1249</v>
      </c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3"/>
      <c r="AT65" s="14">
        <v>471</v>
      </c>
      <c r="AU65" s="8" t="str">
        <f t="shared" si="22"/>
        <v>W-1.1</v>
      </c>
      <c r="AV65" s="8" t="s">
        <v>1147</v>
      </c>
      <c r="AW65" s="8"/>
      <c r="AX65" s="15">
        <v>8760</v>
      </c>
      <c r="AY65" s="9">
        <v>12</v>
      </c>
      <c r="AZ65" s="16">
        <v>0</v>
      </c>
      <c r="BA65" s="16">
        <v>100</v>
      </c>
      <c r="BB65" s="9">
        <f t="shared" si="0"/>
        <v>0</v>
      </c>
      <c r="BC65" s="9">
        <f t="shared" si="1"/>
        <v>471</v>
      </c>
      <c r="BD65" s="17">
        <f t="shared" si="2"/>
        <v>0</v>
      </c>
      <c r="BE65" s="17">
        <f t="shared" si="3"/>
        <v>0</v>
      </c>
      <c r="BF65" s="18">
        <f t="shared" si="4"/>
        <v>0</v>
      </c>
      <c r="BG65" s="18">
        <f t="shared" si="5"/>
        <v>0</v>
      </c>
      <c r="BH65" s="18">
        <f t="shared" si="6"/>
        <v>0</v>
      </c>
      <c r="BI65" s="19">
        <f t="shared" si="7"/>
        <v>0</v>
      </c>
      <c r="BJ65" s="20">
        <f t="shared" si="8"/>
        <v>0</v>
      </c>
      <c r="BK65" s="19">
        <f t="shared" si="9"/>
        <v>0</v>
      </c>
      <c r="BL65" s="20">
        <f t="shared" si="10"/>
        <v>0</v>
      </c>
      <c r="BM65" s="12">
        <f>VLOOKUP(AU65,Ceny!$A$3:$E$9,2,FALSE)</f>
        <v>6.01</v>
      </c>
      <c r="BN65" s="20">
        <f t="shared" si="20"/>
        <v>0</v>
      </c>
      <c r="BO65" s="12">
        <f>VLOOKUP(AU65,Ceny!$A$3:$E$9,4,FALSE)</f>
        <v>4.6399999999999997</v>
      </c>
      <c r="BP65" s="20">
        <f t="shared" si="21"/>
        <v>55.68</v>
      </c>
      <c r="BQ65" s="12">
        <f>VLOOKUP(AU65,Ceny!$A$3:$E$9,3,FALSE)</f>
        <v>5.706E-2</v>
      </c>
      <c r="BR65" s="20">
        <f t="shared" si="11"/>
        <v>0</v>
      </c>
      <c r="BS65" s="12">
        <f>VLOOKUP(AU65,Ceny!$A$3:$E$9,5,FALSE)</f>
        <v>4.5350000000000001E-2</v>
      </c>
      <c r="BT65" s="20">
        <f t="shared" si="12"/>
        <v>21.36</v>
      </c>
      <c r="BU65" s="20">
        <v>0</v>
      </c>
      <c r="BV65" s="68">
        <f t="shared" si="13"/>
        <v>0</v>
      </c>
      <c r="BW65" s="21">
        <f t="shared" si="14"/>
        <v>77.039999999999992</v>
      </c>
      <c r="BX65" s="21">
        <f t="shared" si="15"/>
        <v>17.72</v>
      </c>
      <c r="BY65" s="21">
        <f t="shared" si="16"/>
        <v>94.759999999999991</v>
      </c>
      <c r="CA65" s="66"/>
    </row>
    <row r="66" spans="1:79">
      <c r="A66" s="73">
        <f t="shared" si="17"/>
        <v>53</v>
      </c>
      <c r="B66" s="8" t="s">
        <v>65</v>
      </c>
      <c r="C66" s="8" t="s">
        <v>66</v>
      </c>
      <c r="D66" s="8" t="s">
        <v>67</v>
      </c>
      <c r="E66" s="8" t="s">
        <v>67</v>
      </c>
      <c r="F66" s="8" t="s">
        <v>68</v>
      </c>
      <c r="G66" s="8" t="s">
        <v>69</v>
      </c>
      <c r="H66" s="8"/>
      <c r="I66" s="8" t="s">
        <v>70</v>
      </c>
      <c r="J66" s="8" t="s">
        <v>126</v>
      </c>
      <c r="K66" s="8" t="s">
        <v>127</v>
      </c>
      <c r="L66" s="8" t="s">
        <v>67</v>
      </c>
      <c r="M66" s="8" t="s">
        <v>67</v>
      </c>
      <c r="N66" s="8" t="s">
        <v>128</v>
      </c>
      <c r="O66" s="8" t="s">
        <v>129</v>
      </c>
      <c r="P66" s="8"/>
      <c r="Q66" s="8" t="s">
        <v>740</v>
      </c>
      <c r="R66" s="8" t="s">
        <v>741</v>
      </c>
      <c r="S66" s="8">
        <v>0</v>
      </c>
      <c r="T66" s="9" t="s">
        <v>49</v>
      </c>
      <c r="U66" s="9" t="s">
        <v>35</v>
      </c>
      <c r="V66" s="8" t="s">
        <v>746</v>
      </c>
      <c r="W66" s="10">
        <v>45657</v>
      </c>
      <c r="X66" s="8" t="s">
        <v>747</v>
      </c>
      <c r="Y66" s="8" t="s">
        <v>126</v>
      </c>
      <c r="Z66" s="8" t="s">
        <v>798</v>
      </c>
      <c r="AA66" s="8" t="s">
        <v>67</v>
      </c>
      <c r="AB66" s="8" t="s">
        <v>67</v>
      </c>
      <c r="AC66" s="8" t="s">
        <v>799</v>
      </c>
      <c r="AD66" s="8" t="s">
        <v>800</v>
      </c>
      <c r="AE66" s="8" t="s">
        <v>347</v>
      </c>
      <c r="AF66" s="11" t="s">
        <v>1250</v>
      </c>
      <c r="AG66" s="8" t="s">
        <v>1251</v>
      </c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3"/>
      <c r="AT66" s="14">
        <v>34</v>
      </c>
      <c r="AU66" s="8" t="str">
        <f t="shared" si="22"/>
        <v>W-1.1</v>
      </c>
      <c r="AV66" s="8" t="s">
        <v>1147</v>
      </c>
      <c r="AW66" s="8"/>
      <c r="AX66" s="15">
        <v>8760</v>
      </c>
      <c r="AY66" s="9">
        <v>12</v>
      </c>
      <c r="AZ66" s="16">
        <v>0</v>
      </c>
      <c r="BA66" s="16">
        <v>100</v>
      </c>
      <c r="BB66" s="9">
        <f t="shared" si="0"/>
        <v>0</v>
      </c>
      <c r="BC66" s="9">
        <f t="shared" si="1"/>
        <v>34</v>
      </c>
      <c r="BD66" s="17">
        <f t="shared" si="2"/>
        <v>0</v>
      </c>
      <c r="BE66" s="17">
        <f t="shared" si="3"/>
        <v>0</v>
      </c>
      <c r="BF66" s="18">
        <f t="shared" si="4"/>
        <v>0</v>
      </c>
      <c r="BG66" s="18">
        <f t="shared" si="5"/>
        <v>0</v>
      </c>
      <c r="BH66" s="18">
        <f t="shared" si="6"/>
        <v>0</v>
      </c>
      <c r="BI66" s="19">
        <f t="shared" si="7"/>
        <v>0</v>
      </c>
      <c r="BJ66" s="20">
        <f t="shared" si="8"/>
        <v>0</v>
      </c>
      <c r="BK66" s="19">
        <f t="shared" si="9"/>
        <v>0</v>
      </c>
      <c r="BL66" s="20">
        <f t="shared" si="10"/>
        <v>0</v>
      </c>
      <c r="BM66" s="12">
        <f>VLOOKUP(AU66,Ceny!$A$3:$E$9,2,FALSE)</f>
        <v>6.01</v>
      </c>
      <c r="BN66" s="20">
        <f t="shared" si="20"/>
        <v>0</v>
      </c>
      <c r="BO66" s="12">
        <f>VLOOKUP(AU66,Ceny!$A$3:$E$9,4,FALSE)</f>
        <v>4.6399999999999997</v>
      </c>
      <c r="BP66" s="20">
        <f t="shared" si="21"/>
        <v>55.68</v>
      </c>
      <c r="BQ66" s="12">
        <f>VLOOKUP(AU66,Ceny!$A$3:$E$9,3,FALSE)</f>
        <v>5.706E-2</v>
      </c>
      <c r="BR66" s="20">
        <f t="shared" si="11"/>
        <v>0</v>
      </c>
      <c r="BS66" s="12">
        <f>VLOOKUP(AU66,Ceny!$A$3:$E$9,5,FALSE)</f>
        <v>4.5350000000000001E-2</v>
      </c>
      <c r="BT66" s="20">
        <f t="shared" si="12"/>
        <v>1.54</v>
      </c>
      <c r="BU66" s="20">
        <v>0</v>
      </c>
      <c r="BV66" s="68">
        <f t="shared" si="13"/>
        <v>0</v>
      </c>
      <c r="BW66" s="21">
        <f t="shared" si="14"/>
        <v>57.22</v>
      </c>
      <c r="BX66" s="21">
        <f t="shared" si="15"/>
        <v>13.16</v>
      </c>
      <c r="BY66" s="21">
        <f t="shared" si="16"/>
        <v>70.38</v>
      </c>
      <c r="CA66" s="66"/>
    </row>
    <row r="67" spans="1:79">
      <c r="A67" s="73">
        <f t="shared" si="17"/>
        <v>54</v>
      </c>
      <c r="B67" s="8" t="s">
        <v>65</v>
      </c>
      <c r="C67" s="8" t="s">
        <v>66</v>
      </c>
      <c r="D67" s="8" t="s">
        <v>67</v>
      </c>
      <c r="E67" s="8" t="s">
        <v>67</v>
      </c>
      <c r="F67" s="8" t="s">
        <v>68</v>
      </c>
      <c r="G67" s="8" t="s">
        <v>69</v>
      </c>
      <c r="H67" s="8"/>
      <c r="I67" s="8" t="s">
        <v>70</v>
      </c>
      <c r="J67" s="8" t="s">
        <v>126</v>
      </c>
      <c r="K67" s="8" t="s">
        <v>127</v>
      </c>
      <c r="L67" s="8" t="s">
        <v>67</v>
      </c>
      <c r="M67" s="8" t="s">
        <v>67</v>
      </c>
      <c r="N67" s="8" t="s">
        <v>128</v>
      </c>
      <c r="O67" s="8" t="s">
        <v>129</v>
      </c>
      <c r="P67" s="8"/>
      <c r="Q67" s="8" t="s">
        <v>740</v>
      </c>
      <c r="R67" s="8" t="s">
        <v>741</v>
      </c>
      <c r="S67" s="8">
        <v>0</v>
      </c>
      <c r="T67" s="9" t="s">
        <v>49</v>
      </c>
      <c r="U67" s="9" t="s">
        <v>35</v>
      </c>
      <c r="V67" s="8" t="s">
        <v>746</v>
      </c>
      <c r="W67" s="10">
        <v>45657</v>
      </c>
      <c r="X67" s="8" t="s">
        <v>747</v>
      </c>
      <c r="Y67" s="8" t="s">
        <v>126</v>
      </c>
      <c r="Z67" s="8" t="s">
        <v>798</v>
      </c>
      <c r="AA67" s="8" t="s">
        <v>67</v>
      </c>
      <c r="AB67" s="8" t="s">
        <v>67</v>
      </c>
      <c r="AC67" s="8" t="s">
        <v>799</v>
      </c>
      <c r="AD67" s="8" t="s">
        <v>800</v>
      </c>
      <c r="AE67" s="8" t="s">
        <v>766</v>
      </c>
      <c r="AF67" s="11" t="s">
        <v>1252</v>
      </c>
      <c r="AG67" s="8" t="s">
        <v>1253</v>
      </c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3"/>
      <c r="AT67" s="14">
        <v>493</v>
      </c>
      <c r="AU67" s="8" t="str">
        <f t="shared" si="22"/>
        <v>W-1.1</v>
      </c>
      <c r="AV67" s="8" t="s">
        <v>1147</v>
      </c>
      <c r="AW67" s="8"/>
      <c r="AX67" s="15">
        <v>8760</v>
      </c>
      <c r="AY67" s="9">
        <v>12</v>
      </c>
      <c r="AZ67" s="16">
        <v>0</v>
      </c>
      <c r="BA67" s="16">
        <v>100</v>
      </c>
      <c r="BB67" s="9">
        <f t="shared" si="0"/>
        <v>0</v>
      </c>
      <c r="BC67" s="9">
        <f t="shared" si="1"/>
        <v>493</v>
      </c>
      <c r="BD67" s="17">
        <f t="shared" si="2"/>
        <v>0</v>
      </c>
      <c r="BE67" s="17">
        <f t="shared" si="3"/>
        <v>0</v>
      </c>
      <c r="BF67" s="18">
        <f t="shared" si="4"/>
        <v>0</v>
      </c>
      <c r="BG67" s="18">
        <f t="shared" si="5"/>
        <v>0</v>
      </c>
      <c r="BH67" s="18">
        <f t="shared" si="6"/>
        <v>0</v>
      </c>
      <c r="BI67" s="19">
        <f t="shared" si="7"/>
        <v>0</v>
      </c>
      <c r="BJ67" s="20">
        <f t="shared" si="8"/>
        <v>0</v>
      </c>
      <c r="BK67" s="19">
        <f t="shared" si="9"/>
        <v>0</v>
      </c>
      <c r="BL67" s="20">
        <f t="shared" si="10"/>
        <v>0</v>
      </c>
      <c r="BM67" s="12">
        <f>VLOOKUP(AU67,Ceny!$A$3:$E$9,2,FALSE)</f>
        <v>6.01</v>
      </c>
      <c r="BN67" s="20">
        <f t="shared" si="20"/>
        <v>0</v>
      </c>
      <c r="BO67" s="12">
        <f>VLOOKUP(AU67,Ceny!$A$3:$E$9,4,FALSE)</f>
        <v>4.6399999999999997</v>
      </c>
      <c r="BP67" s="20">
        <f t="shared" si="21"/>
        <v>55.68</v>
      </c>
      <c r="BQ67" s="12">
        <f>VLOOKUP(AU67,Ceny!$A$3:$E$9,3,FALSE)</f>
        <v>5.706E-2</v>
      </c>
      <c r="BR67" s="20">
        <f t="shared" si="11"/>
        <v>0</v>
      </c>
      <c r="BS67" s="12">
        <f>VLOOKUP(AU67,Ceny!$A$3:$E$9,5,FALSE)</f>
        <v>4.5350000000000001E-2</v>
      </c>
      <c r="BT67" s="20">
        <f t="shared" si="12"/>
        <v>22.36</v>
      </c>
      <c r="BU67" s="20">
        <v>0</v>
      </c>
      <c r="BV67" s="68">
        <f t="shared" si="13"/>
        <v>0</v>
      </c>
      <c r="BW67" s="21">
        <f t="shared" si="14"/>
        <v>78.039999999999992</v>
      </c>
      <c r="BX67" s="21">
        <f t="shared" si="15"/>
        <v>17.95</v>
      </c>
      <c r="BY67" s="21">
        <f t="shared" si="16"/>
        <v>95.99</v>
      </c>
      <c r="CA67" s="66"/>
    </row>
    <row r="68" spans="1:79">
      <c r="A68" s="73">
        <f t="shared" si="17"/>
        <v>55</v>
      </c>
      <c r="B68" s="8" t="s">
        <v>65</v>
      </c>
      <c r="C68" s="8" t="s">
        <v>66</v>
      </c>
      <c r="D68" s="8" t="s">
        <v>67</v>
      </c>
      <c r="E68" s="8" t="s">
        <v>67</v>
      </c>
      <c r="F68" s="8" t="s">
        <v>68</v>
      </c>
      <c r="G68" s="8" t="s">
        <v>69</v>
      </c>
      <c r="H68" s="8"/>
      <c r="I68" s="8" t="s">
        <v>70</v>
      </c>
      <c r="J68" s="8" t="s">
        <v>126</v>
      </c>
      <c r="K68" s="8" t="s">
        <v>127</v>
      </c>
      <c r="L68" s="8" t="s">
        <v>67</v>
      </c>
      <c r="M68" s="8" t="s">
        <v>67</v>
      </c>
      <c r="N68" s="8" t="s">
        <v>128</v>
      </c>
      <c r="O68" s="8" t="s">
        <v>129</v>
      </c>
      <c r="P68" s="8"/>
      <c r="Q68" s="8" t="s">
        <v>740</v>
      </c>
      <c r="R68" s="8" t="s">
        <v>741</v>
      </c>
      <c r="S68" s="8">
        <v>0</v>
      </c>
      <c r="T68" s="9" t="s">
        <v>49</v>
      </c>
      <c r="U68" s="9" t="s">
        <v>35</v>
      </c>
      <c r="V68" s="8" t="s">
        <v>746</v>
      </c>
      <c r="W68" s="10">
        <v>45657</v>
      </c>
      <c r="X68" s="8" t="s">
        <v>747</v>
      </c>
      <c r="Y68" s="8" t="s">
        <v>126</v>
      </c>
      <c r="Z68" s="8" t="s">
        <v>798</v>
      </c>
      <c r="AA68" s="8" t="s">
        <v>67</v>
      </c>
      <c r="AB68" s="8" t="s">
        <v>67</v>
      </c>
      <c r="AC68" s="8" t="s">
        <v>799</v>
      </c>
      <c r="AD68" s="8" t="s">
        <v>800</v>
      </c>
      <c r="AE68" s="8" t="s">
        <v>415</v>
      </c>
      <c r="AF68" s="11" t="s">
        <v>1254</v>
      </c>
      <c r="AG68" s="8" t="s">
        <v>1255</v>
      </c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3"/>
      <c r="AT68" s="14">
        <v>46</v>
      </c>
      <c r="AU68" s="8" t="str">
        <f t="shared" si="22"/>
        <v>W-1.1</v>
      </c>
      <c r="AV68" s="8" t="s">
        <v>1147</v>
      </c>
      <c r="AW68" s="8"/>
      <c r="AX68" s="15">
        <v>8760</v>
      </c>
      <c r="AY68" s="9">
        <v>12</v>
      </c>
      <c r="AZ68" s="16">
        <v>0</v>
      </c>
      <c r="BA68" s="16">
        <v>100</v>
      </c>
      <c r="BB68" s="9">
        <f t="shared" si="0"/>
        <v>0</v>
      </c>
      <c r="BC68" s="9">
        <f t="shared" si="1"/>
        <v>46</v>
      </c>
      <c r="BD68" s="17">
        <f t="shared" si="2"/>
        <v>0</v>
      </c>
      <c r="BE68" s="17">
        <f t="shared" si="3"/>
        <v>0</v>
      </c>
      <c r="BF68" s="18">
        <f t="shared" si="4"/>
        <v>0</v>
      </c>
      <c r="BG68" s="18">
        <f t="shared" si="5"/>
        <v>0</v>
      </c>
      <c r="BH68" s="18">
        <f t="shared" si="6"/>
        <v>0</v>
      </c>
      <c r="BI68" s="19">
        <f t="shared" si="7"/>
        <v>0</v>
      </c>
      <c r="BJ68" s="20">
        <f t="shared" si="8"/>
        <v>0</v>
      </c>
      <c r="BK68" s="19">
        <f t="shared" si="9"/>
        <v>0</v>
      </c>
      <c r="BL68" s="20">
        <f t="shared" si="10"/>
        <v>0</v>
      </c>
      <c r="BM68" s="12">
        <f>VLOOKUP(AU68,Ceny!$A$3:$E$9,2,FALSE)</f>
        <v>6.01</v>
      </c>
      <c r="BN68" s="20">
        <f t="shared" si="20"/>
        <v>0</v>
      </c>
      <c r="BO68" s="12">
        <f>VLOOKUP(AU68,Ceny!$A$3:$E$9,4,FALSE)</f>
        <v>4.6399999999999997</v>
      </c>
      <c r="BP68" s="20">
        <f t="shared" si="21"/>
        <v>55.68</v>
      </c>
      <c r="BQ68" s="12">
        <f>VLOOKUP(AU68,Ceny!$A$3:$E$9,3,FALSE)</f>
        <v>5.706E-2</v>
      </c>
      <c r="BR68" s="20">
        <f t="shared" si="11"/>
        <v>0</v>
      </c>
      <c r="BS68" s="12">
        <f>VLOOKUP(AU68,Ceny!$A$3:$E$9,5,FALSE)</f>
        <v>4.5350000000000001E-2</v>
      </c>
      <c r="BT68" s="20">
        <f t="shared" si="12"/>
        <v>2.09</v>
      </c>
      <c r="BU68" s="20">
        <v>0</v>
      </c>
      <c r="BV68" s="68">
        <f t="shared" si="13"/>
        <v>0</v>
      </c>
      <c r="BW68" s="21">
        <f t="shared" si="14"/>
        <v>57.769999999999996</v>
      </c>
      <c r="BX68" s="21">
        <f t="shared" si="15"/>
        <v>13.29</v>
      </c>
      <c r="BY68" s="21">
        <f t="shared" si="16"/>
        <v>71.06</v>
      </c>
      <c r="CA68" s="66"/>
    </row>
    <row r="69" spans="1:79">
      <c r="A69" s="73">
        <f t="shared" si="17"/>
        <v>56</v>
      </c>
      <c r="B69" s="8" t="s">
        <v>65</v>
      </c>
      <c r="C69" s="8" t="s">
        <v>66</v>
      </c>
      <c r="D69" s="8" t="s">
        <v>67</v>
      </c>
      <c r="E69" s="8" t="s">
        <v>67</v>
      </c>
      <c r="F69" s="8" t="s">
        <v>68</v>
      </c>
      <c r="G69" s="8" t="s">
        <v>69</v>
      </c>
      <c r="H69" s="8"/>
      <c r="I69" s="8" t="s">
        <v>70</v>
      </c>
      <c r="J69" s="8" t="s">
        <v>126</v>
      </c>
      <c r="K69" s="8" t="s">
        <v>127</v>
      </c>
      <c r="L69" s="8" t="s">
        <v>67</v>
      </c>
      <c r="M69" s="8" t="s">
        <v>67</v>
      </c>
      <c r="N69" s="8" t="s">
        <v>128</v>
      </c>
      <c r="O69" s="8" t="s">
        <v>129</v>
      </c>
      <c r="P69" s="8"/>
      <c r="Q69" s="8" t="s">
        <v>740</v>
      </c>
      <c r="R69" s="8" t="s">
        <v>741</v>
      </c>
      <c r="S69" s="8">
        <v>0</v>
      </c>
      <c r="T69" s="9" t="s">
        <v>49</v>
      </c>
      <c r="U69" s="9" t="s">
        <v>35</v>
      </c>
      <c r="V69" s="8" t="s">
        <v>746</v>
      </c>
      <c r="W69" s="10">
        <v>45657</v>
      </c>
      <c r="X69" s="8" t="s">
        <v>747</v>
      </c>
      <c r="Y69" s="8" t="s">
        <v>126</v>
      </c>
      <c r="Z69" s="8" t="s">
        <v>798</v>
      </c>
      <c r="AA69" s="8" t="s">
        <v>67</v>
      </c>
      <c r="AB69" s="8" t="s">
        <v>67</v>
      </c>
      <c r="AC69" s="8" t="s">
        <v>799</v>
      </c>
      <c r="AD69" s="8" t="s">
        <v>800</v>
      </c>
      <c r="AE69" s="8" t="s">
        <v>392</v>
      </c>
      <c r="AF69" s="11" t="s">
        <v>1256</v>
      </c>
      <c r="AG69" s="8" t="s">
        <v>1257</v>
      </c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3"/>
      <c r="AT69" s="14">
        <v>1159</v>
      </c>
      <c r="AU69" s="8" t="str">
        <f t="shared" si="22"/>
        <v>W-1.1</v>
      </c>
      <c r="AV69" s="8" t="s">
        <v>1147</v>
      </c>
      <c r="AW69" s="8"/>
      <c r="AX69" s="15">
        <v>8760</v>
      </c>
      <c r="AY69" s="9">
        <v>12</v>
      </c>
      <c r="AZ69" s="16">
        <v>0</v>
      </c>
      <c r="BA69" s="16">
        <v>100</v>
      </c>
      <c r="BB69" s="9">
        <f t="shared" si="0"/>
        <v>0</v>
      </c>
      <c r="BC69" s="9">
        <f t="shared" si="1"/>
        <v>1159</v>
      </c>
      <c r="BD69" s="17">
        <f t="shared" si="2"/>
        <v>0</v>
      </c>
      <c r="BE69" s="17">
        <f t="shared" si="3"/>
        <v>0</v>
      </c>
      <c r="BF69" s="18">
        <f t="shared" si="4"/>
        <v>0</v>
      </c>
      <c r="BG69" s="18">
        <f t="shared" si="5"/>
        <v>0</v>
      </c>
      <c r="BH69" s="18">
        <f t="shared" si="6"/>
        <v>0</v>
      </c>
      <c r="BI69" s="19">
        <f t="shared" si="7"/>
        <v>0</v>
      </c>
      <c r="BJ69" s="20">
        <f t="shared" si="8"/>
        <v>0</v>
      </c>
      <c r="BK69" s="19">
        <f t="shared" si="9"/>
        <v>0</v>
      </c>
      <c r="BL69" s="20">
        <f t="shared" si="10"/>
        <v>0</v>
      </c>
      <c r="BM69" s="12">
        <f>VLOOKUP(AU69,Ceny!$A$3:$E$9,2,FALSE)</f>
        <v>6.01</v>
      </c>
      <c r="BN69" s="20">
        <f t="shared" si="20"/>
        <v>0</v>
      </c>
      <c r="BO69" s="12">
        <f>VLOOKUP(AU69,Ceny!$A$3:$E$9,4,FALSE)</f>
        <v>4.6399999999999997</v>
      </c>
      <c r="BP69" s="20">
        <f t="shared" si="21"/>
        <v>55.68</v>
      </c>
      <c r="BQ69" s="12">
        <f>VLOOKUP(AU69,Ceny!$A$3:$E$9,3,FALSE)</f>
        <v>5.706E-2</v>
      </c>
      <c r="BR69" s="20">
        <f t="shared" si="11"/>
        <v>0</v>
      </c>
      <c r="BS69" s="12">
        <f>VLOOKUP(AU69,Ceny!$A$3:$E$9,5,FALSE)</f>
        <v>4.5350000000000001E-2</v>
      </c>
      <c r="BT69" s="20">
        <f t="shared" si="12"/>
        <v>52.56</v>
      </c>
      <c r="BU69" s="20">
        <v>0</v>
      </c>
      <c r="BV69" s="68">
        <f t="shared" si="13"/>
        <v>0</v>
      </c>
      <c r="BW69" s="21">
        <f t="shared" si="14"/>
        <v>108.24000000000001</v>
      </c>
      <c r="BX69" s="21">
        <f t="shared" si="15"/>
        <v>24.9</v>
      </c>
      <c r="BY69" s="21">
        <f t="shared" si="16"/>
        <v>133.14000000000001</v>
      </c>
      <c r="CA69" s="66"/>
    </row>
    <row r="70" spans="1:79">
      <c r="A70" s="73">
        <f t="shared" si="17"/>
        <v>57</v>
      </c>
      <c r="B70" s="8" t="s">
        <v>65</v>
      </c>
      <c r="C70" s="8" t="s">
        <v>66</v>
      </c>
      <c r="D70" s="8" t="s">
        <v>67</v>
      </c>
      <c r="E70" s="8" t="s">
        <v>67</v>
      </c>
      <c r="F70" s="8" t="s">
        <v>68</v>
      </c>
      <c r="G70" s="8" t="s">
        <v>69</v>
      </c>
      <c r="H70" s="8"/>
      <c r="I70" s="8" t="s">
        <v>70</v>
      </c>
      <c r="J70" s="8" t="s">
        <v>126</v>
      </c>
      <c r="K70" s="8" t="s">
        <v>127</v>
      </c>
      <c r="L70" s="8" t="s">
        <v>67</v>
      </c>
      <c r="M70" s="8" t="s">
        <v>67</v>
      </c>
      <c r="N70" s="8" t="s">
        <v>128</v>
      </c>
      <c r="O70" s="8" t="s">
        <v>129</v>
      </c>
      <c r="P70" s="8"/>
      <c r="Q70" s="8" t="s">
        <v>740</v>
      </c>
      <c r="R70" s="8" t="s">
        <v>741</v>
      </c>
      <c r="S70" s="8">
        <v>0</v>
      </c>
      <c r="T70" s="9" t="s">
        <v>49</v>
      </c>
      <c r="U70" s="9" t="s">
        <v>35</v>
      </c>
      <c r="V70" s="8" t="s">
        <v>746</v>
      </c>
      <c r="W70" s="10">
        <v>45657</v>
      </c>
      <c r="X70" s="8" t="s">
        <v>747</v>
      </c>
      <c r="Y70" s="8" t="s">
        <v>126</v>
      </c>
      <c r="Z70" s="8" t="s">
        <v>798</v>
      </c>
      <c r="AA70" s="8" t="s">
        <v>67</v>
      </c>
      <c r="AB70" s="8" t="s">
        <v>67</v>
      </c>
      <c r="AC70" s="8" t="s">
        <v>799</v>
      </c>
      <c r="AD70" s="8" t="s">
        <v>800</v>
      </c>
      <c r="AE70" s="8" t="s">
        <v>202</v>
      </c>
      <c r="AF70" s="11" t="s">
        <v>1258</v>
      </c>
      <c r="AG70" s="8" t="s">
        <v>1259</v>
      </c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3"/>
      <c r="AT70" s="14">
        <v>184</v>
      </c>
      <c r="AU70" s="8" t="str">
        <f t="shared" si="22"/>
        <v>W-1.1</v>
      </c>
      <c r="AV70" s="8" t="s">
        <v>1147</v>
      </c>
      <c r="AW70" s="8"/>
      <c r="AX70" s="15">
        <v>8760</v>
      </c>
      <c r="AY70" s="9">
        <v>12</v>
      </c>
      <c r="AZ70" s="16">
        <v>0</v>
      </c>
      <c r="BA70" s="16">
        <v>100</v>
      </c>
      <c r="BB70" s="9">
        <f t="shared" si="0"/>
        <v>0</v>
      </c>
      <c r="BC70" s="9">
        <f t="shared" si="1"/>
        <v>184</v>
      </c>
      <c r="BD70" s="17">
        <f t="shared" si="2"/>
        <v>0</v>
      </c>
      <c r="BE70" s="17">
        <f t="shared" si="3"/>
        <v>0</v>
      </c>
      <c r="BF70" s="18">
        <f t="shared" si="4"/>
        <v>0</v>
      </c>
      <c r="BG70" s="18">
        <f t="shared" si="5"/>
        <v>0</v>
      </c>
      <c r="BH70" s="18">
        <f t="shared" si="6"/>
        <v>0</v>
      </c>
      <c r="BI70" s="19">
        <f t="shared" si="7"/>
        <v>0</v>
      </c>
      <c r="BJ70" s="20">
        <f t="shared" si="8"/>
        <v>0</v>
      </c>
      <c r="BK70" s="19">
        <f t="shared" si="9"/>
        <v>0</v>
      </c>
      <c r="BL70" s="20">
        <f t="shared" si="10"/>
        <v>0</v>
      </c>
      <c r="BM70" s="12">
        <f>VLOOKUP(AU70,Ceny!$A$3:$E$9,2,FALSE)</f>
        <v>6.01</v>
      </c>
      <c r="BN70" s="20">
        <f t="shared" si="20"/>
        <v>0</v>
      </c>
      <c r="BO70" s="12">
        <f>VLOOKUP(AU70,Ceny!$A$3:$E$9,4,FALSE)</f>
        <v>4.6399999999999997</v>
      </c>
      <c r="BP70" s="20">
        <f t="shared" si="21"/>
        <v>55.68</v>
      </c>
      <c r="BQ70" s="12">
        <f>VLOOKUP(AU70,Ceny!$A$3:$E$9,3,FALSE)</f>
        <v>5.706E-2</v>
      </c>
      <c r="BR70" s="20">
        <f t="shared" si="11"/>
        <v>0</v>
      </c>
      <c r="BS70" s="12">
        <f>VLOOKUP(AU70,Ceny!$A$3:$E$9,5,FALSE)</f>
        <v>4.5350000000000001E-2</v>
      </c>
      <c r="BT70" s="20">
        <f t="shared" si="12"/>
        <v>8.34</v>
      </c>
      <c r="BU70" s="20">
        <v>0</v>
      </c>
      <c r="BV70" s="68">
        <f t="shared" si="13"/>
        <v>0</v>
      </c>
      <c r="BW70" s="21">
        <f t="shared" si="14"/>
        <v>64.02</v>
      </c>
      <c r="BX70" s="21">
        <f t="shared" si="15"/>
        <v>14.72</v>
      </c>
      <c r="BY70" s="21">
        <f t="shared" si="16"/>
        <v>78.739999999999995</v>
      </c>
      <c r="CA70" s="66"/>
    </row>
    <row r="71" spans="1:79">
      <c r="A71" s="73">
        <f t="shared" si="17"/>
        <v>58</v>
      </c>
      <c r="B71" s="8" t="s">
        <v>65</v>
      </c>
      <c r="C71" s="8" t="s">
        <v>66</v>
      </c>
      <c r="D71" s="8" t="s">
        <v>67</v>
      </c>
      <c r="E71" s="8" t="s">
        <v>67</v>
      </c>
      <c r="F71" s="8" t="s">
        <v>68</v>
      </c>
      <c r="G71" s="8" t="s">
        <v>69</v>
      </c>
      <c r="H71" s="8"/>
      <c r="I71" s="8" t="s">
        <v>70</v>
      </c>
      <c r="J71" s="8" t="s">
        <v>126</v>
      </c>
      <c r="K71" s="8" t="s">
        <v>127</v>
      </c>
      <c r="L71" s="8" t="s">
        <v>67</v>
      </c>
      <c r="M71" s="8" t="s">
        <v>67</v>
      </c>
      <c r="N71" s="8" t="s">
        <v>128</v>
      </c>
      <c r="O71" s="8" t="s">
        <v>129</v>
      </c>
      <c r="P71" s="8"/>
      <c r="Q71" s="8" t="s">
        <v>740</v>
      </c>
      <c r="R71" s="8" t="s">
        <v>741</v>
      </c>
      <c r="S71" s="8">
        <v>0</v>
      </c>
      <c r="T71" s="9" t="s">
        <v>49</v>
      </c>
      <c r="U71" s="9" t="s">
        <v>35</v>
      </c>
      <c r="V71" s="8" t="s">
        <v>746</v>
      </c>
      <c r="W71" s="10">
        <v>45657</v>
      </c>
      <c r="X71" s="8" t="s">
        <v>747</v>
      </c>
      <c r="Y71" s="8" t="s">
        <v>126</v>
      </c>
      <c r="Z71" s="8" t="s">
        <v>798</v>
      </c>
      <c r="AA71" s="8" t="s">
        <v>67</v>
      </c>
      <c r="AB71" s="8" t="s">
        <v>67</v>
      </c>
      <c r="AC71" s="8" t="s">
        <v>799</v>
      </c>
      <c r="AD71" s="8" t="s">
        <v>800</v>
      </c>
      <c r="AE71" s="8" t="s">
        <v>374</v>
      </c>
      <c r="AF71" s="11" t="s">
        <v>1260</v>
      </c>
      <c r="AG71" s="8" t="s">
        <v>1261</v>
      </c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3"/>
      <c r="AT71" s="14">
        <v>884</v>
      </c>
      <c r="AU71" s="8" t="str">
        <f t="shared" si="22"/>
        <v>W-1.1</v>
      </c>
      <c r="AV71" s="8" t="s">
        <v>1147</v>
      </c>
      <c r="AW71" s="8"/>
      <c r="AX71" s="15">
        <v>8760</v>
      </c>
      <c r="AY71" s="9">
        <v>12</v>
      </c>
      <c r="AZ71" s="16">
        <v>0</v>
      </c>
      <c r="BA71" s="16">
        <v>100</v>
      </c>
      <c r="BB71" s="9">
        <f t="shared" si="0"/>
        <v>0</v>
      </c>
      <c r="BC71" s="9">
        <f t="shared" si="1"/>
        <v>884</v>
      </c>
      <c r="BD71" s="17">
        <f t="shared" si="2"/>
        <v>0</v>
      </c>
      <c r="BE71" s="17">
        <f t="shared" si="3"/>
        <v>0</v>
      </c>
      <c r="BF71" s="18">
        <f t="shared" si="4"/>
        <v>0</v>
      </c>
      <c r="BG71" s="18">
        <f t="shared" si="5"/>
        <v>0</v>
      </c>
      <c r="BH71" s="18">
        <f t="shared" si="6"/>
        <v>0</v>
      </c>
      <c r="BI71" s="19">
        <f t="shared" si="7"/>
        <v>0</v>
      </c>
      <c r="BJ71" s="20">
        <f t="shared" si="8"/>
        <v>0</v>
      </c>
      <c r="BK71" s="19">
        <f t="shared" si="9"/>
        <v>0</v>
      </c>
      <c r="BL71" s="20">
        <f t="shared" si="10"/>
        <v>0</v>
      </c>
      <c r="BM71" s="12">
        <f>VLOOKUP(AU71,Ceny!$A$3:$E$9,2,FALSE)</f>
        <v>6.01</v>
      </c>
      <c r="BN71" s="20">
        <f t="shared" si="20"/>
        <v>0</v>
      </c>
      <c r="BO71" s="12">
        <f>VLOOKUP(AU71,Ceny!$A$3:$E$9,4,FALSE)</f>
        <v>4.6399999999999997</v>
      </c>
      <c r="BP71" s="20">
        <f t="shared" si="21"/>
        <v>55.68</v>
      </c>
      <c r="BQ71" s="12">
        <f>VLOOKUP(AU71,Ceny!$A$3:$E$9,3,FALSE)</f>
        <v>5.706E-2</v>
      </c>
      <c r="BR71" s="20">
        <f t="shared" si="11"/>
        <v>0</v>
      </c>
      <c r="BS71" s="12">
        <f>VLOOKUP(AU71,Ceny!$A$3:$E$9,5,FALSE)</f>
        <v>4.5350000000000001E-2</v>
      </c>
      <c r="BT71" s="20">
        <f t="shared" si="12"/>
        <v>40.090000000000003</v>
      </c>
      <c r="BU71" s="20">
        <v>0</v>
      </c>
      <c r="BV71" s="68">
        <f t="shared" si="13"/>
        <v>0</v>
      </c>
      <c r="BW71" s="21">
        <f t="shared" si="14"/>
        <v>95.77000000000001</v>
      </c>
      <c r="BX71" s="21">
        <f t="shared" si="15"/>
        <v>22.03</v>
      </c>
      <c r="BY71" s="21">
        <f t="shared" si="16"/>
        <v>117.80000000000001</v>
      </c>
      <c r="CA71" s="66"/>
    </row>
    <row r="72" spans="1:79">
      <c r="A72" s="73">
        <f t="shared" si="17"/>
        <v>59</v>
      </c>
      <c r="B72" s="8" t="s">
        <v>65</v>
      </c>
      <c r="C72" s="8" t="s">
        <v>66</v>
      </c>
      <c r="D72" s="8" t="s">
        <v>67</v>
      </c>
      <c r="E72" s="8" t="s">
        <v>67</v>
      </c>
      <c r="F72" s="8" t="s">
        <v>68</v>
      </c>
      <c r="G72" s="8" t="s">
        <v>69</v>
      </c>
      <c r="H72" s="8"/>
      <c r="I72" s="8" t="s">
        <v>70</v>
      </c>
      <c r="J72" s="8" t="s">
        <v>126</v>
      </c>
      <c r="K72" s="8" t="s">
        <v>127</v>
      </c>
      <c r="L72" s="8" t="s">
        <v>67</v>
      </c>
      <c r="M72" s="8" t="s">
        <v>67</v>
      </c>
      <c r="N72" s="8" t="s">
        <v>128</v>
      </c>
      <c r="O72" s="8" t="s">
        <v>129</v>
      </c>
      <c r="P72" s="8"/>
      <c r="Q72" s="8" t="s">
        <v>740</v>
      </c>
      <c r="R72" s="8" t="s">
        <v>741</v>
      </c>
      <c r="S72" s="8">
        <v>0</v>
      </c>
      <c r="T72" s="9" t="s">
        <v>49</v>
      </c>
      <c r="U72" s="9" t="s">
        <v>35</v>
      </c>
      <c r="V72" s="8" t="s">
        <v>746</v>
      </c>
      <c r="W72" s="10">
        <v>45657</v>
      </c>
      <c r="X72" s="8" t="s">
        <v>747</v>
      </c>
      <c r="Y72" s="8" t="s">
        <v>126</v>
      </c>
      <c r="Z72" s="8" t="s">
        <v>798</v>
      </c>
      <c r="AA72" s="8" t="s">
        <v>67</v>
      </c>
      <c r="AB72" s="8" t="s">
        <v>67</v>
      </c>
      <c r="AC72" s="8" t="s">
        <v>799</v>
      </c>
      <c r="AD72" s="8" t="s">
        <v>800</v>
      </c>
      <c r="AE72" s="8" t="s">
        <v>425</v>
      </c>
      <c r="AF72" s="11" t="s">
        <v>1262</v>
      </c>
      <c r="AG72" s="8" t="s">
        <v>1263</v>
      </c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3"/>
      <c r="AT72" s="14">
        <v>35</v>
      </c>
      <c r="AU72" s="8" t="str">
        <f t="shared" si="22"/>
        <v>W-1.1</v>
      </c>
      <c r="AV72" s="8" t="s">
        <v>1147</v>
      </c>
      <c r="AW72" s="8"/>
      <c r="AX72" s="15">
        <v>8760</v>
      </c>
      <c r="AY72" s="9">
        <v>12</v>
      </c>
      <c r="AZ72" s="16">
        <v>0</v>
      </c>
      <c r="BA72" s="16">
        <v>100</v>
      </c>
      <c r="BB72" s="9">
        <f t="shared" si="0"/>
        <v>0</v>
      </c>
      <c r="BC72" s="9">
        <f t="shared" si="1"/>
        <v>35</v>
      </c>
      <c r="BD72" s="17">
        <f t="shared" si="2"/>
        <v>0</v>
      </c>
      <c r="BE72" s="17">
        <f t="shared" si="3"/>
        <v>0</v>
      </c>
      <c r="BF72" s="18">
        <f t="shared" si="4"/>
        <v>0</v>
      </c>
      <c r="BG72" s="18">
        <f t="shared" si="5"/>
        <v>0</v>
      </c>
      <c r="BH72" s="18">
        <f t="shared" si="6"/>
        <v>0</v>
      </c>
      <c r="BI72" s="19">
        <f t="shared" si="7"/>
        <v>0</v>
      </c>
      <c r="BJ72" s="20">
        <f t="shared" si="8"/>
        <v>0</v>
      </c>
      <c r="BK72" s="19">
        <f t="shared" si="9"/>
        <v>0</v>
      </c>
      <c r="BL72" s="20">
        <f t="shared" si="10"/>
        <v>0</v>
      </c>
      <c r="BM72" s="12">
        <f>VLOOKUP(AU72,Ceny!$A$3:$E$9,2,FALSE)</f>
        <v>6.01</v>
      </c>
      <c r="BN72" s="20">
        <f t="shared" si="20"/>
        <v>0</v>
      </c>
      <c r="BO72" s="12">
        <f>VLOOKUP(AU72,Ceny!$A$3:$E$9,4,FALSE)</f>
        <v>4.6399999999999997</v>
      </c>
      <c r="BP72" s="20">
        <f t="shared" si="21"/>
        <v>55.68</v>
      </c>
      <c r="BQ72" s="12">
        <f>VLOOKUP(AU72,Ceny!$A$3:$E$9,3,FALSE)</f>
        <v>5.706E-2</v>
      </c>
      <c r="BR72" s="20">
        <f t="shared" si="11"/>
        <v>0</v>
      </c>
      <c r="BS72" s="12">
        <f>VLOOKUP(AU72,Ceny!$A$3:$E$9,5,FALSE)</f>
        <v>4.5350000000000001E-2</v>
      </c>
      <c r="BT72" s="20">
        <f t="shared" si="12"/>
        <v>1.59</v>
      </c>
      <c r="BU72" s="20">
        <v>0</v>
      </c>
      <c r="BV72" s="68">
        <f t="shared" si="13"/>
        <v>0</v>
      </c>
      <c r="BW72" s="21">
        <f t="shared" si="14"/>
        <v>57.27</v>
      </c>
      <c r="BX72" s="21">
        <f t="shared" si="15"/>
        <v>13.17</v>
      </c>
      <c r="BY72" s="21">
        <f t="shared" si="16"/>
        <v>70.44</v>
      </c>
      <c r="CA72" s="66"/>
    </row>
    <row r="73" spans="1:79">
      <c r="A73" s="73">
        <f t="shared" si="17"/>
        <v>60</v>
      </c>
      <c r="B73" s="8" t="s">
        <v>65</v>
      </c>
      <c r="C73" s="8" t="s">
        <v>66</v>
      </c>
      <c r="D73" s="8" t="s">
        <v>67</v>
      </c>
      <c r="E73" s="8" t="s">
        <v>67</v>
      </c>
      <c r="F73" s="8" t="s">
        <v>68</v>
      </c>
      <c r="G73" s="8" t="s">
        <v>69</v>
      </c>
      <c r="H73" s="8"/>
      <c r="I73" s="8" t="s">
        <v>70</v>
      </c>
      <c r="J73" s="8" t="s">
        <v>126</v>
      </c>
      <c r="K73" s="8" t="s">
        <v>127</v>
      </c>
      <c r="L73" s="8" t="s">
        <v>67</v>
      </c>
      <c r="M73" s="8" t="s">
        <v>67</v>
      </c>
      <c r="N73" s="8" t="s">
        <v>128</v>
      </c>
      <c r="O73" s="8" t="s">
        <v>129</v>
      </c>
      <c r="P73" s="8"/>
      <c r="Q73" s="8" t="s">
        <v>740</v>
      </c>
      <c r="R73" s="8" t="s">
        <v>741</v>
      </c>
      <c r="S73" s="8">
        <v>0</v>
      </c>
      <c r="T73" s="9" t="s">
        <v>49</v>
      </c>
      <c r="U73" s="9" t="s">
        <v>35</v>
      </c>
      <c r="V73" s="8" t="s">
        <v>746</v>
      </c>
      <c r="W73" s="10">
        <v>45657</v>
      </c>
      <c r="X73" s="8" t="s">
        <v>747</v>
      </c>
      <c r="Y73" s="8" t="s">
        <v>126</v>
      </c>
      <c r="Z73" s="8" t="s">
        <v>798</v>
      </c>
      <c r="AA73" s="8" t="s">
        <v>67</v>
      </c>
      <c r="AB73" s="8" t="s">
        <v>67</v>
      </c>
      <c r="AC73" s="8" t="s">
        <v>799</v>
      </c>
      <c r="AD73" s="8" t="s">
        <v>800</v>
      </c>
      <c r="AE73" s="8" t="s">
        <v>262</v>
      </c>
      <c r="AF73" s="11" t="s">
        <v>1264</v>
      </c>
      <c r="AG73" s="8" t="s">
        <v>1265</v>
      </c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3"/>
      <c r="AT73" s="14">
        <v>344</v>
      </c>
      <c r="AU73" s="8" t="str">
        <f t="shared" si="22"/>
        <v>W-1.1</v>
      </c>
      <c r="AV73" s="8" t="s">
        <v>1147</v>
      </c>
      <c r="AW73" s="8"/>
      <c r="AX73" s="15">
        <v>8760</v>
      </c>
      <c r="AY73" s="9">
        <v>12</v>
      </c>
      <c r="AZ73" s="16">
        <v>0</v>
      </c>
      <c r="BA73" s="16">
        <v>100</v>
      </c>
      <c r="BB73" s="9">
        <f t="shared" si="0"/>
        <v>0</v>
      </c>
      <c r="BC73" s="9">
        <f t="shared" si="1"/>
        <v>344</v>
      </c>
      <c r="BD73" s="17">
        <f t="shared" si="2"/>
        <v>0</v>
      </c>
      <c r="BE73" s="17">
        <f t="shared" si="3"/>
        <v>0</v>
      </c>
      <c r="BF73" s="18">
        <f t="shared" si="4"/>
        <v>0</v>
      </c>
      <c r="BG73" s="18">
        <f t="shared" si="5"/>
        <v>0</v>
      </c>
      <c r="BH73" s="18">
        <f t="shared" si="6"/>
        <v>0</v>
      </c>
      <c r="BI73" s="19">
        <f t="shared" si="7"/>
        <v>0</v>
      </c>
      <c r="BJ73" s="20">
        <f t="shared" si="8"/>
        <v>0</v>
      </c>
      <c r="BK73" s="19">
        <f t="shared" si="9"/>
        <v>0</v>
      </c>
      <c r="BL73" s="20">
        <f t="shared" si="10"/>
        <v>0</v>
      </c>
      <c r="BM73" s="12">
        <f>VLOOKUP(AU73,Ceny!$A$3:$E$9,2,FALSE)</f>
        <v>6.01</v>
      </c>
      <c r="BN73" s="20">
        <f t="shared" si="20"/>
        <v>0</v>
      </c>
      <c r="BO73" s="12">
        <f>VLOOKUP(AU73,Ceny!$A$3:$E$9,4,FALSE)</f>
        <v>4.6399999999999997</v>
      </c>
      <c r="BP73" s="20">
        <f t="shared" si="21"/>
        <v>55.68</v>
      </c>
      <c r="BQ73" s="12">
        <f>VLOOKUP(AU73,Ceny!$A$3:$E$9,3,FALSE)</f>
        <v>5.706E-2</v>
      </c>
      <c r="BR73" s="20">
        <f t="shared" si="11"/>
        <v>0</v>
      </c>
      <c r="BS73" s="12">
        <f>VLOOKUP(AU73,Ceny!$A$3:$E$9,5,FALSE)</f>
        <v>4.5350000000000001E-2</v>
      </c>
      <c r="BT73" s="20">
        <f t="shared" si="12"/>
        <v>15.6</v>
      </c>
      <c r="BU73" s="20">
        <v>0</v>
      </c>
      <c r="BV73" s="68">
        <f t="shared" si="13"/>
        <v>0</v>
      </c>
      <c r="BW73" s="21">
        <f t="shared" si="14"/>
        <v>71.28</v>
      </c>
      <c r="BX73" s="21">
        <f t="shared" si="15"/>
        <v>16.39</v>
      </c>
      <c r="BY73" s="21">
        <f t="shared" si="16"/>
        <v>87.67</v>
      </c>
      <c r="CA73" s="66"/>
    </row>
    <row r="74" spans="1:79">
      <c r="A74" s="73">
        <f t="shared" si="17"/>
        <v>61</v>
      </c>
      <c r="B74" s="8" t="s">
        <v>65</v>
      </c>
      <c r="C74" s="8" t="s">
        <v>66</v>
      </c>
      <c r="D74" s="8" t="s">
        <v>67</v>
      </c>
      <c r="E74" s="8" t="s">
        <v>67</v>
      </c>
      <c r="F74" s="8" t="s">
        <v>68</v>
      </c>
      <c r="G74" s="8" t="s">
        <v>69</v>
      </c>
      <c r="H74" s="8"/>
      <c r="I74" s="8" t="s">
        <v>70</v>
      </c>
      <c r="J74" s="8" t="s">
        <v>126</v>
      </c>
      <c r="K74" s="8" t="s">
        <v>127</v>
      </c>
      <c r="L74" s="8" t="s">
        <v>67</v>
      </c>
      <c r="M74" s="8" t="s">
        <v>67</v>
      </c>
      <c r="N74" s="8" t="s">
        <v>128</v>
      </c>
      <c r="O74" s="8" t="s">
        <v>129</v>
      </c>
      <c r="P74" s="8"/>
      <c r="Q74" s="8" t="s">
        <v>740</v>
      </c>
      <c r="R74" s="8" t="s">
        <v>741</v>
      </c>
      <c r="S74" s="8">
        <v>0</v>
      </c>
      <c r="T74" s="9" t="s">
        <v>49</v>
      </c>
      <c r="U74" s="9" t="s">
        <v>35</v>
      </c>
      <c r="V74" s="8" t="s">
        <v>746</v>
      </c>
      <c r="W74" s="10">
        <v>45657</v>
      </c>
      <c r="X74" s="8" t="s">
        <v>747</v>
      </c>
      <c r="Y74" s="8" t="s">
        <v>126</v>
      </c>
      <c r="Z74" s="8" t="s">
        <v>798</v>
      </c>
      <c r="AA74" s="8" t="s">
        <v>67</v>
      </c>
      <c r="AB74" s="8" t="s">
        <v>67</v>
      </c>
      <c r="AC74" s="8" t="s">
        <v>799</v>
      </c>
      <c r="AD74" s="8" t="s">
        <v>800</v>
      </c>
      <c r="AE74" s="8" t="s">
        <v>372</v>
      </c>
      <c r="AF74" s="11" t="s">
        <v>1266</v>
      </c>
      <c r="AG74" s="8" t="s">
        <v>1267</v>
      </c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3"/>
      <c r="AT74" s="14">
        <v>2180</v>
      </c>
      <c r="AU74" s="8" t="str">
        <f t="shared" si="22"/>
        <v>W-1.1</v>
      </c>
      <c r="AV74" s="8" t="s">
        <v>1147</v>
      </c>
      <c r="AW74" s="8"/>
      <c r="AX74" s="15">
        <v>8760</v>
      </c>
      <c r="AY74" s="9">
        <v>12</v>
      </c>
      <c r="AZ74" s="16">
        <v>0</v>
      </c>
      <c r="BA74" s="16">
        <v>100</v>
      </c>
      <c r="BB74" s="9">
        <f t="shared" si="0"/>
        <v>0</v>
      </c>
      <c r="BC74" s="9">
        <f t="shared" si="1"/>
        <v>2180</v>
      </c>
      <c r="BD74" s="17">
        <f t="shared" si="2"/>
        <v>0</v>
      </c>
      <c r="BE74" s="17">
        <f t="shared" si="3"/>
        <v>0</v>
      </c>
      <c r="BF74" s="18">
        <f t="shared" si="4"/>
        <v>0</v>
      </c>
      <c r="BG74" s="18">
        <f t="shared" si="5"/>
        <v>0</v>
      </c>
      <c r="BH74" s="18">
        <f t="shared" si="6"/>
        <v>0</v>
      </c>
      <c r="BI74" s="19">
        <f t="shared" si="7"/>
        <v>0</v>
      </c>
      <c r="BJ74" s="20">
        <f t="shared" si="8"/>
        <v>0</v>
      </c>
      <c r="BK74" s="19">
        <f t="shared" si="9"/>
        <v>0</v>
      </c>
      <c r="BL74" s="20">
        <f t="shared" si="10"/>
        <v>0</v>
      </c>
      <c r="BM74" s="12">
        <f>VLOOKUP(AU74,Ceny!$A$3:$E$9,2,FALSE)</f>
        <v>6.01</v>
      </c>
      <c r="BN74" s="20">
        <f t="shared" si="20"/>
        <v>0</v>
      </c>
      <c r="BO74" s="12">
        <f>VLOOKUP(AU74,Ceny!$A$3:$E$9,4,FALSE)</f>
        <v>4.6399999999999997</v>
      </c>
      <c r="BP74" s="20">
        <f t="shared" si="21"/>
        <v>55.68</v>
      </c>
      <c r="BQ74" s="12">
        <f>VLOOKUP(AU74,Ceny!$A$3:$E$9,3,FALSE)</f>
        <v>5.706E-2</v>
      </c>
      <c r="BR74" s="20">
        <f t="shared" si="11"/>
        <v>0</v>
      </c>
      <c r="BS74" s="12">
        <f>VLOOKUP(AU74,Ceny!$A$3:$E$9,5,FALSE)</f>
        <v>4.5350000000000001E-2</v>
      </c>
      <c r="BT74" s="20">
        <f t="shared" si="12"/>
        <v>98.86</v>
      </c>
      <c r="BU74" s="20">
        <v>0</v>
      </c>
      <c r="BV74" s="68">
        <f t="shared" si="13"/>
        <v>0</v>
      </c>
      <c r="BW74" s="21">
        <f t="shared" si="14"/>
        <v>154.54</v>
      </c>
      <c r="BX74" s="21">
        <f t="shared" si="15"/>
        <v>35.54</v>
      </c>
      <c r="BY74" s="21">
        <f t="shared" si="16"/>
        <v>190.07999999999998</v>
      </c>
      <c r="CA74" s="66"/>
    </row>
    <row r="75" spans="1:79">
      <c r="A75" s="73">
        <f t="shared" si="17"/>
        <v>62</v>
      </c>
      <c r="B75" s="8" t="s">
        <v>65</v>
      </c>
      <c r="C75" s="8" t="s">
        <v>66</v>
      </c>
      <c r="D75" s="8" t="s">
        <v>67</v>
      </c>
      <c r="E75" s="8" t="s">
        <v>67</v>
      </c>
      <c r="F75" s="8" t="s">
        <v>68</v>
      </c>
      <c r="G75" s="8" t="s">
        <v>69</v>
      </c>
      <c r="H75" s="8"/>
      <c r="I75" s="8" t="s">
        <v>70</v>
      </c>
      <c r="J75" s="8" t="s">
        <v>126</v>
      </c>
      <c r="K75" s="8" t="s">
        <v>127</v>
      </c>
      <c r="L75" s="8" t="s">
        <v>67</v>
      </c>
      <c r="M75" s="8" t="s">
        <v>67</v>
      </c>
      <c r="N75" s="8" t="s">
        <v>128</v>
      </c>
      <c r="O75" s="8" t="s">
        <v>129</v>
      </c>
      <c r="P75" s="8"/>
      <c r="Q75" s="8" t="s">
        <v>740</v>
      </c>
      <c r="R75" s="8" t="s">
        <v>741</v>
      </c>
      <c r="S75" s="8">
        <v>0</v>
      </c>
      <c r="T75" s="9" t="s">
        <v>49</v>
      </c>
      <c r="U75" s="9" t="s">
        <v>35</v>
      </c>
      <c r="V75" s="8" t="s">
        <v>746</v>
      </c>
      <c r="W75" s="10">
        <v>45657</v>
      </c>
      <c r="X75" s="8" t="s">
        <v>747</v>
      </c>
      <c r="Y75" s="8" t="s">
        <v>126</v>
      </c>
      <c r="Z75" s="8" t="s">
        <v>802</v>
      </c>
      <c r="AA75" s="8" t="s">
        <v>67</v>
      </c>
      <c r="AB75" s="8" t="s">
        <v>67</v>
      </c>
      <c r="AC75" s="8" t="s">
        <v>125</v>
      </c>
      <c r="AD75" s="8" t="s">
        <v>803</v>
      </c>
      <c r="AE75" s="8" t="s">
        <v>368</v>
      </c>
      <c r="AF75" s="11" t="s">
        <v>1268</v>
      </c>
      <c r="AG75" s="8" t="s">
        <v>1269</v>
      </c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3"/>
      <c r="AT75" s="14">
        <v>5753</v>
      </c>
      <c r="AU75" s="8" t="str">
        <f t="shared" ref="AU75:AU81" si="23">AU$21</f>
        <v>W-3.6</v>
      </c>
      <c r="AV75" s="8" t="s">
        <v>1147</v>
      </c>
      <c r="AW75" s="8"/>
      <c r="AX75" s="15">
        <v>8760</v>
      </c>
      <c r="AY75" s="9">
        <v>12</v>
      </c>
      <c r="AZ75" s="16">
        <v>0</v>
      </c>
      <c r="BA75" s="16">
        <v>100</v>
      </c>
      <c r="BB75" s="9">
        <f t="shared" si="0"/>
        <v>0</v>
      </c>
      <c r="BC75" s="9">
        <f t="shared" si="1"/>
        <v>5753</v>
      </c>
      <c r="BD75" s="17">
        <f t="shared" si="2"/>
        <v>0</v>
      </c>
      <c r="BE75" s="17">
        <f t="shared" si="3"/>
        <v>0</v>
      </c>
      <c r="BF75" s="18">
        <f t="shared" si="4"/>
        <v>0</v>
      </c>
      <c r="BG75" s="18">
        <f t="shared" si="5"/>
        <v>0</v>
      </c>
      <c r="BH75" s="18">
        <f t="shared" si="6"/>
        <v>0</v>
      </c>
      <c r="BI75" s="19">
        <f t="shared" si="7"/>
        <v>0</v>
      </c>
      <c r="BJ75" s="20">
        <f t="shared" si="8"/>
        <v>0</v>
      </c>
      <c r="BK75" s="19">
        <f t="shared" si="9"/>
        <v>0</v>
      </c>
      <c r="BL75" s="20">
        <f t="shared" si="10"/>
        <v>0</v>
      </c>
      <c r="BM75" s="12">
        <f>VLOOKUP(AU75,Ceny!$A$3:$E$9,2,FALSE)</f>
        <v>42.41</v>
      </c>
      <c r="BN75" s="20">
        <f t="shared" si="20"/>
        <v>0</v>
      </c>
      <c r="BO75" s="12">
        <f>VLOOKUP(AU75,Ceny!$A$3:$E$9,4,FALSE)</f>
        <v>32.76</v>
      </c>
      <c r="BP75" s="20">
        <f t="shared" si="21"/>
        <v>393.12</v>
      </c>
      <c r="BQ75" s="12">
        <f>VLOOKUP(AU75,Ceny!$A$3:$E$9,3,FALSE)</f>
        <v>4.4200000000000003E-2</v>
      </c>
      <c r="BR75" s="20">
        <f t="shared" si="11"/>
        <v>0</v>
      </c>
      <c r="BS75" s="12">
        <f>VLOOKUP(AU75,Ceny!$A$3:$E$9,5,FALSE)</f>
        <v>3.5119999999999998E-2</v>
      </c>
      <c r="BT75" s="20">
        <f t="shared" si="12"/>
        <v>202.05</v>
      </c>
      <c r="BU75" s="20">
        <v>0</v>
      </c>
      <c r="BV75" s="68">
        <f t="shared" si="13"/>
        <v>0</v>
      </c>
      <c r="BW75" s="21">
        <f t="shared" si="14"/>
        <v>595.17000000000007</v>
      </c>
      <c r="BX75" s="21">
        <f t="shared" si="15"/>
        <v>136.88999999999999</v>
      </c>
      <c r="BY75" s="21">
        <f t="shared" si="16"/>
        <v>732.06000000000006</v>
      </c>
      <c r="CA75" s="66"/>
    </row>
    <row r="76" spans="1:79">
      <c r="A76" s="73">
        <f t="shared" si="17"/>
        <v>63</v>
      </c>
      <c r="B76" s="8" t="s">
        <v>65</v>
      </c>
      <c r="C76" s="8" t="s">
        <v>66</v>
      </c>
      <c r="D76" s="8" t="s">
        <v>67</v>
      </c>
      <c r="E76" s="8" t="s">
        <v>67</v>
      </c>
      <c r="F76" s="8" t="s">
        <v>68</v>
      </c>
      <c r="G76" s="8" t="s">
        <v>69</v>
      </c>
      <c r="H76" s="8"/>
      <c r="I76" s="8" t="s">
        <v>70</v>
      </c>
      <c r="J76" s="8" t="s">
        <v>126</v>
      </c>
      <c r="K76" s="8" t="s">
        <v>127</v>
      </c>
      <c r="L76" s="8" t="s">
        <v>67</v>
      </c>
      <c r="M76" s="8" t="s">
        <v>67</v>
      </c>
      <c r="N76" s="8" t="s">
        <v>128</v>
      </c>
      <c r="O76" s="8" t="s">
        <v>129</v>
      </c>
      <c r="P76" s="8"/>
      <c r="Q76" s="8" t="s">
        <v>740</v>
      </c>
      <c r="R76" s="8" t="s">
        <v>741</v>
      </c>
      <c r="S76" s="8">
        <v>0</v>
      </c>
      <c r="T76" s="9" t="s">
        <v>49</v>
      </c>
      <c r="U76" s="9" t="s">
        <v>35</v>
      </c>
      <c r="V76" s="8" t="s">
        <v>746</v>
      </c>
      <c r="W76" s="10">
        <v>45657</v>
      </c>
      <c r="X76" s="8" t="s">
        <v>747</v>
      </c>
      <c r="Y76" s="8" t="s">
        <v>126</v>
      </c>
      <c r="Z76" s="8" t="s">
        <v>802</v>
      </c>
      <c r="AA76" s="8" t="s">
        <v>67</v>
      </c>
      <c r="AB76" s="8" t="s">
        <v>67</v>
      </c>
      <c r="AC76" s="8" t="s">
        <v>125</v>
      </c>
      <c r="AD76" s="8" t="s">
        <v>803</v>
      </c>
      <c r="AE76" s="8" t="s">
        <v>562</v>
      </c>
      <c r="AF76" s="11" t="s">
        <v>1270</v>
      </c>
      <c r="AG76" s="8" t="s">
        <v>1271</v>
      </c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3"/>
      <c r="AT76" s="14">
        <v>19291</v>
      </c>
      <c r="AU76" s="8" t="str">
        <f t="shared" si="23"/>
        <v>W-3.6</v>
      </c>
      <c r="AV76" s="8" t="s">
        <v>1147</v>
      </c>
      <c r="AW76" s="8"/>
      <c r="AX76" s="15">
        <v>8760</v>
      </c>
      <c r="AY76" s="9">
        <v>12</v>
      </c>
      <c r="AZ76" s="16">
        <v>0</v>
      </c>
      <c r="BA76" s="16">
        <v>100</v>
      </c>
      <c r="BB76" s="9">
        <f t="shared" si="0"/>
        <v>0</v>
      </c>
      <c r="BC76" s="9">
        <f t="shared" si="1"/>
        <v>19291</v>
      </c>
      <c r="BD76" s="17">
        <f t="shared" si="2"/>
        <v>0</v>
      </c>
      <c r="BE76" s="17">
        <f t="shared" si="3"/>
        <v>0</v>
      </c>
      <c r="BF76" s="18">
        <f t="shared" si="4"/>
        <v>0</v>
      </c>
      <c r="BG76" s="18">
        <f t="shared" si="5"/>
        <v>0</v>
      </c>
      <c r="BH76" s="18">
        <f t="shared" si="6"/>
        <v>0</v>
      </c>
      <c r="BI76" s="19">
        <f t="shared" si="7"/>
        <v>0</v>
      </c>
      <c r="BJ76" s="20">
        <f t="shared" si="8"/>
        <v>0</v>
      </c>
      <c r="BK76" s="19">
        <f t="shared" si="9"/>
        <v>0</v>
      </c>
      <c r="BL76" s="20">
        <f t="shared" si="10"/>
        <v>0</v>
      </c>
      <c r="BM76" s="12">
        <f>VLOOKUP(AU76,Ceny!$A$3:$E$9,2,FALSE)</f>
        <v>42.41</v>
      </c>
      <c r="BN76" s="20">
        <f t="shared" si="20"/>
        <v>0</v>
      </c>
      <c r="BO76" s="12">
        <f>VLOOKUP(AU76,Ceny!$A$3:$E$9,4,FALSE)</f>
        <v>32.76</v>
      </c>
      <c r="BP76" s="20">
        <f t="shared" si="21"/>
        <v>393.12</v>
      </c>
      <c r="BQ76" s="12">
        <f>VLOOKUP(AU76,Ceny!$A$3:$E$9,3,FALSE)</f>
        <v>4.4200000000000003E-2</v>
      </c>
      <c r="BR76" s="20">
        <f t="shared" si="11"/>
        <v>0</v>
      </c>
      <c r="BS76" s="12">
        <f>VLOOKUP(AU76,Ceny!$A$3:$E$9,5,FALSE)</f>
        <v>3.5119999999999998E-2</v>
      </c>
      <c r="BT76" s="20">
        <f t="shared" si="12"/>
        <v>677.5</v>
      </c>
      <c r="BU76" s="20">
        <v>0</v>
      </c>
      <c r="BV76" s="68">
        <f t="shared" si="13"/>
        <v>0</v>
      </c>
      <c r="BW76" s="21">
        <f t="shared" si="14"/>
        <v>1070.6199999999999</v>
      </c>
      <c r="BX76" s="21">
        <f t="shared" si="15"/>
        <v>246.24</v>
      </c>
      <c r="BY76" s="21">
        <f t="shared" si="16"/>
        <v>1316.86</v>
      </c>
      <c r="CA76" s="66"/>
    </row>
    <row r="77" spans="1:79">
      <c r="A77" s="73">
        <f t="shared" si="17"/>
        <v>64</v>
      </c>
      <c r="B77" s="8" t="s">
        <v>65</v>
      </c>
      <c r="C77" s="8" t="s">
        <v>66</v>
      </c>
      <c r="D77" s="8" t="s">
        <v>67</v>
      </c>
      <c r="E77" s="8" t="s">
        <v>67</v>
      </c>
      <c r="F77" s="8" t="s">
        <v>68</v>
      </c>
      <c r="G77" s="8" t="s">
        <v>69</v>
      </c>
      <c r="H77" s="8"/>
      <c r="I77" s="8" t="s">
        <v>70</v>
      </c>
      <c r="J77" s="8" t="s">
        <v>126</v>
      </c>
      <c r="K77" s="8" t="s">
        <v>127</v>
      </c>
      <c r="L77" s="8" t="s">
        <v>67</v>
      </c>
      <c r="M77" s="8" t="s">
        <v>67</v>
      </c>
      <c r="N77" s="8" t="s">
        <v>128</v>
      </c>
      <c r="O77" s="8" t="s">
        <v>129</v>
      </c>
      <c r="P77" s="8"/>
      <c r="Q77" s="8" t="s">
        <v>740</v>
      </c>
      <c r="R77" s="8" t="s">
        <v>741</v>
      </c>
      <c r="S77" s="8">
        <v>0</v>
      </c>
      <c r="T77" s="9" t="s">
        <v>49</v>
      </c>
      <c r="U77" s="9" t="s">
        <v>35</v>
      </c>
      <c r="V77" s="8" t="s">
        <v>746</v>
      </c>
      <c r="W77" s="10">
        <v>45657</v>
      </c>
      <c r="X77" s="8" t="s">
        <v>747</v>
      </c>
      <c r="Y77" s="8" t="s">
        <v>126</v>
      </c>
      <c r="Z77" s="8" t="s">
        <v>804</v>
      </c>
      <c r="AA77" s="8" t="s">
        <v>67</v>
      </c>
      <c r="AB77" s="8" t="s">
        <v>67</v>
      </c>
      <c r="AC77" s="8" t="s">
        <v>499</v>
      </c>
      <c r="AD77" s="8" t="s">
        <v>231</v>
      </c>
      <c r="AE77" s="8" t="s">
        <v>74</v>
      </c>
      <c r="AF77" s="11" t="s">
        <v>1272</v>
      </c>
      <c r="AG77" s="8" t="s">
        <v>1273</v>
      </c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3"/>
      <c r="AT77" s="14">
        <v>16537</v>
      </c>
      <c r="AU77" s="8" t="str">
        <f t="shared" si="23"/>
        <v>W-3.6</v>
      </c>
      <c r="AV77" s="8" t="s">
        <v>1147</v>
      </c>
      <c r="AW77" s="8"/>
      <c r="AX77" s="15">
        <v>8760</v>
      </c>
      <c r="AY77" s="9">
        <v>12</v>
      </c>
      <c r="AZ77" s="16">
        <v>0</v>
      </c>
      <c r="BA77" s="16">
        <v>100</v>
      </c>
      <c r="BB77" s="9">
        <f t="shared" si="0"/>
        <v>0</v>
      </c>
      <c r="BC77" s="9">
        <f t="shared" si="1"/>
        <v>16537</v>
      </c>
      <c r="BD77" s="17">
        <f t="shared" si="2"/>
        <v>0</v>
      </c>
      <c r="BE77" s="17">
        <f t="shared" si="3"/>
        <v>0</v>
      </c>
      <c r="BF77" s="18">
        <f t="shared" si="4"/>
        <v>0</v>
      </c>
      <c r="BG77" s="18">
        <f t="shared" si="5"/>
        <v>0</v>
      </c>
      <c r="BH77" s="18">
        <f t="shared" si="6"/>
        <v>0</v>
      </c>
      <c r="BI77" s="19">
        <f t="shared" si="7"/>
        <v>0</v>
      </c>
      <c r="BJ77" s="20">
        <f t="shared" si="8"/>
        <v>0</v>
      </c>
      <c r="BK77" s="19">
        <f t="shared" si="9"/>
        <v>0</v>
      </c>
      <c r="BL77" s="20">
        <f t="shared" si="10"/>
        <v>0</v>
      </c>
      <c r="BM77" s="12">
        <f>VLOOKUP(AU77,Ceny!$A$3:$E$9,2,FALSE)</f>
        <v>42.41</v>
      </c>
      <c r="BN77" s="20">
        <f t="shared" si="20"/>
        <v>0</v>
      </c>
      <c r="BO77" s="12">
        <f>VLOOKUP(AU77,Ceny!$A$3:$E$9,4,FALSE)</f>
        <v>32.76</v>
      </c>
      <c r="BP77" s="20">
        <f t="shared" si="21"/>
        <v>393.12</v>
      </c>
      <c r="BQ77" s="12">
        <f>VLOOKUP(AU77,Ceny!$A$3:$E$9,3,FALSE)</f>
        <v>4.4200000000000003E-2</v>
      </c>
      <c r="BR77" s="20">
        <f t="shared" si="11"/>
        <v>0</v>
      </c>
      <c r="BS77" s="12">
        <f>VLOOKUP(AU77,Ceny!$A$3:$E$9,5,FALSE)</f>
        <v>3.5119999999999998E-2</v>
      </c>
      <c r="BT77" s="20">
        <f t="shared" si="12"/>
        <v>580.78</v>
      </c>
      <c r="BU77" s="20">
        <v>0</v>
      </c>
      <c r="BV77" s="68">
        <f t="shared" si="13"/>
        <v>0</v>
      </c>
      <c r="BW77" s="21">
        <f t="shared" si="14"/>
        <v>973.9</v>
      </c>
      <c r="BX77" s="21">
        <f t="shared" si="15"/>
        <v>224</v>
      </c>
      <c r="BY77" s="21">
        <f t="shared" si="16"/>
        <v>1197.9000000000001</v>
      </c>
      <c r="CA77" s="66"/>
    </row>
    <row r="78" spans="1:79">
      <c r="A78" s="73">
        <f t="shared" si="17"/>
        <v>65</v>
      </c>
      <c r="B78" s="8" t="s">
        <v>65</v>
      </c>
      <c r="C78" s="8" t="s">
        <v>66</v>
      </c>
      <c r="D78" s="8" t="s">
        <v>67</v>
      </c>
      <c r="E78" s="8" t="s">
        <v>67</v>
      </c>
      <c r="F78" s="8" t="s">
        <v>68</v>
      </c>
      <c r="G78" s="8" t="s">
        <v>69</v>
      </c>
      <c r="H78" s="8"/>
      <c r="I78" s="8" t="s">
        <v>70</v>
      </c>
      <c r="J78" s="8" t="s">
        <v>126</v>
      </c>
      <c r="K78" s="8" t="s">
        <v>127</v>
      </c>
      <c r="L78" s="8" t="s">
        <v>67</v>
      </c>
      <c r="M78" s="8" t="s">
        <v>67</v>
      </c>
      <c r="N78" s="8" t="s">
        <v>128</v>
      </c>
      <c r="O78" s="8" t="s">
        <v>129</v>
      </c>
      <c r="P78" s="8"/>
      <c r="Q78" s="8" t="s">
        <v>740</v>
      </c>
      <c r="R78" s="8" t="s">
        <v>741</v>
      </c>
      <c r="S78" s="8">
        <v>0</v>
      </c>
      <c r="T78" s="9" t="s">
        <v>49</v>
      </c>
      <c r="U78" s="9" t="s">
        <v>35</v>
      </c>
      <c r="V78" s="8" t="s">
        <v>746</v>
      </c>
      <c r="W78" s="10">
        <v>45657</v>
      </c>
      <c r="X78" s="8" t="s">
        <v>747</v>
      </c>
      <c r="Y78" s="8" t="s">
        <v>126</v>
      </c>
      <c r="Z78" s="8" t="s">
        <v>805</v>
      </c>
      <c r="AA78" s="8" t="s">
        <v>67</v>
      </c>
      <c r="AB78" s="8" t="s">
        <v>67</v>
      </c>
      <c r="AC78" s="8" t="s">
        <v>781</v>
      </c>
      <c r="AD78" s="8" t="s">
        <v>806</v>
      </c>
      <c r="AE78" s="8" t="s">
        <v>94</v>
      </c>
      <c r="AF78" s="11" t="s">
        <v>1274</v>
      </c>
      <c r="AG78" s="8" t="s">
        <v>1275</v>
      </c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3"/>
      <c r="AT78" s="14">
        <v>14149</v>
      </c>
      <c r="AU78" s="8" t="str">
        <f t="shared" si="23"/>
        <v>W-3.6</v>
      </c>
      <c r="AV78" s="8" t="s">
        <v>1147</v>
      </c>
      <c r="AW78" s="8"/>
      <c r="AX78" s="15">
        <v>8760</v>
      </c>
      <c r="AY78" s="9">
        <v>12</v>
      </c>
      <c r="AZ78" s="16">
        <v>0</v>
      </c>
      <c r="BA78" s="16">
        <v>100</v>
      </c>
      <c r="BB78" s="9">
        <f t="shared" ref="BB78:BB141" si="24">AT78*AZ78/100</f>
        <v>0</v>
      </c>
      <c r="BC78" s="9">
        <f t="shared" ref="BC78:BC141" si="25">AT78*BA78/100</f>
        <v>14149</v>
      </c>
      <c r="BD78" s="17">
        <f t="shared" ref="BD78:BD141" si="26">C$4/1000</f>
        <v>0</v>
      </c>
      <c r="BE78" s="17">
        <f t="shared" ref="BE78:BE141" si="27">C$5/1000</f>
        <v>0</v>
      </c>
      <c r="BF78" s="18">
        <f t="shared" ref="BF78:BF141" si="28">ROUND(BB78*BD78,2)</f>
        <v>0</v>
      </c>
      <c r="BG78" s="18">
        <f t="shared" ref="BG78:BG141" si="29">ROUND(BC78*BE78,2)</f>
        <v>0</v>
      </c>
      <c r="BH78" s="18">
        <f t="shared" ref="BH78:BH141" si="30">SUM(BF78:BG78)</f>
        <v>0</v>
      </c>
      <c r="BI78" s="19">
        <f t="shared" ref="BI78:BI141" si="31">HLOOKUP(AU78,$E$3:$K$5,2,FALSE)</f>
        <v>0</v>
      </c>
      <c r="BJ78" s="20">
        <f t="shared" ref="BJ78:BJ141" si="32">ROUND(BI78*AY78*AZ78/100,2)</f>
        <v>0</v>
      </c>
      <c r="BK78" s="19">
        <f t="shared" ref="BK78:BK141" si="33">HLOOKUP(AU78,$E$3:$K$5,3,FALSE)</f>
        <v>0</v>
      </c>
      <c r="BL78" s="20">
        <f t="shared" ref="BL78:BL141" si="34">ROUND(BK78*AY78*BA78/100,2)</f>
        <v>0</v>
      </c>
      <c r="BM78" s="12">
        <f>VLOOKUP(AU78,Ceny!$A$3:$E$9,2,FALSE)</f>
        <v>42.41</v>
      </c>
      <c r="BN78" s="20">
        <f t="shared" si="20"/>
        <v>0</v>
      </c>
      <c r="BO78" s="12">
        <f>VLOOKUP(AU78,Ceny!$A$3:$E$9,4,FALSE)</f>
        <v>32.76</v>
      </c>
      <c r="BP78" s="20">
        <f t="shared" si="21"/>
        <v>393.12</v>
      </c>
      <c r="BQ78" s="12">
        <f>VLOOKUP(AU78,Ceny!$A$3:$E$9,3,FALSE)</f>
        <v>4.4200000000000003E-2</v>
      </c>
      <c r="BR78" s="20">
        <f t="shared" ref="BR78:BR141" si="35">ROUND(BQ78*AT78*AZ78/100,2)</f>
        <v>0</v>
      </c>
      <c r="BS78" s="12">
        <f>VLOOKUP(AU78,Ceny!$A$3:$E$9,5,FALSE)</f>
        <v>3.5119999999999998E-2</v>
      </c>
      <c r="BT78" s="20">
        <f t="shared" ref="BT78:BT141" si="36">ROUND(BS78*AT78*BA78/100,2)</f>
        <v>496.91</v>
      </c>
      <c r="BU78" s="20">
        <v>0</v>
      </c>
      <c r="BV78" s="68">
        <f t="shared" ref="BV78:BV141" si="37">ROUND(BU78*AT78,2)</f>
        <v>0</v>
      </c>
      <c r="BW78" s="21">
        <f t="shared" ref="BW78:BW141" si="38">BH78+BJ78+BL78+BN78+BR78+BT78+BP78+BV78</f>
        <v>890.03</v>
      </c>
      <c r="BX78" s="21">
        <f t="shared" ref="BX78:BX141" si="39">ROUND(BW78*0.23,2)</f>
        <v>204.71</v>
      </c>
      <c r="BY78" s="21">
        <f t="shared" ref="BY78:BY141" si="40">BX78+BW78</f>
        <v>1094.74</v>
      </c>
      <c r="CA78" s="66"/>
    </row>
    <row r="79" spans="1:79">
      <c r="A79" s="73">
        <f t="shared" ref="A79:A142" si="41">A78+1</f>
        <v>66</v>
      </c>
      <c r="B79" s="8" t="s">
        <v>65</v>
      </c>
      <c r="C79" s="8" t="s">
        <v>66</v>
      </c>
      <c r="D79" s="8" t="s">
        <v>67</v>
      </c>
      <c r="E79" s="8" t="s">
        <v>67</v>
      </c>
      <c r="F79" s="8" t="s">
        <v>68</v>
      </c>
      <c r="G79" s="8" t="s">
        <v>69</v>
      </c>
      <c r="H79" s="8"/>
      <c r="I79" s="8" t="s">
        <v>70</v>
      </c>
      <c r="J79" s="8" t="s">
        <v>126</v>
      </c>
      <c r="K79" s="8" t="s">
        <v>127</v>
      </c>
      <c r="L79" s="8" t="s">
        <v>67</v>
      </c>
      <c r="M79" s="8" t="s">
        <v>67</v>
      </c>
      <c r="N79" s="8" t="s">
        <v>128</v>
      </c>
      <c r="O79" s="8" t="s">
        <v>129</v>
      </c>
      <c r="P79" s="8"/>
      <c r="Q79" s="8" t="s">
        <v>740</v>
      </c>
      <c r="R79" s="8" t="s">
        <v>741</v>
      </c>
      <c r="S79" s="8">
        <v>0</v>
      </c>
      <c r="T79" s="9" t="s">
        <v>49</v>
      </c>
      <c r="U79" s="9" t="s">
        <v>35</v>
      </c>
      <c r="V79" s="8" t="s">
        <v>746</v>
      </c>
      <c r="W79" s="10">
        <v>45657</v>
      </c>
      <c r="X79" s="8" t="s">
        <v>747</v>
      </c>
      <c r="Y79" s="8" t="s">
        <v>126</v>
      </c>
      <c r="Z79" s="8" t="s">
        <v>807</v>
      </c>
      <c r="AA79" s="8" t="s">
        <v>67</v>
      </c>
      <c r="AB79" s="8" t="s">
        <v>67</v>
      </c>
      <c r="AC79" s="8" t="s">
        <v>808</v>
      </c>
      <c r="AD79" s="8" t="s">
        <v>801</v>
      </c>
      <c r="AE79" s="8" t="s">
        <v>129</v>
      </c>
      <c r="AF79" s="11" t="s">
        <v>1276</v>
      </c>
      <c r="AG79" s="8" t="s">
        <v>1277</v>
      </c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3"/>
      <c r="AT79" s="14">
        <v>36772</v>
      </c>
      <c r="AU79" s="8" t="str">
        <f t="shared" si="23"/>
        <v>W-3.6</v>
      </c>
      <c r="AV79" s="8" t="s">
        <v>1147</v>
      </c>
      <c r="AW79" s="8"/>
      <c r="AX79" s="15">
        <v>8760</v>
      </c>
      <c r="AY79" s="9">
        <v>12</v>
      </c>
      <c r="AZ79" s="16">
        <v>0</v>
      </c>
      <c r="BA79" s="16">
        <v>100</v>
      </c>
      <c r="BB79" s="9">
        <f t="shared" si="24"/>
        <v>0</v>
      </c>
      <c r="BC79" s="9">
        <f t="shared" si="25"/>
        <v>36772</v>
      </c>
      <c r="BD79" s="17">
        <f t="shared" si="26"/>
        <v>0</v>
      </c>
      <c r="BE79" s="17">
        <f t="shared" si="27"/>
        <v>0</v>
      </c>
      <c r="BF79" s="18">
        <f t="shared" si="28"/>
        <v>0</v>
      </c>
      <c r="BG79" s="18">
        <f t="shared" si="29"/>
        <v>0</v>
      </c>
      <c r="BH79" s="18">
        <f t="shared" si="30"/>
        <v>0</v>
      </c>
      <c r="BI79" s="19">
        <f t="shared" si="31"/>
        <v>0</v>
      </c>
      <c r="BJ79" s="20">
        <f t="shared" si="32"/>
        <v>0</v>
      </c>
      <c r="BK79" s="19">
        <f t="shared" si="33"/>
        <v>0</v>
      </c>
      <c r="BL79" s="20">
        <f t="shared" si="34"/>
        <v>0</v>
      </c>
      <c r="BM79" s="12">
        <f>VLOOKUP(AU79,Ceny!$A$3:$E$9,2,FALSE)</f>
        <v>42.41</v>
      </c>
      <c r="BN79" s="20">
        <f t="shared" si="20"/>
        <v>0</v>
      </c>
      <c r="BO79" s="12">
        <f>VLOOKUP(AU79,Ceny!$A$3:$E$9,4,FALSE)</f>
        <v>32.76</v>
      </c>
      <c r="BP79" s="20">
        <f t="shared" si="21"/>
        <v>393.12</v>
      </c>
      <c r="BQ79" s="12">
        <f>VLOOKUP(AU79,Ceny!$A$3:$E$9,3,FALSE)</f>
        <v>4.4200000000000003E-2</v>
      </c>
      <c r="BR79" s="20">
        <f t="shared" si="35"/>
        <v>0</v>
      </c>
      <c r="BS79" s="12">
        <f>VLOOKUP(AU79,Ceny!$A$3:$E$9,5,FALSE)</f>
        <v>3.5119999999999998E-2</v>
      </c>
      <c r="BT79" s="20">
        <f t="shared" si="36"/>
        <v>1291.43</v>
      </c>
      <c r="BU79" s="20">
        <v>0</v>
      </c>
      <c r="BV79" s="68">
        <f t="shared" si="37"/>
        <v>0</v>
      </c>
      <c r="BW79" s="21">
        <f t="shared" si="38"/>
        <v>1684.5500000000002</v>
      </c>
      <c r="BX79" s="21">
        <f t="shared" si="39"/>
        <v>387.45</v>
      </c>
      <c r="BY79" s="21">
        <f t="shared" si="40"/>
        <v>2072</v>
      </c>
      <c r="CA79" s="66"/>
    </row>
    <row r="80" spans="1:79">
      <c r="A80" s="73">
        <f t="shared" si="41"/>
        <v>67</v>
      </c>
      <c r="B80" s="8" t="s">
        <v>65</v>
      </c>
      <c r="C80" s="8" t="s">
        <v>66</v>
      </c>
      <c r="D80" s="8" t="s">
        <v>67</v>
      </c>
      <c r="E80" s="8" t="s">
        <v>67</v>
      </c>
      <c r="F80" s="8" t="s">
        <v>68</v>
      </c>
      <c r="G80" s="8" t="s">
        <v>69</v>
      </c>
      <c r="H80" s="8"/>
      <c r="I80" s="8" t="s">
        <v>70</v>
      </c>
      <c r="J80" s="8" t="s">
        <v>126</v>
      </c>
      <c r="K80" s="8" t="s">
        <v>127</v>
      </c>
      <c r="L80" s="8" t="s">
        <v>67</v>
      </c>
      <c r="M80" s="8" t="s">
        <v>67</v>
      </c>
      <c r="N80" s="8" t="s">
        <v>128</v>
      </c>
      <c r="O80" s="8" t="s">
        <v>129</v>
      </c>
      <c r="P80" s="8"/>
      <c r="Q80" s="8" t="s">
        <v>740</v>
      </c>
      <c r="R80" s="8" t="s">
        <v>741</v>
      </c>
      <c r="S80" s="8">
        <v>0</v>
      </c>
      <c r="T80" s="9" t="s">
        <v>49</v>
      </c>
      <c r="U80" s="9" t="s">
        <v>35</v>
      </c>
      <c r="V80" s="8" t="s">
        <v>746</v>
      </c>
      <c r="W80" s="10">
        <v>45657</v>
      </c>
      <c r="X80" s="8" t="s">
        <v>747</v>
      </c>
      <c r="Y80" s="8" t="s">
        <v>126</v>
      </c>
      <c r="Z80" s="8" t="s">
        <v>809</v>
      </c>
      <c r="AA80" s="8" t="s">
        <v>67</v>
      </c>
      <c r="AB80" s="8" t="s">
        <v>67</v>
      </c>
      <c r="AC80" s="8" t="s">
        <v>810</v>
      </c>
      <c r="AD80" s="8" t="s">
        <v>179</v>
      </c>
      <c r="AE80" s="8" t="s">
        <v>129</v>
      </c>
      <c r="AF80" s="11" t="s">
        <v>1278</v>
      </c>
      <c r="AG80" s="8" t="s">
        <v>1279</v>
      </c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3"/>
      <c r="AT80" s="14">
        <v>21156</v>
      </c>
      <c r="AU80" s="8" t="str">
        <f t="shared" si="23"/>
        <v>W-3.6</v>
      </c>
      <c r="AV80" s="8" t="s">
        <v>1147</v>
      </c>
      <c r="AW80" s="8"/>
      <c r="AX80" s="15">
        <v>8760</v>
      </c>
      <c r="AY80" s="9">
        <v>12</v>
      </c>
      <c r="AZ80" s="16">
        <v>0</v>
      </c>
      <c r="BA80" s="16">
        <v>100</v>
      </c>
      <c r="BB80" s="9">
        <f t="shared" si="24"/>
        <v>0</v>
      </c>
      <c r="BC80" s="9">
        <f t="shared" si="25"/>
        <v>21156</v>
      </c>
      <c r="BD80" s="17">
        <f t="shared" si="26"/>
        <v>0</v>
      </c>
      <c r="BE80" s="17">
        <f t="shared" si="27"/>
        <v>0</v>
      </c>
      <c r="BF80" s="18">
        <f t="shared" si="28"/>
        <v>0</v>
      </c>
      <c r="BG80" s="18">
        <f t="shared" si="29"/>
        <v>0</v>
      </c>
      <c r="BH80" s="18">
        <f t="shared" si="30"/>
        <v>0</v>
      </c>
      <c r="BI80" s="19">
        <f t="shared" si="31"/>
        <v>0</v>
      </c>
      <c r="BJ80" s="20">
        <f t="shared" si="32"/>
        <v>0</v>
      </c>
      <c r="BK80" s="19">
        <f t="shared" si="33"/>
        <v>0</v>
      </c>
      <c r="BL80" s="20">
        <f t="shared" si="34"/>
        <v>0</v>
      </c>
      <c r="BM80" s="12">
        <f>VLOOKUP(AU80,Ceny!$A$3:$E$9,2,FALSE)</f>
        <v>42.41</v>
      </c>
      <c r="BN80" s="20">
        <f t="shared" si="20"/>
        <v>0</v>
      </c>
      <c r="BO80" s="12">
        <f>VLOOKUP(AU80,Ceny!$A$3:$E$9,4,FALSE)</f>
        <v>32.76</v>
      </c>
      <c r="BP80" s="20">
        <f t="shared" si="21"/>
        <v>393.12</v>
      </c>
      <c r="BQ80" s="12">
        <f>VLOOKUP(AU80,Ceny!$A$3:$E$9,3,FALSE)</f>
        <v>4.4200000000000003E-2</v>
      </c>
      <c r="BR80" s="20">
        <f t="shared" si="35"/>
        <v>0</v>
      </c>
      <c r="BS80" s="12">
        <f>VLOOKUP(AU80,Ceny!$A$3:$E$9,5,FALSE)</f>
        <v>3.5119999999999998E-2</v>
      </c>
      <c r="BT80" s="20">
        <f t="shared" si="36"/>
        <v>743</v>
      </c>
      <c r="BU80" s="20">
        <v>0</v>
      </c>
      <c r="BV80" s="68">
        <f t="shared" si="37"/>
        <v>0</v>
      </c>
      <c r="BW80" s="21">
        <f t="shared" si="38"/>
        <v>1136.1199999999999</v>
      </c>
      <c r="BX80" s="21">
        <f t="shared" si="39"/>
        <v>261.31</v>
      </c>
      <c r="BY80" s="21">
        <f t="shared" si="40"/>
        <v>1397.4299999999998</v>
      </c>
      <c r="CA80" s="66"/>
    </row>
    <row r="81" spans="1:79">
      <c r="A81" s="73">
        <f t="shared" si="41"/>
        <v>68</v>
      </c>
      <c r="B81" s="8" t="s">
        <v>65</v>
      </c>
      <c r="C81" s="8" t="s">
        <v>66</v>
      </c>
      <c r="D81" s="8" t="s">
        <v>67</v>
      </c>
      <c r="E81" s="8" t="s">
        <v>67</v>
      </c>
      <c r="F81" s="8" t="s">
        <v>68</v>
      </c>
      <c r="G81" s="8" t="s">
        <v>69</v>
      </c>
      <c r="H81" s="8"/>
      <c r="I81" s="8" t="s">
        <v>70</v>
      </c>
      <c r="J81" s="8" t="s">
        <v>126</v>
      </c>
      <c r="K81" s="8" t="s">
        <v>127</v>
      </c>
      <c r="L81" s="8" t="s">
        <v>67</v>
      </c>
      <c r="M81" s="8" t="s">
        <v>67</v>
      </c>
      <c r="N81" s="8" t="s">
        <v>128</v>
      </c>
      <c r="O81" s="8" t="s">
        <v>129</v>
      </c>
      <c r="P81" s="8"/>
      <c r="Q81" s="8" t="s">
        <v>740</v>
      </c>
      <c r="R81" s="8" t="s">
        <v>741</v>
      </c>
      <c r="S81" s="8">
        <v>0</v>
      </c>
      <c r="T81" s="9" t="s">
        <v>49</v>
      </c>
      <c r="U81" s="9" t="s">
        <v>35</v>
      </c>
      <c r="V81" s="8" t="s">
        <v>746</v>
      </c>
      <c r="W81" s="10">
        <v>45657</v>
      </c>
      <c r="X81" s="8" t="s">
        <v>747</v>
      </c>
      <c r="Y81" s="8" t="s">
        <v>126</v>
      </c>
      <c r="Z81" s="8" t="s">
        <v>462</v>
      </c>
      <c r="AA81" s="8" t="s">
        <v>67</v>
      </c>
      <c r="AB81" s="8" t="s">
        <v>67</v>
      </c>
      <c r="AC81" s="8" t="s">
        <v>463</v>
      </c>
      <c r="AD81" s="8" t="s">
        <v>801</v>
      </c>
      <c r="AE81" s="8" t="s">
        <v>114</v>
      </c>
      <c r="AF81" s="11" t="s">
        <v>1280</v>
      </c>
      <c r="AG81" s="8" t="s">
        <v>1281</v>
      </c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3"/>
      <c r="AT81" s="14">
        <v>40573</v>
      </c>
      <c r="AU81" s="8" t="str">
        <f t="shared" si="23"/>
        <v>W-3.6</v>
      </c>
      <c r="AV81" s="8" t="s">
        <v>1147</v>
      </c>
      <c r="AW81" s="8"/>
      <c r="AX81" s="15">
        <v>8760</v>
      </c>
      <c r="AY81" s="9">
        <v>12</v>
      </c>
      <c r="AZ81" s="16">
        <v>0</v>
      </c>
      <c r="BA81" s="16">
        <v>100</v>
      </c>
      <c r="BB81" s="9">
        <f t="shared" si="24"/>
        <v>0</v>
      </c>
      <c r="BC81" s="9">
        <f t="shared" si="25"/>
        <v>40573</v>
      </c>
      <c r="BD81" s="17">
        <f t="shared" si="26"/>
        <v>0</v>
      </c>
      <c r="BE81" s="17">
        <f t="shared" si="27"/>
        <v>0</v>
      </c>
      <c r="BF81" s="18">
        <f t="shared" si="28"/>
        <v>0</v>
      </c>
      <c r="BG81" s="18">
        <f t="shared" si="29"/>
        <v>0</v>
      </c>
      <c r="BH81" s="18">
        <f t="shared" si="30"/>
        <v>0</v>
      </c>
      <c r="BI81" s="19">
        <f t="shared" si="31"/>
        <v>0</v>
      </c>
      <c r="BJ81" s="20">
        <f t="shared" si="32"/>
        <v>0</v>
      </c>
      <c r="BK81" s="19">
        <f t="shared" si="33"/>
        <v>0</v>
      </c>
      <c r="BL81" s="20">
        <f t="shared" si="34"/>
        <v>0</v>
      </c>
      <c r="BM81" s="12">
        <f>VLOOKUP(AU81,Ceny!$A$3:$E$9,2,FALSE)</f>
        <v>42.41</v>
      </c>
      <c r="BN81" s="20">
        <f t="shared" si="20"/>
        <v>0</v>
      </c>
      <c r="BO81" s="12">
        <f>VLOOKUP(AU81,Ceny!$A$3:$E$9,4,FALSE)</f>
        <v>32.76</v>
      </c>
      <c r="BP81" s="20">
        <f t="shared" si="21"/>
        <v>393.12</v>
      </c>
      <c r="BQ81" s="12">
        <f>VLOOKUP(AU81,Ceny!$A$3:$E$9,3,FALSE)</f>
        <v>4.4200000000000003E-2</v>
      </c>
      <c r="BR81" s="20">
        <f t="shared" si="35"/>
        <v>0</v>
      </c>
      <c r="BS81" s="12">
        <f>VLOOKUP(AU81,Ceny!$A$3:$E$9,5,FALSE)</f>
        <v>3.5119999999999998E-2</v>
      </c>
      <c r="BT81" s="20">
        <f t="shared" si="36"/>
        <v>1424.92</v>
      </c>
      <c r="BU81" s="20">
        <v>0</v>
      </c>
      <c r="BV81" s="68">
        <f t="shared" si="37"/>
        <v>0</v>
      </c>
      <c r="BW81" s="21">
        <f t="shared" si="38"/>
        <v>1818.04</v>
      </c>
      <c r="BX81" s="21">
        <f t="shared" si="39"/>
        <v>418.15</v>
      </c>
      <c r="BY81" s="21">
        <f t="shared" si="40"/>
        <v>2236.19</v>
      </c>
      <c r="CA81" s="66"/>
    </row>
    <row r="82" spans="1:79">
      <c r="A82" s="73">
        <f t="shared" si="41"/>
        <v>69</v>
      </c>
      <c r="B82" s="8" t="s">
        <v>65</v>
      </c>
      <c r="C82" s="8" t="s">
        <v>66</v>
      </c>
      <c r="D82" s="8" t="s">
        <v>67</v>
      </c>
      <c r="E82" s="8" t="s">
        <v>67</v>
      </c>
      <c r="F82" s="8" t="s">
        <v>68</v>
      </c>
      <c r="G82" s="8" t="s">
        <v>69</v>
      </c>
      <c r="H82" s="8"/>
      <c r="I82" s="8" t="s">
        <v>70</v>
      </c>
      <c r="J82" s="8" t="s">
        <v>126</v>
      </c>
      <c r="K82" s="8" t="s">
        <v>127</v>
      </c>
      <c r="L82" s="8" t="s">
        <v>67</v>
      </c>
      <c r="M82" s="8" t="s">
        <v>67</v>
      </c>
      <c r="N82" s="8" t="s">
        <v>128</v>
      </c>
      <c r="O82" s="8" t="s">
        <v>129</v>
      </c>
      <c r="P82" s="8"/>
      <c r="Q82" s="8" t="s">
        <v>740</v>
      </c>
      <c r="R82" s="8" t="s">
        <v>741</v>
      </c>
      <c r="S82" s="8">
        <v>0</v>
      </c>
      <c r="T82" s="9" t="s">
        <v>49</v>
      </c>
      <c r="U82" s="9" t="s">
        <v>35</v>
      </c>
      <c r="V82" s="8" t="s">
        <v>746</v>
      </c>
      <c r="W82" s="10">
        <v>45657</v>
      </c>
      <c r="X82" s="8" t="s">
        <v>747</v>
      </c>
      <c r="Y82" s="8" t="s">
        <v>126</v>
      </c>
      <c r="Z82" s="8" t="s">
        <v>811</v>
      </c>
      <c r="AA82" s="8" t="s">
        <v>67</v>
      </c>
      <c r="AB82" s="8" t="s">
        <v>67</v>
      </c>
      <c r="AC82" s="8" t="s">
        <v>812</v>
      </c>
      <c r="AD82" s="8" t="s">
        <v>813</v>
      </c>
      <c r="AE82" s="8" t="s">
        <v>272</v>
      </c>
      <c r="AF82" s="11" t="s">
        <v>1282</v>
      </c>
      <c r="AG82" s="8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3"/>
      <c r="AT82" s="14">
        <v>39462</v>
      </c>
      <c r="AU82" s="8" t="str">
        <f>AU$14</f>
        <v>W-1.1</v>
      </c>
      <c r="AV82" s="8" t="s">
        <v>1147</v>
      </c>
      <c r="AW82" s="8"/>
      <c r="AX82" s="15">
        <v>8760</v>
      </c>
      <c r="AY82" s="9">
        <v>12</v>
      </c>
      <c r="AZ82" s="16">
        <v>0</v>
      </c>
      <c r="BA82" s="16">
        <v>100</v>
      </c>
      <c r="BB82" s="9">
        <f t="shared" si="24"/>
        <v>0</v>
      </c>
      <c r="BC82" s="9">
        <f t="shared" si="25"/>
        <v>39462</v>
      </c>
      <c r="BD82" s="17">
        <f t="shared" si="26"/>
        <v>0</v>
      </c>
      <c r="BE82" s="17">
        <f t="shared" si="27"/>
        <v>0</v>
      </c>
      <c r="BF82" s="18">
        <f t="shared" si="28"/>
        <v>0</v>
      </c>
      <c r="BG82" s="18">
        <f t="shared" si="29"/>
        <v>0</v>
      </c>
      <c r="BH82" s="18">
        <f t="shared" si="30"/>
        <v>0</v>
      </c>
      <c r="BI82" s="19">
        <f t="shared" si="31"/>
        <v>0</v>
      </c>
      <c r="BJ82" s="20">
        <f t="shared" si="32"/>
        <v>0</v>
      </c>
      <c r="BK82" s="19">
        <f t="shared" si="33"/>
        <v>0</v>
      </c>
      <c r="BL82" s="20">
        <f t="shared" si="34"/>
        <v>0</v>
      </c>
      <c r="BM82" s="12">
        <f>VLOOKUP(AU82,Ceny!$A$3:$E$9,2,FALSE)</f>
        <v>6.01</v>
      </c>
      <c r="BN82" s="20">
        <f t="shared" si="20"/>
        <v>0</v>
      </c>
      <c r="BO82" s="12">
        <f>VLOOKUP(AU82,Ceny!$A$3:$E$9,4,FALSE)</f>
        <v>4.6399999999999997</v>
      </c>
      <c r="BP82" s="20">
        <f t="shared" si="21"/>
        <v>55.68</v>
      </c>
      <c r="BQ82" s="12">
        <f>VLOOKUP(AU82,Ceny!$A$3:$E$9,3,FALSE)</f>
        <v>5.706E-2</v>
      </c>
      <c r="BR82" s="20">
        <f t="shared" si="35"/>
        <v>0</v>
      </c>
      <c r="BS82" s="12">
        <f>VLOOKUP(AU82,Ceny!$A$3:$E$9,5,FALSE)</f>
        <v>4.5350000000000001E-2</v>
      </c>
      <c r="BT82" s="20">
        <f t="shared" si="36"/>
        <v>1789.6</v>
      </c>
      <c r="BU82" s="20">
        <v>0</v>
      </c>
      <c r="BV82" s="68">
        <f t="shared" si="37"/>
        <v>0</v>
      </c>
      <c r="BW82" s="21">
        <f t="shared" si="38"/>
        <v>1845.28</v>
      </c>
      <c r="BX82" s="21">
        <f t="shared" si="39"/>
        <v>424.41</v>
      </c>
      <c r="BY82" s="21">
        <f t="shared" si="40"/>
        <v>2269.69</v>
      </c>
      <c r="CA82" s="66"/>
    </row>
    <row r="83" spans="1:79">
      <c r="A83" s="73">
        <f t="shared" si="41"/>
        <v>70</v>
      </c>
      <c r="B83" s="8" t="s">
        <v>65</v>
      </c>
      <c r="C83" s="8" t="s">
        <v>130</v>
      </c>
      <c r="D83" s="8" t="s">
        <v>67</v>
      </c>
      <c r="E83" s="8" t="s">
        <v>67</v>
      </c>
      <c r="F83" s="8" t="s">
        <v>68</v>
      </c>
      <c r="G83" s="8" t="s">
        <v>69</v>
      </c>
      <c r="H83" s="8"/>
      <c r="I83" s="8" t="s">
        <v>70</v>
      </c>
      <c r="J83" s="8" t="s">
        <v>131</v>
      </c>
      <c r="K83" s="8" t="s">
        <v>132</v>
      </c>
      <c r="L83" s="8" t="s">
        <v>67</v>
      </c>
      <c r="M83" s="8" t="s">
        <v>67</v>
      </c>
      <c r="N83" s="8" t="s">
        <v>133</v>
      </c>
      <c r="O83" s="8" t="s">
        <v>134</v>
      </c>
      <c r="P83" s="8"/>
      <c r="Q83" s="8" t="s">
        <v>740</v>
      </c>
      <c r="R83" s="8" t="s">
        <v>741</v>
      </c>
      <c r="S83" s="8">
        <v>0</v>
      </c>
      <c r="T83" s="9" t="s">
        <v>49</v>
      </c>
      <c r="U83" s="9" t="s">
        <v>35</v>
      </c>
      <c r="V83" s="8" t="s">
        <v>746</v>
      </c>
      <c r="W83" s="10">
        <v>45657</v>
      </c>
      <c r="X83" s="8" t="s">
        <v>747</v>
      </c>
      <c r="Y83" s="8" t="s">
        <v>131</v>
      </c>
      <c r="Z83" s="8" t="s">
        <v>132</v>
      </c>
      <c r="AA83" s="8" t="s">
        <v>67</v>
      </c>
      <c r="AB83" s="8" t="s">
        <v>67</v>
      </c>
      <c r="AC83" s="8" t="s">
        <v>133</v>
      </c>
      <c r="AD83" s="8" t="s">
        <v>134</v>
      </c>
      <c r="AE83" s="8"/>
      <c r="AF83" s="11" t="s">
        <v>1283</v>
      </c>
      <c r="AG83" s="8" t="s">
        <v>1284</v>
      </c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3"/>
      <c r="AT83" s="14">
        <v>125505</v>
      </c>
      <c r="AU83" s="8" t="str">
        <f>AU$16</f>
        <v>W-4</v>
      </c>
      <c r="AV83" s="8" t="s">
        <v>1147</v>
      </c>
      <c r="AW83" s="8"/>
      <c r="AX83" s="15">
        <v>8760</v>
      </c>
      <c r="AY83" s="9">
        <v>12</v>
      </c>
      <c r="AZ83" s="16">
        <v>0</v>
      </c>
      <c r="BA83" s="16">
        <v>100</v>
      </c>
      <c r="BB83" s="9">
        <f t="shared" si="24"/>
        <v>0</v>
      </c>
      <c r="BC83" s="9">
        <f t="shared" si="25"/>
        <v>125505</v>
      </c>
      <c r="BD83" s="17">
        <f t="shared" si="26"/>
        <v>0</v>
      </c>
      <c r="BE83" s="17">
        <f t="shared" si="27"/>
        <v>0</v>
      </c>
      <c r="BF83" s="18">
        <f t="shared" si="28"/>
        <v>0</v>
      </c>
      <c r="BG83" s="18">
        <f t="shared" si="29"/>
        <v>0</v>
      </c>
      <c r="BH83" s="18">
        <f t="shared" si="30"/>
        <v>0</v>
      </c>
      <c r="BI83" s="19">
        <f t="shared" si="31"/>
        <v>0</v>
      </c>
      <c r="BJ83" s="20">
        <f t="shared" si="32"/>
        <v>0</v>
      </c>
      <c r="BK83" s="19">
        <f t="shared" si="33"/>
        <v>0</v>
      </c>
      <c r="BL83" s="20">
        <f t="shared" si="34"/>
        <v>0</v>
      </c>
      <c r="BM83" s="12">
        <f>VLOOKUP(AU83,Ceny!$A$3:$E$9,2,FALSE)</f>
        <v>204.77</v>
      </c>
      <c r="BN83" s="20">
        <f t="shared" si="20"/>
        <v>0</v>
      </c>
      <c r="BO83" s="12">
        <f>VLOOKUP(AU83,Ceny!$A$3:$E$9,4,FALSE)</f>
        <v>158.16</v>
      </c>
      <c r="BP83" s="20">
        <f t="shared" si="21"/>
        <v>1897.92</v>
      </c>
      <c r="BQ83" s="12">
        <f>VLOOKUP(AU83,Ceny!$A$3:$E$9,3,FALSE)</f>
        <v>4.4069999999999998E-2</v>
      </c>
      <c r="BR83" s="20">
        <f t="shared" si="35"/>
        <v>0</v>
      </c>
      <c r="BS83" s="12">
        <f>VLOOKUP(AU83,Ceny!$A$3:$E$9,5,FALSE)</f>
        <v>3.5020000000000003E-2</v>
      </c>
      <c r="BT83" s="20">
        <f t="shared" si="36"/>
        <v>4395.1899999999996</v>
      </c>
      <c r="BU83" s="20">
        <v>0</v>
      </c>
      <c r="BV83" s="68">
        <f t="shared" si="37"/>
        <v>0</v>
      </c>
      <c r="BW83" s="21">
        <f t="shared" si="38"/>
        <v>6293.11</v>
      </c>
      <c r="BX83" s="21">
        <f t="shared" si="39"/>
        <v>1447.42</v>
      </c>
      <c r="BY83" s="21">
        <f t="shared" si="40"/>
        <v>7740.53</v>
      </c>
      <c r="CA83" s="66"/>
    </row>
    <row r="84" spans="1:79">
      <c r="A84" s="73">
        <f t="shared" si="41"/>
        <v>71</v>
      </c>
      <c r="B84" s="8" t="s">
        <v>65</v>
      </c>
      <c r="C84" s="8" t="s">
        <v>130</v>
      </c>
      <c r="D84" s="8" t="s">
        <v>67</v>
      </c>
      <c r="E84" s="8" t="s">
        <v>67</v>
      </c>
      <c r="F84" s="8" t="s">
        <v>68</v>
      </c>
      <c r="G84" s="8" t="s">
        <v>69</v>
      </c>
      <c r="H84" s="8"/>
      <c r="I84" s="8" t="s">
        <v>70</v>
      </c>
      <c r="J84" s="8" t="s">
        <v>131</v>
      </c>
      <c r="K84" s="8" t="s">
        <v>132</v>
      </c>
      <c r="L84" s="8" t="s">
        <v>67</v>
      </c>
      <c r="M84" s="8" t="s">
        <v>67</v>
      </c>
      <c r="N84" s="8" t="s">
        <v>133</v>
      </c>
      <c r="O84" s="8" t="s">
        <v>134</v>
      </c>
      <c r="P84" s="8"/>
      <c r="Q84" s="8" t="s">
        <v>740</v>
      </c>
      <c r="R84" s="8" t="s">
        <v>741</v>
      </c>
      <c r="S84" s="8">
        <v>0</v>
      </c>
      <c r="T84" s="9" t="s">
        <v>49</v>
      </c>
      <c r="U84" s="9" t="s">
        <v>35</v>
      </c>
      <c r="V84" s="8" t="s">
        <v>746</v>
      </c>
      <c r="W84" s="10">
        <v>45657</v>
      </c>
      <c r="X84" s="8" t="s">
        <v>747</v>
      </c>
      <c r="Y84" s="8" t="s">
        <v>131</v>
      </c>
      <c r="Z84" s="8" t="s">
        <v>814</v>
      </c>
      <c r="AA84" s="8" t="s">
        <v>67</v>
      </c>
      <c r="AB84" s="8" t="s">
        <v>67</v>
      </c>
      <c r="AC84" s="8" t="s">
        <v>133</v>
      </c>
      <c r="AD84" s="8" t="s">
        <v>134</v>
      </c>
      <c r="AE84" s="8"/>
      <c r="AF84" s="11" t="s">
        <v>1285</v>
      </c>
      <c r="AG84" s="8" t="s">
        <v>1286</v>
      </c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3"/>
      <c r="AT84" s="14">
        <v>5114</v>
      </c>
      <c r="AU84" s="8" t="str">
        <f>AU$29</f>
        <v>W-2.1</v>
      </c>
      <c r="AV84" s="8" t="s">
        <v>1147</v>
      </c>
      <c r="AW84" s="8"/>
      <c r="AX84" s="15">
        <v>8760</v>
      </c>
      <c r="AY84" s="9">
        <v>12</v>
      </c>
      <c r="AZ84" s="16">
        <v>0</v>
      </c>
      <c r="BA84" s="16">
        <v>100</v>
      </c>
      <c r="BB84" s="9">
        <f t="shared" si="24"/>
        <v>0</v>
      </c>
      <c r="BC84" s="9">
        <f t="shared" si="25"/>
        <v>5114</v>
      </c>
      <c r="BD84" s="17">
        <f t="shared" si="26"/>
        <v>0</v>
      </c>
      <c r="BE84" s="17">
        <f t="shared" si="27"/>
        <v>0</v>
      </c>
      <c r="BF84" s="18">
        <f t="shared" si="28"/>
        <v>0</v>
      </c>
      <c r="BG84" s="18">
        <f t="shared" si="29"/>
        <v>0</v>
      </c>
      <c r="BH84" s="18">
        <f t="shared" si="30"/>
        <v>0</v>
      </c>
      <c r="BI84" s="19">
        <f t="shared" si="31"/>
        <v>0</v>
      </c>
      <c r="BJ84" s="20">
        <f t="shared" si="32"/>
        <v>0</v>
      </c>
      <c r="BK84" s="19">
        <f t="shared" si="33"/>
        <v>0</v>
      </c>
      <c r="BL84" s="20">
        <f t="shared" si="34"/>
        <v>0</v>
      </c>
      <c r="BM84" s="12">
        <f>VLOOKUP(AU84,Ceny!$A$3:$E$9,2,FALSE)</f>
        <v>13.04</v>
      </c>
      <c r="BN84" s="20">
        <f t="shared" si="20"/>
        <v>0</v>
      </c>
      <c r="BO84" s="12">
        <f>VLOOKUP(AU84,Ceny!$A$3:$E$9,4,FALSE)</f>
        <v>10.07</v>
      </c>
      <c r="BP84" s="20">
        <f t="shared" si="21"/>
        <v>120.84</v>
      </c>
      <c r="BQ84" s="12">
        <f>VLOOKUP(AU84,Ceny!$A$3:$E$9,3,FALSE)</f>
        <v>4.7559999999999998E-2</v>
      </c>
      <c r="BR84" s="20">
        <f t="shared" si="35"/>
        <v>0</v>
      </c>
      <c r="BS84" s="12">
        <f>VLOOKUP(AU84,Ceny!$A$3:$E$9,5,FALSE)</f>
        <v>3.7789999999999997E-2</v>
      </c>
      <c r="BT84" s="20">
        <f t="shared" si="36"/>
        <v>193.26</v>
      </c>
      <c r="BU84" s="20">
        <v>0</v>
      </c>
      <c r="BV84" s="68">
        <f t="shared" si="37"/>
        <v>0</v>
      </c>
      <c r="BW84" s="21">
        <f t="shared" si="38"/>
        <v>314.10000000000002</v>
      </c>
      <c r="BX84" s="21">
        <f t="shared" si="39"/>
        <v>72.239999999999995</v>
      </c>
      <c r="BY84" s="21">
        <f t="shared" si="40"/>
        <v>386.34000000000003</v>
      </c>
      <c r="CA84" s="66"/>
    </row>
    <row r="85" spans="1:79">
      <c r="A85" s="73">
        <f t="shared" si="41"/>
        <v>72</v>
      </c>
      <c r="B85" s="8" t="s">
        <v>65</v>
      </c>
      <c r="C85" s="8" t="s">
        <v>66</v>
      </c>
      <c r="D85" s="8" t="s">
        <v>67</v>
      </c>
      <c r="E85" s="8" t="s">
        <v>67</v>
      </c>
      <c r="F85" s="8" t="s">
        <v>68</v>
      </c>
      <c r="G85" s="8" t="s">
        <v>69</v>
      </c>
      <c r="H85" s="8"/>
      <c r="I85" s="8" t="s">
        <v>70</v>
      </c>
      <c r="J85" s="8" t="s">
        <v>135</v>
      </c>
      <c r="K85" s="8" t="s">
        <v>136</v>
      </c>
      <c r="L85" s="8" t="s">
        <v>67</v>
      </c>
      <c r="M85" s="8" t="s">
        <v>67</v>
      </c>
      <c r="N85" s="8" t="s">
        <v>137</v>
      </c>
      <c r="O85" s="8" t="s">
        <v>82</v>
      </c>
      <c r="P85" s="8"/>
      <c r="Q85" s="8" t="s">
        <v>740</v>
      </c>
      <c r="R85" s="8" t="s">
        <v>741</v>
      </c>
      <c r="S85" s="8">
        <v>0</v>
      </c>
      <c r="T85" s="9" t="s">
        <v>49</v>
      </c>
      <c r="U85" s="9" t="s">
        <v>35</v>
      </c>
      <c r="V85" s="8" t="s">
        <v>746</v>
      </c>
      <c r="W85" s="10">
        <v>45657</v>
      </c>
      <c r="X85" s="8" t="s">
        <v>747</v>
      </c>
      <c r="Y85" s="8" t="s">
        <v>815</v>
      </c>
      <c r="Z85" s="8" t="s">
        <v>136</v>
      </c>
      <c r="AA85" s="8" t="s">
        <v>67</v>
      </c>
      <c r="AB85" s="8" t="s">
        <v>67</v>
      </c>
      <c r="AC85" s="8" t="s">
        <v>137</v>
      </c>
      <c r="AD85" s="8" t="s">
        <v>82</v>
      </c>
      <c r="AE85" s="8"/>
      <c r="AF85" s="11" t="s">
        <v>1287</v>
      </c>
      <c r="AG85" s="8" t="s">
        <v>1288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3"/>
      <c r="AT85" s="14">
        <v>83441</v>
      </c>
      <c r="AU85" s="8" t="str">
        <f>AU$16</f>
        <v>W-4</v>
      </c>
      <c r="AV85" s="8" t="s">
        <v>1147</v>
      </c>
      <c r="AW85" s="8"/>
      <c r="AX85" s="15">
        <v>8760</v>
      </c>
      <c r="AY85" s="9">
        <v>12</v>
      </c>
      <c r="AZ85" s="16">
        <v>0</v>
      </c>
      <c r="BA85" s="16">
        <v>100</v>
      </c>
      <c r="BB85" s="9">
        <f t="shared" si="24"/>
        <v>0</v>
      </c>
      <c r="BC85" s="9">
        <f t="shared" si="25"/>
        <v>83441</v>
      </c>
      <c r="BD85" s="17">
        <f t="shared" si="26"/>
        <v>0</v>
      </c>
      <c r="BE85" s="17">
        <f t="shared" si="27"/>
        <v>0</v>
      </c>
      <c r="BF85" s="18">
        <f t="shared" si="28"/>
        <v>0</v>
      </c>
      <c r="BG85" s="18">
        <f t="shared" si="29"/>
        <v>0</v>
      </c>
      <c r="BH85" s="18">
        <f t="shared" si="30"/>
        <v>0</v>
      </c>
      <c r="BI85" s="19">
        <f t="shared" si="31"/>
        <v>0</v>
      </c>
      <c r="BJ85" s="20">
        <f t="shared" si="32"/>
        <v>0</v>
      </c>
      <c r="BK85" s="19">
        <f t="shared" si="33"/>
        <v>0</v>
      </c>
      <c r="BL85" s="20">
        <f t="shared" si="34"/>
        <v>0</v>
      </c>
      <c r="BM85" s="12">
        <f>VLOOKUP(AU85,Ceny!$A$3:$E$9,2,FALSE)</f>
        <v>204.77</v>
      </c>
      <c r="BN85" s="20">
        <f t="shared" si="20"/>
        <v>0</v>
      </c>
      <c r="BO85" s="12">
        <f>VLOOKUP(AU85,Ceny!$A$3:$E$9,4,FALSE)</f>
        <v>158.16</v>
      </c>
      <c r="BP85" s="20">
        <f t="shared" si="21"/>
        <v>1897.92</v>
      </c>
      <c r="BQ85" s="12">
        <f>VLOOKUP(AU85,Ceny!$A$3:$E$9,3,FALSE)</f>
        <v>4.4069999999999998E-2</v>
      </c>
      <c r="BR85" s="20">
        <f t="shared" si="35"/>
        <v>0</v>
      </c>
      <c r="BS85" s="12">
        <f>VLOOKUP(AU85,Ceny!$A$3:$E$9,5,FALSE)</f>
        <v>3.5020000000000003E-2</v>
      </c>
      <c r="BT85" s="20">
        <f t="shared" si="36"/>
        <v>2922.1</v>
      </c>
      <c r="BU85" s="20">
        <v>0</v>
      </c>
      <c r="BV85" s="68">
        <f t="shared" si="37"/>
        <v>0</v>
      </c>
      <c r="BW85" s="21">
        <f t="shared" si="38"/>
        <v>4820.0200000000004</v>
      </c>
      <c r="BX85" s="21">
        <f t="shared" si="39"/>
        <v>1108.5999999999999</v>
      </c>
      <c r="BY85" s="21">
        <f t="shared" si="40"/>
        <v>5928.6200000000008</v>
      </c>
      <c r="CA85" s="66"/>
    </row>
    <row r="86" spans="1:79">
      <c r="A86" s="73">
        <f t="shared" si="41"/>
        <v>73</v>
      </c>
      <c r="B86" s="8" t="s">
        <v>65</v>
      </c>
      <c r="C86" s="8" t="s">
        <v>66</v>
      </c>
      <c r="D86" s="8" t="s">
        <v>67</v>
      </c>
      <c r="E86" s="8" t="s">
        <v>67</v>
      </c>
      <c r="F86" s="8" t="s">
        <v>68</v>
      </c>
      <c r="G86" s="8" t="s">
        <v>69</v>
      </c>
      <c r="H86" s="8"/>
      <c r="I86" s="8" t="s">
        <v>70</v>
      </c>
      <c r="J86" s="8" t="s">
        <v>138</v>
      </c>
      <c r="K86" s="8" t="s">
        <v>139</v>
      </c>
      <c r="L86" s="8" t="s">
        <v>67</v>
      </c>
      <c r="M86" s="8" t="s">
        <v>67</v>
      </c>
      <c r="N86" s="8" t="s">
        <v>140</v>
      </c>
      <c r="O86" s="8" t="s">
        <v>141</v>
      </c>
      <c r="P86" s="8"/>
      <c r="Q86" s="8" t="s">
        <v>740</v>
      </c>
      <c r="R86" s="8" t="s">
        <v>741</v>
      </c>
      <c r="S86" s="8">
        <v>0</v>
      </c>
      <c r="T86" s="9" t="s">
        <v>49</v>
      </c>
      <c r="U86" s="9" t="s">
        <v>35</v>
      </c>
      <c r="V86" s="8" t="s">
        <v>746</v>
      </c>
      <c r="W86" s="10">
        <v>45657</v>
      </c>
      <c r="X86" s="8" t="s">
        <v>747</v>
      </c>
      <c r="Y86" s="8" t="s">
        <v>816</v>
      </c>
      <c r="Z86" s="8" t="s">
        <v>139</v>
      </c>
      <c r="AA86" s="8" t="s">
        <v>67</v>
      </c>
      <c r="AB86" s="8" t="s">
        <v>67</v>
      </c>
      <c r="AC86" s="8" t="s">
        <v>140</v>
      </c>
      <c r="AD86" s="8" t="s">
        <v>141</v>
      </c>
      <c r="AE86" s="8"/>
      <c r="AF86" s="11" t="s">
        <v>1289</v>
      </c>
      <c r="AG86" s="8" t="s">
        <v>1290</v>
      </c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3"/>
      <c r="AT86" s="14">
        <v>149296</v>
      </c>
      <c r="AU86" s="8" t="str">
        <f>AU$21</f>
        <v>W-3.6</v>
      </c>
      <c r="AV86" s="8" t="s">
        <v>1147</v>
      </c>
      <c r="AW86" s="8"/>
      <c r="AX86" s="15">
        <v>8760</v>
      </c>
      <c r="AY86" s="9">
        <v>12</v>
      </c>
      <c r="AZ86" s="16">
        <v>0</v>
      </c>
      <c r="BA86" s="16">
        <v>100</v>
      </c>
      <c r="BB86" s="9">
        <f t="shared" si="24"/>
        <v>0</v>
      </c>
      <c r="BC86" s="9">
        <f t="shared" si="25"/>
        <v>149296</v>
      </c>
      <c r="BD86" s="17">
        <f t="shared" si="26"/>
        <v>0</v>
      </c>
      <c r="BE86" s="17">
        <f t="shared" si="27"/>
        <v>0</v>
      </c>
      <c r="BF86" s="18">
        <f t="shared" si="28"/>
        <v>0</v>
      </c>
      <c r="BG86" s="18">
        <f t="shared" si="29"/>
        <v>0</v>
      </c>
      <c r="BH86" s="18">
        <f t="shared" si="30"/>
        <v>0</v>
      </c>
      <c r="BI86" s="19">
        <f t="shared" si="31"/>
        <v>0</v>
      </c>
      <c r="BJ86" s="20">
        <f t="shared" si="32"/>
        <v>0</v>
      </c>
      <c r="BK86" s="19">
        <f t="shared" si="33"/>
        <v>0</v>
      </c>
      <c r="BL86" s="20">
        <f t="shared" si="34"/>
        <v>0</v>
      </c>
      <c r="BM86" s="12">
        <f>VLOOKUP(AU86,Ceny!$A$3:$E$9,2,FALSE)</f>
        <v>42.41</v>
      </c>
      <c r="BN86" s="20">
        <f t="shared" si="20"/>
        <v>0</v>
      </c>
      <c r="BO86" s="12">
        <f>VLOOKUP(AU86,Ceny!$A$3:$E$9,4,FALSE)</f>
        <v>32.76</v>
      </c>
      <c r="BP86" s="20">
        <f t="shared" si="21"/>
        <v>393.12</v>
      </c>
      <c r="BQ86" s="12">
        <f>VLOOKUP(AU86,Ceny!$A$3:$E$9,3,FALSE)</f>
        <v>4.4200000000000003E-2</v>
      </c>
      <c r="BR86" s="20">
        <f t="shared" si="35"/>
        <v>0</v>
      </c>
      <c r="BS86" s="12">
        <f>VLOOKUP(AU86,Ceny!$A$3:$E$9,5,FALSE)</f>
        <v>3.5119999999999998E-2</v>
      </c>
      <c r="BT86" s="20">
        <f t="shared" si="36"/>
        <v>5243.28</v>
      </c>
      <c r="BU86" s="20">
        <v>0</v>
      </c>
      <c r="BV86" s="68">
        <f t="shared" si="37"/>
        <v>0</v>
      </c>
      <c r="BW86" s="21">
        <f t="shared" si="38"/>
        <v>5636.4</v>
      </c>
      <c r="BX86" s="21">
        <f t="shared" si="39"/>
        <v>1296.3699999999999</v>
      </c>
      <c r="BY86" s="21">
        <f t="shared" si="40"/>
        <v>6932.7699999999995</v>
      </c>
      <c r="CA86" s="66"/>
    </row>
    <row r="87" spans="1:79">
      <c r="A87" s="73">
        <f t="shared" si="41"/>
        <v>74</v>
      </c>
      <c r="B87" s="8" t="s">
        <v>65</v>
      </c>
      <c r="C87" s="8" t="s">
        <v>66</v>
      </c>
      <c r="D87" s="8" t="s">
        <v>67</v>
      </c>
      <c r="E87" s="8" t="s">
        <v>67</v>
      </c>
      <c r="F87" s="8" t="s">
        <v>68</v>
      </c>
      <c r="G87" s="8" t="s">
        <v>69</v>
      </c>
      <c r="H87" s="8"/>
      <c r="I87" s="8" t="s">
        <v>70</v>
      </c>
      <c r="J87" s="8" t="s">
        <v>142</v>
      </c>
      <c r="K87" s="8" t="s">
        <v>143</v>
      </c>
      <c r="L87" s="8" t="s">
        <v>67</v>
      </c>
      <c r="M87" s="8" t="s">
        <v>67</v>
      </c>
      <c r="N87" s="8" t="s">
        <v>144</v>
      </c>
      <c r="O87" s="8" t="s">
        <v>145</v>
      </c>
      <c r="P87" s="8"/>
      <c r="Q87" s="8" t="s">
        <v>740</v>
      </c>
      <c r="R87" s="8" t="s">
        <v>741</v>
      </c>
      <c r="S87" s="8">
        <v>0</v>
      </c>
      <c r="T87" s="9" t="s">
        <v>49</v>
      </c>
      <c r="U87" s="9" t="s">
        <v>35</v>
      </c>
      <c r="V87" s="8" t="s">
        <v>746</v>
      </c>
      <c r="W87" s="10">
        <v>45657</v>
      </c>
      <c r="X87" s="8" t="s">
        <v>747</v>
      </c>
      <c r="Y87" s="8" t="s">
        <v>142</v>
      </c>
      <c r="Z87" s="8" t="s">
        <v>143</v>
      </c>
      <c r="AA87" s="8" t="s">
        <v>67</v>
      </c>
      <c r="AB87" s="8" t="s">
        <v>67</v>
      </c>
      <c r="AC87" s="8" t="s">
        <v>144</v>
      </c>
      <c r="AD87" s="8" t="s">
        <v>628</v>
      </c>
      <c r="AE87" s="8"/>
      <c r="AF87" s="11" t="s">
        <v>1291</v>
      </c>
      <c r="AG87" s="8" t="s">
        <v>1292</v>
      </c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3"/>
      <c r="AT87" s="14">
        <v>1493</v>
      </c>
      <c r="AU87" s="8" t="str">
        <f>AU$29</f>
        <v>W-2.1</v>
      </c>
      <c r="AV87" s="8" t="s">
        <v>1147</v>
      </c>
      <c r="AW87" s="8"/>
      <c r="AX87" s="15">
        <v>8760</v>
      </c>
      <c r="AY87" s="9">
        <v>12</v>
      </c>
      <c r="AZ87" s="16">
        <v>0</v>
      </c>
      <c r="BA87" s="16">
        <v>100</v>
      </c>
      <c r="BB87" s="9">
        <f t="shared" si="24"/>
        <v>0</v>
      </c>
      <c r="BC87" s="9">
        <f t="shared" si="25"/>
        <v>1493</v>
      </c>
      <c r="BD87" s="17">
        <f t="shared" si="26"/>
        <v>0</v>
      </c>
      <c r="BE87" s="17">
        <f t="shared" si="27"/>
        <v>0</v>
      </c>
      <c r="BF87" s="18">
        <f t="shared" si="28"/>
        <v>0</v>
      </c>
      <c r="BG87" s="18">
        <f t="shared" si="29"/>
        <v>0</v>
      </c>
      <c r="BH87" s="18">
        <f t="shared" si="30"/>
        <v>0</v>
      </c>
      <c r="BI87" s="19">
        <f t="shared" si="31"/>
        <v>0</v>
      </c>
      <c r="BJ87" s="20">
        <f t="shared" si="32"/>
        <v>0</v>
      </c>
      <c r="BK87" s="19">
        <f t="shared" si="33"/>
        <v>0</v>
      </c>
      <c r="BL87" s="20">
        <f t="shared" si="34"/>
        <v>0</v>
      </c>
      <c r="BM87" s="12">
        <f>VLOOKUP(AU87,Ceny!$A$3:$E$9,2,FALSE)</f>
        <v>13.04</v>
      </c>
      <c r="BN87" s="20">
        <f t="shared" si="20"/>
        <v>0</v>
      </c>
      <c r="BO87" s="12">
        <f>VLOOKUP(AU87,Ceny!$A$3:$E$9,4,FALSE)</f>
        <v>10.07</v>
      </c>
      <c r="BP87" s="20">
        <f t="shared" si="21"/>
        <v>120.84</v>
      </c>
      <c r="BQ87" s="12">
        <f>VLOOKUP(AU87,Ceny!$A$3:$E$9,3,FALSE)</f>
        <v>4.7559999999999998E-2</v>
      </c>
      <c r="BR87" s="20">
        <f t="shared" si="35"/>
        <v>0</v>
      </c>
      <c r="BS87" s="12">
        <f>VLOOKUP(AU87,Ceny!$A$3:$E$9,5,FALSE)</f>
        <v>3.7789999999999997E-2</v>
      </c>
      <c r="BT87" s="20">
        <f t="shared" si="36"/>
        <v>56.42</v>
      </c>
      <c r="BU87" s="20">
        <v>0</v>
      </c>
      <c r="BV87" s="68">
        <f t="shared" si="37"/>
        <v>0</v>
      </c>
      <c r="BW87" s="21">
        <f t="shared" si="38"/>
        <v>177.26</v>
      </c>
      <c r="BX87" s="21">
        <f t="shared" si="39"/>
        <v>40.770000000000003</v>
      </c>
      <c r="BY87" s="21">
        <f t="shared" si="40"/>
        <v>218.03</v>
      </c>
      <c r="CA87" s="66"/>
    </row>
    <row r="88" spans="1:79">
      <c r="A88" s="73">
        <f t="shared" si="41"/>
        <v>75</v>
      </c>
      <c r="B88" s="8" t="s">
        <v>65</v>
      </c>
      <c r="C88" s="8" t="s">
        <v>66</v>
      </c>
      <c r="D88" s="8" t="s">
        <v>67</v>
      </c>
      <c r="E88" s="8" t="s">
        <v>67</v>
      </c>
      <c r="F88" s="8" t="s">
        <v>68</v>
      </c>
      <c r="G88" s="8" t="s">
        <v>69</v>
      </c>
      <c r="H88" s="8"/>
      <c r="I88" s="8" t="s">
        <v>70</v>
      </c>
      <c r="J88" s="8" t="s">
        <v>146</v>
      </c>
      <c r="K88" s="8" t="s">
        <v>147</v>
      </c>
      <c r="L88" s="8" t="s">
        <v>67</v>
      </c>
      <c r="M88" s="8" t="s">
        <v>67</v>
      </c>
      <c r="N88" s="8" t="s">
        <v>148</v>
      </c>
      <c r="O88" s="8" t="s">
        <v>114</v>
      </c>
      <c r="P88" s="8"/>
      <c r="Q88" s="8" t="s">
        <v>740</v>
      </c>
      <c r="R88" s="8" t="s">
        <v>741</v>
      </c>
      <c r="S88" s="8">
        <v>0</v>
      </c>
      <c r="T88" s="9" t="s">
        <v>49</v>
      </c>
      <c r="U88" s="9" t="s">
        <v>35</v>
      </c>
      <c r="V88" s="8" t="s">
        <v>746</v>
      </c>
      <c r="W88" s="10">
        <v>45657</v>
      </c>
      <c r="X88" s="8" t="s">
        <v>747</v>
      </c>
      <c r="Y88" s="8" t="s">
        <v>146</v>
      </c>
      <c r="Z88" s="8" t="s">
        <v>147</v>
      </c>
      <c r="AA88" s="8" t="s">
        <v>67</v>
      </c>
      <c r="AB88" s="8" t="s">
        <v>67</v>
      </c>
      <c r="AC88" s="8" t="s">
        <v>148</v>
      </c>
      <c r="AD88" s="8" t="s">
        <v>114</v>
      </c>
      <c r="AE88" s="8"/>
      <c r="AF88" s="11" t="s">
        <v>1293</v>
      </c>
      <c r="AG88" s="8" t="s">
        <v>1294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3"/>
      <c r="AT88" s="14">
        <v>6731</v>
      </c>
      <c r="AU88" s="8" t="str">
        <f>AU$29</f>
        <v>W-2.1</v>
      </c>
      <c r="AV88" s="8" t="s">
        <v>1147</v>
      </c>
      <c r="AW88" s="8"/>
      <c r="AX88" s="15">
        <v>8760</v>
      </c>
      <c r="AY88" s="9">
        <v>12</v>
      </c>
      <c r="AZ88" s="16">
        <v>0</v>
      </c>
      <c r="BA88" s="16">
        <v>100</v>
      </c>
      <c r="BB88" s="9">
        <f t="shared" si="24"/>
        <v>0</v>
      </c>
      <c r="BC88" s="9">
        <f t="shared" si="25"/>
        <v>6731</v>
      </c>
      <c r="BD88" s="17">
        <f t="shared" si="26"/>
        <v>0</v>
      </c>
      <c r="BE88" s="17">
        <f t="shared" si="27"/>
        <v>0</v>
      </c>
      <c r="BF88" s="18">
        <f t="shared" si="28"/>
        <v>0</v>
      </c>
      <c r="BG88" s="18">
        <f t="shared" si="29"/>
        <v>0</v>
      </c>
      <c r="BH88" s="18">
        <f t="shared" si="30"/>
        <v>0</v>
      </c>
      <c r="BI88" s="19">
        <f t="shared" si="31"/>
        <v>0</v>
      </c>
      <c r="BJ88" s="20">
        <f t="shared" si="32"/>
        <v>0</v>
      </c>
      <c r="BK88" s="19">
        <f t="shared" si="33"/>
        <v>0</v>
      </c>
      <c r="BL88" s="20">
        <f t="shared" si="34"/>
        <v>0</v>
      </c>
      <c r="BM88" s="12">
        <f>VLOOKUP(AU88,Ceny!$A$3:$E$9,2,FALSE)</f>
        <v>13.04</v>
      </c>
      <c r="BN88" s="20">
        <f t="shared" si="20"/>
        <v>0</v>
      </c>
      <c r="BO88" s="12">
        <f>VLOOKUP(AU88,Ceny!$A$3:$E$9,4,FALSE)</f>
        <v>10.07</v>
      </c>
      <c r="BP88" s="20">
        <f t="shared" si="21"/>
        <v>120.84</v>
      </c>
      <c r="BQ88" s="12">
        <f>VLOOKUP(AU88,Ceny!$A$3:$E$9,3,FALSE)</f>
        <v>4.7559999999999998E-2</v>
      </c>
      <c r="BR88" s="20">
        <f t="shared" si="35"/>
        <v>0</v>
      </c>
      <c r="BS88" s="12">
        <f>VLOOKUP(AU88,Ceny!$A$3:$E$9,5,FALSE)</f>
        <v>3.7789999999999997E-2</v>
      </c>
      <c r="BT88" s="20">
        <f t="shared" si="36"/>
        <v>254.36</v>
      </c>
      <c r="BU88" s="20">
        <v>0</v>
      </c>
      <c r="BV88" s="68">
        <f t="shared" si="37"/>
        <v>0</v>
      </c>
      <c r="BW88" s="21">
        <f t="shared" si="38"/>
        <v>375.20000000000005</v>
      </c>
      <c r="BX88" s="21">
        <f t="shared" si="39"/>
        <v>86.3</v>
      </c>
      <c r="BY88" s="21">
        <f t="shared" si="40"/>
        <v>461.50000000000006</v>
      </c>
      <c r="CA88" s="66"/>
    </row>
    <row r="89" spans="1:79">
      <c r="A89" s="73">
        <f t="shared" si="41"/>
        <v>76</v>
      </c>
      <c r="B89" s="8" t="s">
        <v>65</v>
      </c>
      <c r="C89" s="8" t="s">
        <v>66</v>
      </c>
      <c r="D89" s="8" t="s">
        <v>67</v>
      </c>
      <c r="E89" s="8" t="s">
        <v>67</v>
      </c>
      <c r="F89" s="8" t="s">
        <v>68</v>
      </c>
      <c r="G89" s="8" t="s">
        <v>69</v>
      </c>
      <c r="H89" s="8"/>
      <c r="I89" s="8" t="s">
        <v>70</v>
      </c>
      <c r="J89" s="8" t="s">
        <v>149</v>
      </c>
      <c r="K89" s="8" t="s">
        <v>150</v>
      </c>
      <c r="L89" s="8" t="s">
        <v>67</v>
      </c>
      <c r="M89" s="8" t="s">
        <v>67</v>
      </c>
      <c r="N89" s="8" t="s">
        <v>151</v>
      </c>
      <c r="O89" s="8" t="s">
        <v>152</v>
      </c>
      <c r="P89" s="8"/>
      <c r="Q89" s="8" t="s">
        <v>740</v>
      </c>
      <c r="R89" s="8" t="s">
        <v>741</v>
      </c>
      <c r="S89" s="8">
        <v>0</v>
      </c>
      <c r="T89" s="9" t="s">
        <v>49</v>
      </c>
      <c r="U89" s="9" t="s">
        <v>35</v>
      </c>
      <c r="V89" s="8" t="s">
        <v>746</v>
      </c>
      <c r="W89" s="10">
        <v>45657</v>
      </c>
      <c r="X89" s="8" t="s">
        <v>747</v>
      </c>
      <c r="Y89" s="8" t="s">
        <v>817</v>
      </c>
      <c r="Z89" s="8" t="s">
        <v>150</v>
      </c>
      <c r="AA89" s="8" t="s">
        <v>67</v>
      </c>
      <c r="AB89" s="8" t="s">
        <v>67</v>
      </c>
      <c r="AC89" s="8" t="s">
        <v>151</v>
      </c>
      <c r="AD89" s="8" t="s">
        <v>152</v>
      </c>
      <c r="AE89" s="8"/>
      <c r="AF89" s="11" t="s">
        <v>1295</v>
      </c>
      <c r="AG89" s="8" t="s">
        <v>1296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3"/>
      <c r="AT89" s="14">
        <v>82768</v>
      </c>
      <c r="AU89" s="8" t="str">
        <f>AU$16</f>
        <v>W-4</v>
      </c>
      <c r="AV89" s="8" t="s">
        <v>1147</v>
      </c>
      <c r="AW89" s="8"/>
      <c r="AX89" s="15">
        <v>8760</v>
      </c>
      <c r="AY89" s="9">
        <v>12</v>
      </c>
      <c r="AZ89" s="16">
        <v>0</v>
      </c>
      <c r="BA89" s="16">
        <v>100</v>
      </c>
      <c r="BB89" s="9">
        <f t="shared" si="24"/>
        <v>0</v>
      </c>
      <c r="BC89" s="9">
        <f t="shared" si="25"/>
        <v>82768</v>
      </c>
      <c r="BD89" s="17">
        <f t="shared" si="26"/>
        <v>0</v>
      </c>
      <c r="BE89" s="17">
        <f t="shared" si="27"/>
        <v>0</v>
      </c>
      <c r="BF89" s="18">
        <f t="shared" si="28"/>
        <v>0</v>
      </c>
      <c r="BG89" s="18">
        <f t="shared" si="29"/>
        <v>0</v>
      </c>
      <c r="BH89" s="18">
        <f t="shared" si="30"/>
        <v>0</v>
      </c>
      <c r="BI89" s="19">
        <f t="shared" si="31"/>
        <v>0</v>
      </c>
      <c r="BJ89" s="20">
        <f t="shared" si="32"/>
        <v>0</v>
      </c>
      <c r="BK89" s="19">
        <f t="shared" si="33"/>
        <v>0</v>
      </c>
      <c r="BL89" s="20">
        <f t="shared" si="34"/>
        <v>0</v>
      </c>
      <c r="BM89" s="12">
        <f>VLOOKUP(AU89,Ceny!$A$3:$E$9,2,FALSE)</f>
        <v>204.77</v>
      </c>
      <c r="BN89" s="20">
        <f t="shared" si="20"/>
        <v>0</v>
      </c>
      <c r="BO89" s="12">
        <f>VLOOKUP(AU89,Ceny!$A$3:$E$9,4,FALSE)</f>
        <v>158.16</v>
      </c>
      <c r="BP89" s="20">
        <f t="shared" si="21"/>
        <v>1897.92</v>
      </c>
      <c r="BQ89" s="12">
        <f>VLOOKUP(AU89,Ceny!$A$3:$E$9,3,FALSE)</f>
        <v>4.4069999999999998E-2</v>
      </c>
      <c r="BR89" s="20">
        <f t="shared" si="35"/>
        <v>0</v>
      </c>
      <c r="BS89" s="12">
        <f>VLOOKUP(AU89,Ceny!$A$3:$E$9,5,FALSE)</f>
        <v>3.5020000000000003E-2</v>
      </c>
      <c r="BT89" s="20">
        <f t="shared" si="36"/>
        <v>2898.54</v>
      </c>
      <c r="BU89" s="20">
        <v>0</v>
      </c>
      <c r="BV89" s="68">
        <f t="shared" si="37"/>
        <v>0</v>
      </c>
      <c r="BW89" s="21">
        <f t="shared" si="38"/>
        <v>4796.46</v>
      </c>
      <c r="BX89" s="21">
        <f t="shared" si="39"/>
        <v>1103.19</v>
      </c>
      <c r="BY89" s="21">
        <f t="shared" si="40"/>
        <v>5899.65</v>
      </c>
      <c r="CA89" s="66"/>
    </row>
    <row r="90" spans="1:79">
      <c r="A90" s="73">
        <f t="shared" si="41"/>
        <v>77</v>
      </c>
      <c r="B90" s="8" t="s">
        <v>65</v>
      </c>
      <c r="C90" s="8" t="s">
        <v>66</v>
      </c>
      <c r="D90" s="8" t="s">
        <v>67</v>
      </c>
      <c r="E90" s="8" t="s">
        <v>67</v>
      </c>
      <c r="F90" s="8" t="s">
        <v>68</v>
      </c>
      <c r="G90" s="8" t="s">
        <v>69</v>
      </c>
      <c r="H90" s="8"/>
      <c r="I90" s="8" t="s">
        <v>70</v>
      </c>
      <c r="J90" s="8" t="s">
        <v>153</v>
      </c>
      <c r="K90" s="8" t="s">
        <v>154</v>
      </c>
      <c r="L90" s="8" t="s">
        <v>67</v>
      </c>
      <c r="M90" s="8" t="s">
        <v>67</v>
      </c>
      <c r="N90" s="8" t="s">
        <v>155</v>
      </c>
      <c r="O90" s="8" t="s">
        <v>156</v>
      </c>
      <c r="P90" s="8"/>
      <c r="Q90" s="8" t="s">
        <v>740</v>
      </c>
      <c r="R90" s="8" t="s">
        <v>741</v>
      </c>
      <c r="S90" s="8">
        <v>0</v>
      </c>
      <c r="T90" s="9" t="s">
        <v>49</v>
      </c>
      <c r="U90" s="9" t="s">
        <v>35</v>
      </c>
      <c r="V90" s="8" t="s">
        <v>746</v>
      </c>
      <c r="W90" s="10">
        <v>45657</v>
      </c>
      <c r="X90" s="8" t="s">
        <v>747</v>
      </c>
      <c r="Y90" s="8" t="s">
        <v>818</v>
      </c>
      <c r="Z90" s="8" t="s">
        <v>154</v>
      </c>
      <c r="AA90" s="8" t="s">
        <v>67</v>
      </c>
      <c r="AB90" s="8" t="s">
        <v>67</v>
      </c>
      <c r="AC90" s="8" t="s">
        <v>155</v>
      </c>
      <c r="AD90" s="8" t="s">
        <v>156</v>
      </c>
      <c r="AE90" s="8"/>
      <c r="AF90" s="11" t="s">
        <v>1297</v>
      </c>
      <c r="AG90" s="8" t="s">
        <v>1298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3"/>
      <c r="AT90" s="14">
        <v>150571</v>
      </c>
      <c r="AU90" s="8" t="str">
        <f>AU$16</f>
        <v>W-4</v>
      </c>
      <c r="AV90" s="8" t="s">
        <v>1147</v>
      </c>
      <c r="AW90" s="8"/>
      <c r="AX90" s="15">
        <v>8760</v>
      </c>
      <c r="AY90" s="9">
        <v>12</v>
      </c>
      <c r="AZ90" s="16">
        <v>0</v>
      </c>
      <c r="BA90" s="16">
        <v>100</v>
      </c>
      <c r="BB90" s="9">
        <f t="shared" si="24"/>
        <v>0</v>
      </c>
      <c r="BC90" s="9">
        <f t="shared" si="25"/>
        <v>150571</v>
      </c>
      <c r="BD90" s="17">
        <f t="shared" si="26"/>
        <v>0</v>
      </c>
      <c r="BE90" s="17">
        <f t="shared" si="27"/>
        <v>0</v>
      </c>
      <c r="BF90" s="18">
        <f t="shared" si="28"/>
        <v>0</v>
      </c>
      <c r="BG90" s="18">
        <f t="shared" si="29"/>
        <v>0</v>
      </c>
      <c r="BH90" s="18">
        <f t="shared" si="30"/>
        <v>0</v>
      </c>
      <c r="BI90" s="19">
        <f t="shared" si="31"/>
        <v>0</v>
      </c>
      <c r="BJ90" s="20">
        <f t="shared" si="32"/>
        <v>0</v>
      </c>
      <c r="BK90" s="19">
        <f t="shared" si="33"/>
        <v>0</v>
      </c>
      <c r="BL90" s="20">
        <f t="shared" si="34"/>
        <v>0</v>
      </c>
      <c r="BM90" s="12">
        <f>VLOOKUP(AU90,Ceny!$A$3:$E$9,2,FALSE)</f>
        <v>204.77</v>
      </c>
      <c r="BN90" s="20">
        <f t="shared" si="20"/>
        <v>0</v>
      </c>
      <c r="BO90" s="12">
        <f>VLOOKUP(AU90,Ceny!$A$3:$E$9,4,FALSE)</f>
        <v>158.16</v>
      </c>
      <c r="BP90" s="20">
        <f t="shared" si="21"/>
        <v>1897.92</v>
      </c>
      <c r="BQ90" s="12">
        <f>VLOOKUP(AU90,Ceny!$A$3:$E$9,3,FALSE)</f>
        <v>4.4069999999999998E-2</v>
      </c>
      <c r="BR90" s="20">
        <f t="shared" si="35"/>
        <v>0</v>
      </c>
      <c r="BS90" s="12">
        <f>VLOOKUP(AU90,Ceny!$A$3:$E$9,5,FALSE)</f>
        <v>3.5020000000000003E-2</v>
      </c>
      <c r="BT90" s="20">
        <f t="shared" si="36"/>
        <v>5273</v>
      </c>
      <c r="BU90" s="20">
        <v>0</v>
      </c>
      <c r="BV90" s="68">
        <f t="shared" si="37"/>
        <v>0</v>
      </c>
      <c r="BW90" s="21">
        <f t="shared" si="38"/>
        <v>7170.92</v>
      </c>
      <c r="BX90" s="21">
        <f t="shared" si="39"/>
        <v>1649.31</v>
      </c>
      <c r="BY90" s="21">
        <f t="shared" si="40"/>
        <v>8820.23</v>
      </c>
      <c r="CA90" s="66"/>
    </row>
    <row r="91" spans="1:79">
      <c r="A91" s="73">
        <f t="shared" si="41"/>
        <v>78</v>
      </c>
      <c r="B91" s="8" t="s">
        <v>65</v>
      </c>
      <c r="C91" s="8" t="s">
        <v>66</v>
      </c>
      <c r="D91" s="8" t="s">
        <v>67</v>
      </c>
      <c r="E91" s="8" t="s">
        <v>67</v>
      </c>
      <c r="F91" s="8" t="s">
        <v>68</v>
      </c>
      <c r="G91" s="8" t="s">
        <v>69</v>
      </c>
      <c r="H91" s="8"/>
      <c r="I91" s="8" t="s">
        <v>70</v>
      </c>
      <c r="J91" s="8" t="s">
        <v>153</v>
      </c>
      <c r="K91" s="8" t="s">
        <v>154</v>
      </c>
      <c r="L91" s="8" t="s">
        <v>67</v>
      </c>
      <c r="M91" s="8" t="s">
        <v>67</v>
      </c>
      <c r="N91" s="8" t="s">
        <v>155</v>
      </c>
      <c r="O91" s="8" t="s">
        <v>156</v>
      </c>
      <c r="P91" s="8"/>
      <c r="Q91" s="8" t="s">
        <v>740</v>
      </c>
      <c r="R91" s="8" t="s">
        <v>741</v>
      </c>
      <c r="S91" s="8">
        <v>0</v>
      </c>
      <c r="T91" s="9" t="s">
        <v>49</v>
      </c>
      <c r="U91" s="9" t="s">
        <v>35</v>
      </c>
      <c r="V91" s="8" t="s">
        <v>746</v>
      </c>
      <c r="W91" s="10">
        <v>45657</v>
      </c>
      <c r="X91" s="8" t="s">
        <v>747</v>
      </c>
      <c r="Y91" s="8" t="s">
        <v>818</v>
      </c>
      <c r="Z91" s="8" t="s">
        <v>819</v>
      </c>
      <c r="AA91" s="8" t="s">
        <v>67</v>
      </c>
      <c r="AB91" s="8" t="s">
        <v>67</v>
      </c>
      <c r="AC91" s="8" t="s">
        <v>820</v>
      </c>
      <c r="AD91" s="8" t="s">
        <v>74</v>
      </c>
      <c r="AE91" s="8"/>
      <c r="AF91" s="11" t="s">
        <v>1299</v>
      </c>
      <c r="AG91" s="8"/>
      <c r="AH91" s="12">
        <v>28931</v>
      </c>
      <c r="AI91" s="12">
        <v>27362</v>
      </c>
      <c r="AJ91" s="12">
        <v>24836</v>
      </c>
      <c r="AK91" s="12">
        <v>18711</v>
      </c>
      <c r="AL91" s="12">
        <v>10922</v>
      </c>
      <c r="AM91" s="12">
        <v>7130</v>
      </c>
      <c r="AN91" s="12">
        <v>2636</v>
      </c>
      <c r="AO91" s="12">
        <v>4790</v>
      </c>
      <c r="AP91" s="12">
        <v>5480</v>
      </c>
      <c r="AQ91" s="12">
        <v>12016</v>
      </c>
      <c r="AR91" s="12">
        <v>26274</v>
      </c>
      <c r="AS91" s="13">
        <v>31095</v>
      </c>
      <c r="AT91" s="14">
        <f>AH91+AI91+AJ91+AK91+AL91+AM91+AN91+AO91+AP91+AQ91+AR91+AS91</f>
        <v>200183</v>
      </c>
      <c r="AU91" s="8" t="str">
        <f>AU$18</f>
        <v>W-5.1</v>
      </c>
      <c r="AV91" s="8" t="s">
        <v>1147</v>
      </c>
      <c r="AW91" s="8" t="s">
        <v>1300</v>
      </c>
      <c r="AX91" s="15">
        <v>8760</v>
      </c>
      <c r="AY91" s="9">
        <v>12</v>
      </c>
      <c r="AZ91" s="16">
        <v>0</v>
      </c>
      <c r="BA91" s="16">
        <v>100</v>
      </c>
      <c r="BB91" s="9">
        <f t="shared" si="24"/>
        <v>0</v>
      </c>
      <c r="BC91" s="9">
        <f t="shared" si="25"/>
        <v>200183</v>
      </c>
      <c r="BD91" s="17">
        <f t="shared" si="26"/>
        <v>0</v>
      </c>
      <c r="BE91" s="17">
        <f t="shared" si="27"/>
        <v>0</v>
      </c>
      <c r="BF91" s="18">
        <f t="shared" si="28"/>
        <v>0</v>
      </c>
      <c r="BG91" s="18">
        <f t="shared" si="29"/>
        <v>0</v>
      </c>
      <c r="BH91" s="18">
        <f t="shared" si="30"/>
        <v>0</v>
      </c>
      <c r="BI91" s="19">
        <f t="shared" si="31"/>
        <v>0</v>
      </c>
      <c r="BJ91" s="20">
        <f t="shared" si="32"/>
        <v>0</v>
      </c>
      <c r="BK91" s="19">
        <f t="shared" si="33"/>
        <v>0</v>
      </c>
      <c r="BL91" s="20">
        <f t="shared" si="34"/>
        <v>0</v>
      </c>
      <c r="BM91" s="12">
        <f>VLOOKUP(AU91,Ceny!$A$3:$E$9,2,FALSE)</f>
        <v>6.4200000000000004E-3</v>
      </c>
      <c r="BN91" s="20">
        <f>ROUND(BM91*AX91*AW91*AZ91/100,2)</f>
        <v>0</v>
      </c>
      <c r="BO91" s="12">
        <f>VLOOKUP(AU91,Ceny!$A$3:$E$9,4,FALSE)</f>
        <v>4.96E-3</v>
      </c>
      <c r="BP91" s="20">
        <f>ROUND(BO91*AW91*AX91*BA91/100,2)</f>
        <v>6517.44</v>
      </c>
      <c r="BQ91" s="12">
        <f>VLOOKUP(AU91,Ceny!$A$3:$E$9,3,FALSE)</f>
        <v>2.3060000000000001E-2</v>
      </c>
      <c r="BR91" s="20">
        <f t="shared" si="35"/>
        <v>0</v>
      </c>
      <c r="BS91" s="12">
        <f>VLOOKUP(AU91,Ceny!$A$3:$E$9,5,FALSE)</f>
        <v>1.8329999999999999E-2</v>
      </c>
      <c r="BT91" s="20">
        <f t="shared" si="36"/>
        <v>3669.35</v>
      </c>
      <c r="BU91" s="20">
        <v>0</v>
      </c>
      <c r="BV91" s="68">
        <f t="shared" si="37"/>
        <v>0</v>
      </c>
      <c r="BW91" s="21">
        <f t="shared" si="38"/>
        <v>10186.789999999999</v>
      </c>
      <c r="BX91" s="21">
        <f t="shared" si="39"/>
        <v>2342.96</v>
      </c>
      <c r="BY91" s="21">
        <f t="shared" si="40"/>
        <v>12529.75</v>
      </c>
      <c r="CA91" s="66"/>
    </row>
    <row r="92" spans="1:79">
      <c r="A92" s="73">
        <f t="shared" si="41"/>
        <v>79</v>
      </c>
      <c r="B92" s="8" t="s">
        <v>65</v>
      </c>
      <c r="C92" s="8" t="s">
        <v>66</v>
      </c>
      <c r="D92" s="8" t="s">
        <v>67</v>
      </c>
      <c r="E92" s="8" t="s">
        <v>67</v>
      </c>
      <c r="F92" s="8" t="s">
        <v>68</v>
      </c>
      <c r="G92" s="8" t="s">
        <v>69</v>
      </c>
      <c r="H92" s="8"/>
      <c r="I92" s="8" t="s">
        <v>70</v>
      </c>
      <c r="J92" s="8" t="s">
        <v>157</v>
      </c>
      <c r="K92" s="8" t="s">
        <v>158</v>
      </c>
      <c r="L92" s="8" t="s">
        <v>67</v>
      </c>
      <c r="M92" s="8" t="s">
        <v>67</v>
      </c>
      <c r="N92" s="8" t="s">
        <v>159</v>
      </c>
      <c r="O92" s="8" t="s">
        <v>160</v>
      </c>
      <c r="P92" s="8"/>
      <c r="Q92" s="8" t="s">
        <v>740</v>
      </c>
      <c r="R92" s="8" t="s">
        <v>741</v>
      </c>
      <c r="S92" s="8">
        <v>0</v>
      </c>
      <c r="T92" s="9" t="s">
        <v>49</v>
      </c>
      <c r="U92" s="9" t="s">
        <v>35</v>
      </c>
      <c r="V92" s="8" t="s">
        <v>746</v>
      </c>
      <c r="W92" s="10">
        <v>45657</v>
      </c>
      <c r="X92" s="8" t="s">
        <v>747</v>
      </c>
      <c r="Y92" s="8" t="s">
        <v>157</v>
      </c>
      <c r="Z92" s="8" t="s">
        <v>158</v>
      </c>
      <c r="AA92" s="8" t="s">
        <v>67</v>
      </c>
      <c r="AB92" s="8" t="s">
        <v>67</v>
      </c>
      <c r="AC92" s="8" t="s">
        <v>159</v>
      </c>
      <c r="AD92" s="8" t="s">
        <v>160</v>
      </c>
      <c r="AE92" s="8"/>
      <c r="AF92" s="11" t="s">
        <v>1301</v>
      </c>
      <c r="AG92" s="8" t="s">
        <v>1302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3"/>
      <c r="AT92" s="14">
        <v>128680</v>
      </c>
      <c r="AU92" s="8" t="str">
        <f>AU$16</f>
        <v>W-4</v>
      </c>
      <c r="AV92" s="8" t="s">
        <v>1147</v>
      </c>
      <c r="AW92" s="8"/>
      <c r="AX92" s="15">
        <v>8760</v>
      </c>
      <c r="AY92" s="9">
        <v>12</v>
      </c>
      <c r="AZ92" s="16">
        <v>0</v>
      </c>
      <c r="BA92" s="16">
        <v>100</v>
      </c>
      <c r="BB92" s="9">
        <f t="shared" si="24"/>
        <v>0</v>
      </c>
      <c r="BC92" s="9">
        <f t="shared" si="25"/>
        <v>128680</v>
      </c>
      <c r="BD92" s="17">
        <f t="shared" si="26"/>
        <v>0</v>
      </c>
      <c r="BE92" s="17">
        <f t="shared" si="27"/>
        <v>0</v>
      </c>
      <c r="BF92" s="18">
        <f t="shared" si="28"/>
        <v>0</v>
      </c>
      <c r="BG92" s="18">
        <f t="shared" si="29"/>
        <v>0</v>
      </c>
      <c r="BH92" s="18">
        <f t="shared" si="30"/>
        <v>0</v>
      </c>
      <c r="BI92" s="19">
        <f t="shared" si="31"/>
        <v>0</v>
      </c>
      <c r="BJ92" s="20">
        <f t="shared" si="32"/>
        <v>0</v>
      </c>
      <c r="BK92" s="19">
        <f t="shared" si="33"/>
        <v>0</v>
      </c>
      <c r="BL92" s="20">
        <f t="shared" si="34"/>
        <v>0</v>
      </c>
      <c r="BM92" s="12">
        <f>VLOOKUP(AU92,Ceny!$A$3:$E$9,2,FALSE)</f>
        <v>204.77</v>
      </c>
      <c r="BN92" s="20">
        <f>ROUND(BM92*AY92*AZ92/100,2)</f>
        <v>0</v>
      </c>
      <c r="BO92" s="12">
        <f>VLOOKUP(AU92,Ceny!$A$3:$E$9,4,FALSE)</f>
        <v>158.16</v>
      </c>
      <c r="BP92" s="20">
        <f>ROUND(BO92*AY92*BA92/100,2)</f>
        <v>1897.92</v>
      </c>
      <c r="BQ92" s="12">
        <f>VLOOKUP(AU92,Ceny!$A$3:$E$9,3,FALSE)</f>
        <v>4.4069999999999998E-2</v>
      </c>
      <c r="BR92" s="20">
        <f t="shared" si="35"/>
        <v>0</v>
      </c>
      <c r="BS92" s="12">
        <f>VLOOKUP(AU92,Ceny!$A$3:$E$9,5,FALSE)</f>
        <v>3.5020000000000003E-2</v>
      </c>
      <c r="BT92" s="20">
        <f t="shared" si="36"/>
        <v>4506.37</v>
      </c>
      <c r="BU92" s="20">
        <v>0</v>
      </c>
      <c r="BV92" s="68">
        <f t="shared" si="37"/>
        <v>0</v>
      </c>
      <c r="BW92" s="21">
        <f t="shared" si="38"/>
        <v>6404.29</v>
      </c>
      <c r="BX92" s="21">
        <f t="shared" si="39"/>
        <v>1472.99</v>
      </c>
      <c r="BY92" s="21">
        <f t="shared" si="40"/>
        <v>7877.28</v>
      </c>
      <c r="CA92" s="66"/>
    </row>
    <row r="93" spans="1:79">
      <c r="A93" s="73">
        <f t="shared" si="41"/>
        <v>80</v>
      </c>
      <c r="B93" s="8" t="s">
        <v>65</v>
      </c>
      <c r="C93" s="8" t="s">
        <v>66</v>
      </c>
      <c r="D93" s="8" t="s">
        <v>67</v>
      </c>
      <c r="E93" s="8" t="s">
        <v>67</v>
      </c>
      <c r="F93" s="8" t="s">
        <v>68</v>
      </c>
      <c r="G93" s="8" t="s">
        <v>69</v>
      </c>
      <c r="H93" s="8"/>
      <c r="I93" s="8" t="s">
        <v>70</v>
      </c>
      <c r="J93" s="8" t="s">
        <v>161</v>
      </c>
      <c r="K93" s="8" t="s">
        <v>162</v>
      </c>
      <c r="L93" s="8" t="s">
        <v>67</v>
      </c>
      <c r="M93" s="8" t="s">
        <v>67</v>
      </c>
      <c r="N93" s="8" t="s">
        <v>163</v>
      </c>
      <c r="O93" s="8" t="s">
        <v>164</v>
      </c>
      <c r="P93" s="8"/>
      <c r="Q93" s="8" t="s">
        <v>740</v>
      </c>
      <c r="R93" s="8" t="s">
        <v>741</v>
      </c>
      <c r="S93" s="8">
        <v>0</v>
      </c>
      <c r="T93" s="9" t="s">
        <v>49</v>
      </c>
      <c r="U93" s="9" t="s">
        <v>35</v>
      </c>
      <c r="V93" s="8" t="s">
        <v>746</v>
      </c>
      <c r="W93" s="10">
        <v>45657</v>
      </c>
      <c r="X93" s="8" t="s">
        <v>747</v>
      </c>
      <c r="Y93" s="8" t="s">
        <v>161</v>
      </c>
      <c r="Z93" s="8" t="s">
        <v>162</v>
      </c>
      <c r="AA93" s="8" t="s">
        <v>67</v>
      </c>
      <c r="AB93" s="8" t="s">
        <v>67</v>
      </c>
      <c r="AC93" s="8" t="s">
        <v>163</v>
      </c>
      <c r="AD93" s="8" t="s">
        <v>164</v>
      </c>
      <c r="AE93" s="8"/>
      <c r="AF93" s="11" t="s">
        <v>1303</v>
      </c>
      <c r="AG93" s="8" t="s">
        <v>1304</v>
      </c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3"/>
      <c r="AT93" s="14">
        <v>97112</v>
      </c>
      <c r="AU93" s="8" t="str">
        <f>AU$16</f>
        <v>W-4</v>
      </c>
      <c r="AV93" s="8" t="s">
        <v>1147</v>
      </c>
      <c r="AW93" s="8"/>
      <c r="AX93" s="15">
        <v>8760</v>
      </c>
      <c r="AY93" s="9">
        <v>12</v>
      </c>
      <c r="AZ93" s="16">
        <v>0</v>
      </c>
      <c r="BA93" s="16">
        <v>100</v>
      </c>
      <c r="BB93" s="9">
        <f t="shared" si="24"/>
        <v>0</v>
      </c>
      <c r="BC93" s="9">
        <f t="shared" si="25"/>
        <v>97112</v>
      </c>
      <c r="BD93" s="17">
        <f t="shared" si="26"/>
        <v>0</v>
      </c>
      <c r="BE93" s="17">
        <f t="shared" si="27"/>
        <v>0</v>
      </c>
      <c r="BF93" s="18">
        <f t="shared" si="28"/>
        <v>0</v>
      </c>
      <c r="BG93" s="18">
        <f t="shared" si="29"/>
        <v>0</v>
      </c>
      <c r="BH93" s="18">
        <f t="shared" si="30"/>
        <v>0</v>
      </c>
      <c r="BI93" s="19">
        <f t="shared" si="31"/>
        <v>0</v>
      </c>
      <c r="BJ93" s="20">
        <f t="shared" si="32"/>
        <v>0</v>
      </c>
      <c r="BK93" s="19">
        <f t="shared" si="33"/>
        <v>0</v>
      </c>
      <c r="BL93" s="20">
        <f t="shared" si="34"/>
        <v>0</v>
      </c>
      <c r="BM93" s="12">
        <f>VLOOKUP(AU93,Ceny!$A$3:$E$9,2,FALSE)</f>
        <v>204.77</v>
      </c>
      <c r="BN93" s="20">
        <f>ROUND(BM93*AY93*AZ93/100,2)</f>
        <v>0</v>
      </c>
      <c r="BO93" s="12">
        <f>VLOOKUP(AU93,Ceny!$A$3:$E$9,4,FALSE)</f>
        <v>158.16</v>
      </c>
      <c r="BP93" s="20">
        <f>ROUND(BO93*AY93*BA93/100,2)</f>
        <v>1897.92</v>
      </c>
      <c r="BQ93" s="12">
        <f>VLOOKUP(AU93,Ceny!$A$3:$E$9,3,FALSE)</f>
        <v>4.4069999999999998E-2</v>
      </c>
      <c r="BR93" s="20">
        <f t="shared" si="35"/>
        <v>0</v>
      </c>
      <c r="BS93" s="12">
        <f>VLOOKUP(AU93,Ceny!$A$3:$E$9,5,FALSE)</f>
        <v>3.5020000000000003E-2</v>
      </c>
      <c r="BT93" s="20">
        <f t="shared" si="36"/>
        <v>3400.86</v>
      </c>
      <c r="BU93" s="20">
        <v>0</v>
      </c>
      <c r="BV93" s="68">
        <f t="shared" si="37"/>
        <v>0</v>
      </c>
      <c r="BW93" s="21">
        <f t="shared" si="38"/>
        <v>5298.7800000000007</v>
      </c>
      <c r="BX93" s="21">
        <f t="shared" si="39"/>
        <v>1218.72</v>
      </c>
      <c r="BY93" s="21">
        <f t="shared" si="40"/>
        <v>6517.5000000000009</v>
      </c>
      <c r="CA93" s="66"/>
    </row>
    <row r="94" spans="1:79">
      <c r="A94" s="73">
        <f t="shared" si="41"/>
        <v>81</v>
      </c>
      <c r="B94" s="8" t="s">
        <v>65</v>
      </c>
      <c r="C94" s="8" t="s">
        <v>66</v>
      </c>
      <c r="D94" s="8" t="s">
        <v>67</v>
      </c>
      <c r="E94" s="8" t="s">
        <v>67</v>
      </c>
      <c r="F94" s="8" t="s">
        <v>68</v>
      </c>
      <c r="G94" s="8" t="s">
        <v>69</v>
      </c>
      <c r="H94" s="8"/>
      <c r="I94" s="8" t="s">
        <v>70</v>
      </c>
      <c r="J94" s="8" t="s">
        <v>165</v>
      </c>
      <c r="K94" s="8" t="s">
        <v>166</v>
      </c>
      <c r="L94" s="8" t="s">
        <v>67</v>
      </c>
      <c r="M94" s="8" t="s">
        <v>67</v>
      </c>
      <c r="N94" s="8" t="s">
        <v>167</v>
      </c>
      <c r="O94" s="8" t="s">
        <v>94</v>
      </c>
      <c r="P94" s="8"/>
      <c r="Q94" s="8" t="s">
        <v>740</v>
      </c>
      <c r="R94" s="8" t="s">
        <v>741</v>
      </c>
      <c r="S94" s="8">
        <v>0</v>
      </c>
      <c r="T94" s="9" t="s">
        <v>49</v>
      </c>
      <c r="U94" s="9" t="s">
        <v>35</v>
      </c>
      <c r="V94" s="8" t="s">
        <v>746</v>
      </c>
      <c r="W94" s="10">
        <v>45657</v>
      </c>
      <c r="X94" s="8" t="s">
        <v>747</v>
      </c>
      <c r="Y94" s="8" t="s">
        <v>165</v>
      </c>
      <c r="Z94" s="8" t="s">
        <v>166</v>
      </c>
      <c r="AA94" s="8" t="s">
        <v>67</v>
      </c>
      <c r="AB94" s="8" t="s">
        <v>67</v>
      </c>
      <c r="AC94" s="8" t="s">
        <v>821</v>
      </c>
      <c r="AD94" s="8" t="s">
        <v>94</v>
      </c>
      <c r="AE94" s="8"/>
      <c r="AF94" s="11" t="s">
        <v>1305</v>
      </c>
      <c r="AG94" s="8" t="s">
        <v>1306</v>
      </c>
      <c r="AH94" s="12">
        <v>32323</v>
      </c>
      <c r="AI94" s="12">
        <v>31699</v>
      </c>
      <c r="AJ94" s="12">
        <v>28809</v>
      </c>
      <c r="AK94" s="12">
        <v>21620</v>
      </c>
      <c r="AL94" s="12">
        <v>10991</v>
      </c>
      <c r="AM94" s="12">
        <v>3726</v>
      </c>
      <c r="AN94" s="12">
        <v>3619</v>
      </c>
      <c r="AO94" s="12">
        <v>1816</v>
      </c>
      <c r="AP94" s="12">
        <v>3820</v>
      </c>
      <c r="AQ94" s="12">
        <v>9869</v>
      </c>
      <c r="AR94" s="12">
        <v>24001</v>
      </c>
      <c r="AS94" s="13">
        <v>28937</v>
      </c>
      <c r="AT94" s="14">
        <f>AH94+AI94+AJ94+AK94+AL94+AM94+AN94+AO94+AP94+AQ94+AR94+AS94</f>
        <v>201230</v>
      </c>
      <c r="AU94" s="8" t="str">
        <f>AU$18</f>
        <v>W-5.1</v>
      </c>
      <c r="AV94" s="8" t="s">
        <v>1147</v>
      </c>
      <c r="AW94" s="8" t="s">
        <v>1186</v>
      </c>
      <c r="AX94" s="15">
        <v>8760</v>
      </c>
      <c r="AY94" s="9">
        <v>12</v>
      </c>
      <c r="AZ94" s="16">
        <v>20</v>
      </c>
      <c r="BA94" s="16">
        <v>80</v>
      </c>
      <c r="BB94" s="9">
        <f t="shared" si="24"/>
        <v>40246</v>
      </c>
      <c r="BC94" s="9">
        <f t="shared" si="25"/>
        <v>160984</v>
      </c>
      <c r="BD94" s="17">
        <f t="shared" si="26"/>
        <v>0</v>
      </c>
      <c r="BE94" s="17">
        <f t="shared" si="27"/>
        <v>0</v>
      </c>
      <c r="BF94" s="18">
        <f t="shared" si="28"/>
        <v>0</v>
      </c>
      <c r="BG94" s="18">
        <f t="shared" si="29"/>
        <v>0</v>
      </c>
      <c r="BH94" s="18">
        <f t="shared" si="30"/>
        <v>0</v>
      </c>
      <c r="BI94" s="19">
        <f t="shared" si="31"/>
        <v>0</v>
      </c>
      <c r="BJ94" s="20">
        <f t="shared" si="32"/>
        <v>0</v>
      </c>
      <c r="BK94" s="19">
        <f t="shared" si="33"/>
        <v>0</v>
      </c>
      <c r="BL94" s="20">
        <f t="shared" si="34"/>
        <v>0</v>
      </c>
      <c r="BM94" s="12">
        <f>VLOOKUP(AU94,Ceny!$A$3:$E$9,2,FALSE)</f>
        <v>6.4200000000000004E-3</v>
      </c>
      <c r="BN94" s="20">
        <f>ROUND(BM94*AX94*AW94*AZ94/100,2)</f>
        <v>1979.62</v>
      </c>
      <c r="BO94" s="12">
        <f>VLOOKUP(AU94,Ceny!$A$3:$E$9,4,FALSE)</f>
        <v>4.96E-3</v>
      </c>
      <c r="BP94" s="20">
        <f>ROUND(BO94*AW94*AX94*BA94/100,2)</f>
        <v>6117.7</v>
      </c>
      <c r="BQ94" s="12">
        <f>VLOOKUP(AU94,Ceny!$A$3:$E$9,3,FALSE)</f>
        <v>2.3060000000000001E-2</v>
      </c>
      <c r="BR94" s="20">
        <f t="shared" si="35"/>
        <v>928.07</v>
      </c>
      <c r="BS94" s="12">
        <f>VLOOKUP(AU94,Ceny!$A$3:$E$9,5,FALSE)</f>
        <v>1.8329999999999999E-2</v>
      </c>
      <c r="BT94" s="20">
        <f t="shared" si="36"/>
        <v>2950.84</v>
      </c>
      <c r="BU94" s="20">
        <v>0</v>
      </c>
      <c r="BV94" s="68">
        <f t="shared" si="37"/>
        <v>0</v>
      </c>
      <c r="BW94" s="21">
        <f t="shared" si="38"/>
        <v>11976.23</v>
      </c>
      <c r="BX94" s="21">
        <f t="shared" si="39"/>
        <v>2754.53</v>
      </c>
      <c r="BY94" s="21">
        <f t="shared" si="40"/>
        <v>14730.76</v>
      </c>
      <c r="CA94" s="66"/>
    </row>
    <row r="95" spans="1:79">
      <c r="A95" s="73">
        <f t="shared" si="41"/>
        <v>82</v>
      </c>
      <c r="B95" s="8" t="s">
        <v>65</v>
      </c>
      <c r="C95" s="8" t="s">
        <v>168</v>
      </c>
      <c r="D95" s="8" t="s">
        <v>67</v>
      </c>
      <c r="E95" s="8" t="s">
        <v>67</v>
      </c>
      <c r="F95" s="8" t="s">
        <v>68</v>
      </c>
      <c r="G95" s="8" t="s">
        <v>69</v>
      </c>
      <c r="H95" s="8"/>
      <c r="I95" s="8" t="s">
        <v>70</v>
      </c>
      <c r="J95" s="8" t="s">
        <v>169</v>
      </c>
      <c r="K95" s="8" t="s">
        <v>170</v>
      </c>
      <c r="L95" s="8" t="s">
        <v>67</v>
      </c>
      <c r="M95" s="8" t="s">
        <v>67</v>
      </c>
      <c r="N95" s="8" t="s">
        <v>171</v>
      </c>
      <c r="O95" s="8" t="s">
        <v>74</v>
      </c>
      <c r="P95" s="8"/>
      <c r="Q95" s="8" t="s">
        <v>740</v>
      </c>
      <c r="R95" s="8" t="s">
        <v>741</v>
      </c>
      <c r="S95" s="8">
        <v>0</v>
      </c>
      <c r="T95" s="9" t="s">
        <v>49</v>
      </c>
      <c r="U95" s="9" t="s">
        <v>35</v>
      </c>
      <c r="V95" s="8" t="s">
        <v>746</v>
      </c>
      <c r="W95" s="10">
        <v>45657</v>
      </c>
      <c r="X95" s="8" t="s">
        <v>747</v>
      </c>
      <c r="Y95" s="8" t="s">
        <v>169</v>
      </c>
      <c r="Z95" s="8" t="s">
        <v>170</v>
      </c>
      <c r="AA95" s="8" t="s">
        <v>67</v>
      </c>
      <c r="AB95" s="8" t="s">
        <v>67</v>
      </c>
      <c r="AC95" s="8" t="s">
        <v>171</v>
      </c>
      <c r="AD95" s="8" t="s">
        <v>74</v>
      </c>
      <c r="AE95" s="8"/>
      <c r="AF95" s="11" t="s">
        <v>1307</v>
      </c>
      <c r="AG95" s="8" t="s">
        <v>1308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3"/>
      <c r="AT95" s="14">
        <v>152531</v>
      </c>
      <c r="AU95" s="8" t="str">
        <f>AU$16</f>
        <v>W-4</v>
      </c>
      <c r="AV95" s="8" t="s">
        <v>1147</v>
      </c>
      <c r="AW95" s="8"/>
      <c r="AX95" s="15">
        <v>8760</v>
      </c>
      <c r="AY95" s="9">
        <v>12</v>
      </c>
      <c r="AZ95" s="16">
        <v>0</v>
      </c>
      <c r="BA95" s="16">
        <v>100</v>
      </c>
      <c r="BB95" s="9">
        <f t="shared" si="24"/>
        <v>0</v>
      </c>
      <c r="BC95" s="9">
        <f t="shared" si="25"/>
        <v>152531</v>
      </c>
      <c r="BD95" s="17">
        <f t="shared" si="26"/>
        <v>0</v>
      </c>
      <c r="BE95" s="17">
        <f t="shared" si="27"/>
        <v>0</v>
      </c>
      <c r="BF95" s="18">
        <f t="shared" si="28"/>
        <v>0</v>
      </c>
      <c r="BG95" s="18">
        <f t="shared" si="29"/>
        <v>0</v>
      </c>
      <c r="BH95" s="18">
        <f t="shared" si="30"/>
        <v>0</v>
      </c>
      <c r="BI95" s="19">
        <f t="shared" si="31"/>
        <v>0</v>
      </c>
      <c r="BJ95" s="20">
        <f t="shared" si="32"/>
        <v>0</v>
      </c>
      <c r="BK95" s="19">
        <f t="shared" si="33"/>
        <v>0</v>
      </c>
      <c r="BL95" s="20">
        <f t="shared" si="34"/>
        <v>0</v>
      </c>
      <c r="BM95" s="12">
        <f>VLOOKUP(AU95,Ceny!$A$3:$E$9,2,FALSE)</f>
        <v>204.77</v>
      </c>
      <c r="BN95" s="20">
        <f>ROUND(BM95*AY95*AZ95/100,2)</f>
        <v>0</v>
      </c>
      <c r="BO95" s="12">
        <f>VLOOKUP(AU95,Ceny!$A$3:$E$9,4,FALSE)</f>
        <v>158.16</v>
      </c>
      <c r="BP95" s="20">
        <f>ROUND(BO95*AY95*BA95/100,2)</f>
        <v>1897.92</v>
      </c>
      <c r="BQ95" s="12">
        <f>VLOOKUP(AU95,Ceny!$A$3:$E$9,3,FALSE)</f>
        <v>4.4069999999999998E-2</v>
      </c>
      <c r="BR95" s="20">
        <f t="shared" si="35"/>
        <v>0</v>
      </c>
      <c r="BS95" s="12">
        <f>VLOOKUP(AU95,Ceny!$A$3:$E$9,5,FALSE)</f>
        <v>3.5020000000000003E-2</v>
      </c>
      <c r="BT95" s="20">
        <f t="shared" si="36"/>
        <v>5341.64</v>
      </c>
      <c r="BU95" s="20">
        <v>0</v>
      </c>
      <c r="BV95" s="68">
        <f t="shared" si="37"/>
        <v>0</v>
      </c>
      <c r="BW95" s="21">
        <f t="shared" si="38"/>
        <v>7239.56</v>
      </c>
      <c r="BX95" s="21">
        <f t="shared" si="39"/>
        <v>1665.1</v>
      </c>
      <c r="BY95" s="21">
        <f t="shared" si="40"/>
        <v>8904.66</v>
      </c>
      <c r="CA95" s="66"/>
    </row>
    <row r="96" spans="1:79">
      <c r="A96" s="73">
        <f t="shared" si="41"/>
        <v>83</v>
      </c>
      <c r="B96" s="8" t="s">
        <v>65</v>
      </c>
      <c r="C96" s="8" t="s">
        <v>168</v>
      </c>
      <c r="D96" s="8" t="s">
        <v>67</v>
      </c>
      <c r="E96" s="8" t="s">
        <v>67</v>
      </c>
      <c r="F96" s="8" t="s">
        <v>68</v>
      </c>
      <c r="G96" s="8" t="s">
        <v>69</v>
      </c>
      <c r="H96" s="8"/>
      <c r="I96" s="8" t="s">
        <v>70</v>
      </c>
      <c r="J96" s="8" t="s">
        <v>172</v>
      </c>
      <c r="K96" s="8" t="s">
        <v>173</v>
      </c>
      <c r="L96" s="8" t="s">
        <v>67</v>
      </c>
      <c r="M96" s="8" t="s">
        <v>67</v>
      </c>
      <c r="N96" s="8" t="s">
        <v>174</v>
      </c>
      <c r="O96" s="8" t="s">
        <v>175</v>
      </c>
      <c r="P96" s="8"/>
      <c r="Q96" s="8" t="s">
        <v>740</v>
      </c>
      <c r="R96" s="8" t="s">
        <v>741</v>
      </c>
      <c r="S96" s="8">
        <v>0</v>
      </c>
      <c r="T96" s="9" t="s">
        <v>49</v>
      </c>
      <c r="U96" s="9" t="s">
        <v>35</v>
      </c>
      <c r="V96" s="8" t="s">
        <v>746</v>
      </c>
      <c r="W96" s="10">
        <v>45657</v>
      </c>
      <c r="X96" s="8" t="s">
        <v>747</v>
      </c>
      <c r="Y96" s="8" t="s">
        <v>822</v>
      </c>
      <c r="Z96" s="8" t="s">
        <v>173</v>
      </c>
      <c r="AA96" s="8" t="s">
        <v>67</v>
      </c>
      <c r="AB96" s="8" t="s">
        <v>67</v>
      </c>
      <c r="AC96" s="8" t="s">
        <v>174</v>
      </c>
      <c r="AD96" s="8" t="s">
        <v>175</v>
      </c>
      <c r="AE96" s="8"/>
      <c r="AF96" s="11" t="s">
        <v>1309</v>
      </c>
      <c r="AG96" s="8" t="s">
        <v>1310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3"/>
      <c r="AT96" s="14">
        <v>13226</v>
      </c>
      <c r="AU96" s="8" t="str">
        <f>AU$29</f>
        <v>W-2.1</v>
      </c>
      <c r="AV96" s="8" t="s">
        <v>1147</v>
      </c>
      <c r="AW96" s="8"/>
      <c r="AX96" s="15">
        <v>8760</v>
      </c>
      <c r="AY96" s="9">
        <v>12</v>
      </c>
      <c r="AZ96" s="16">
        <v>0</v>
      </c>
      <c r="BA96" s="16">
        <v>100</v>
      </c>
      <c r="BB96" s="9">
        <f t="shared" si="24"/>
        <v>0</v>
      </c>
      <c r="BC96" s="9">
        <f t="shared" si="25"/>
        <v>13226</v>
      </c>
      <c r="BD96" s="17">
        <f t="shared" si="26"/>
        <v>0</v>
      </c>
      <c r="BE96" s="17">
        <f t="shared" si="27"/>
        <v>0</v>
      </c>
      <c r="BF96" s="18">
        <f t="shared" si="28"/>
        <v>0</v>
      </c>
      <c r="BG96" s="18">
        <f t="shared" si="29"/>
        <v>0</v>
      </c>
      <c r="BH96" s="18">
        <f t="shared" si="30"/>
        <v>0</v>
      </c>
      <c r="BI96" s="19">
        <f t="shared" si="31"/>
        <v>0</v>
      </c>
      <c r="BJ96" s="20">
        <f t="shared" si="32"/>
        <v>0</v>
      </c>
      <c r="BK96" s="19">
        <f t="shared" si="33"/>
        <v>0</v>
      </c>
      <c r="BL96" s="20">
        <f t="shared" si="34"/>
        <v>0</v>
      </c>
      <c r="BM96" s="12">
        <f>VLOOKUP(AU96,Ceny!$A$3:$E$9,2,FALSE)</f>
        <v>13.04</v>
      </c>
      <c r="BN96" s="20">
        <f>ROUND(BM96*AY96*AZ96/100,2)</f>
        <v>0</v>
      </c>
      <c r="BO96" s="12">
        <f>VLOOKUP(AU96,Ceny!$A$3:$E$9,4,FALSE)</f>
        <v>10.07</v>
      </c>
      <c r="BP96" s="20">
        <f>ROUND(BO96*AY96*BA96/100,2)</f>
        <v>120.84</v>
      </c>
      <c r="BQ96" s="12">
        <f>VLOOKUP(AU96,Ceny!$A$3:$E$9,3,FALSE)</f>
        <v>4.7559999999999998E-2</v>
      </c>
      <c r="BR96" s="20">
        <f t="shared" si="35"/>
        <v>0</v>
      </c>
      <c r="BS96" s="12">
        <f>VLOOKUP(AU96,Ceny!$A$3:$E$9,5,FALSE)</f>
        <v>3.7789999999999997E-2</v>
      </c>
      <c r="BT96" s="20">
        <f t="shared" si="36"/>
        <v>499.81</v>
      </c>
      <c r="BU96" s="20">
        <v>0</v>
      </c>
      <c r="BV96" s="68">
        <f t="shared" si="37"/>
        <v>0</v>
      </c>
      <c r="BW96" s="21">
        <f t="shared" si="38"/>
        <v>620.65</v>
      </c>
      <c r="BX96" s="21">
        <f t="shared" si="39"/>
        <v>142.75</v>
      </c>
      <c r="BY96" s="21">
        <f t="shared" si="40"/>
        <v>763.4</v>
      </c>
      <c r="CA96" s="66"/>
    </row>
    <row r="97" spans="1:79">
      <c r="A97" s="73">
        <f t="shared" si="41"/>
        <v>84</v>
      </c>
      <c r="B97" s="8" t="s">
        <v>65</v>
      </c>
      <c r="C97" s="8" t="s">
        <v>66</v>
      </c>
      <c r="D97" s="8" t="s">
        <v>67</v>
      </c>
      <c r="E97" s="8" t="s">
        <v>67</v>
      </c>
      <c r="F97" s="8" t="s">
        <v>68</v>
      </c>
      <c r="G97" s="8" t="s">
        <v>69</v>
      </c>
      <c r="H97" s="8"/>
      <c r="I97" s="8" t="s">
        <v>70</v>
      </c>
      <c r="J97" s="8" t="s">
        <v>176</v>
      </c>
      <c r="K97" s="8" t="s">
        <v>177</v>
      </c>
      <c r="L97" s="8" t="s">
        <v>67</v>
      </c>
      <c r="M97" s="8" t="s">
        <v>67</v>
      </c>
      <c r="N97" s="8" t="s">
        <v>178</v>
      </c>
      <c r="O97" s="8" t="s">
        <v>179</v>
      </c>
      <c r="P97" s="8"/>
      <c r="Q97" s="8" t="s">
        <v>740</v>
      </c>
      <c r="R97" s="8" t="s">
        <v>741</v>
      </c>
      <c r="S97" s="8">
        <v>0</v>
      </c>
      <c r="T97" s="9" t="s">
        <v>49</v>
      </c>
      <c r="U97" s="9" t="s">
        <v>35</v>
      </c>
      <c r="V97" s="8" t="s">
        <v>746</v>
      </c>
      <c r="W97" s="10">
        <v>45657</v>
      </c>
      <c r="X97" s="8" t="s">
        <v>747</v>
      </c>
      <c r="Y97" s="8" t="s">
        <v>176</v>
      </c>
      <c r="Z97" s="8" t="s">
        <v>177</v>
      </c>
      <c r="AA97" s="8" t="s">
        <v>67</v>
      </c>
      <c r="AB97" s="8" t="s">
        <v>67</v>
      </c>
      <c r="AC97" s="8" t="s">
        <v>178</v>
      </c>
      <c r="AD97" s="8" t="s">
        <v>179</v>
      </c>
      <c r="AE97" s="8"/>
      <c r="AF97" s="11" t="s">
        <v>1311</v>
      </c>
      <c r="AG97" s="8" t="s">
        <v>1312</v>
      </c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3"/>
      <c r="AT97" s="14">
        <v>9985</v>
      </c>
      <c r="AU97" s="8" t="str">
        <f>AU$29</f>
        <v>W-2.1</v>
      </c>
      <c r="AV97" s="8" t="s">
        <v>1147</v>
      </c>
      <c r="AW97" s="8"/>
      <c r="AX97" s="15">
        <v>8760</v>
      </c>
      <c r="AY97" s="9">
        <v>12</v>
      </c>
      <c r="AZ97" s="16">
        <v>0</v>
      </c>
      <c r="BA97" s="16">
        <v>100</v>
      </c>
      <c r="BB97" s="9">
        <f t="shared" si="24"/>
        <v>0</v>
      </c>
      <c r="BC97" s="9">
        <f t="shared" si="25"/>
        <v>9985</v>
      </c>
      <c r="BD97" s="17">
        <f t="shared" si="26"/>
        <v>0</v>
      </c>
      <c r="BE97" s="17">
        <f t="shared" si="27"/>
        <v>0</v>
      </c>
      <c r="BF97" s="18">
        <f t="shared" si="28"/>
        <v>0</v>
      </c>
      <c r="BG97" s="18">
        <f t="shared" si="29"/>
        <v>0</v>
      </c>
      <c r="BH97" s="18">
        <f t="shared" si="30"/>
        <v>0</v>
      </c>
      <c r="BI97" s="19">
        <f t="shared" si="31"/>
        <v>0</v>
      </c>
      <c r="BJ97" s="20">
        <f t="shared" si="32"/>
        <v>0</v>
      </c>
      <c r="BK97" s="19">
        <f t="shared" si="33"/>
        <v>0</v>
      </c>
      <c r="BL97" s="20">
        <f t="shared" si="34"/>
        <v>0</v>
      </c>
      <c r="BM97" s="12">
        <f>VLOOKUP(AU97,Ceny!$A$3:$E$9,2,FALSE)</f>
        <v>13.04</v>
      </c>
      <c r="BN97" s="20">
        <f>ROUND(BM97*AY97*AZ97/100,2)</f>
        <v>0</v>
      </c>
      <c r="BO97" s="12">
        <f>VLOOKUP(AU97,Ceny!$A$3:$E$9,4,FALSE)</f>
        <v>10.07</v>
      </c>
      <c r="BP97" s="20">
        <f>ROUND(BO97*AY97*BA97/100,2)</f>
        <v>120.84</v>
      </c>
      <c r="BQ97" s="12">
        <f>VLOOKUP(AU97,Ceny!$A$3:$E$9,3,FALSE)</f>
        <v>4.7559999999999998E-2</v>
      </c>
      <c r="BR97" s="20">
        <f t="shared" si="35"/>
        <v>0</v>
      </c>
      <c r="BS97" s="12">
        <f>VLOOKUP(AU97,Ceny!$A$3:$E$9,5,FALSE)</f>
        <v>3.7789999999999997E-2</v>
      </c>
      <c r="BT97" s="20">
        <f t="shared" si="36"/>
        <v>377.33</v>
      </c>
      <c r="BU97" s="20">
        <v>0</v>
      </c>
      <c r="BV97" s="68">
        <f t="shared" si="37"/>
        <v>0</v>
      </c>
      <c r="BW97" s="21">
        <f t="shared" si="38"/>
        <v>498.16999999999996</v>
      </c>
      <c r="BX97" s="21">
        <f t="shared" si="39"/>
        <v>114.58</v>
      </c>
      <c r="BY97" s="21">
        <f t="shared" si="40"/>
        <v>612.75</v>
      </c>
      <c r="CA97" s="66"/>
    </row>
    <row r="98" spans="1:79">
      <c r="A98" s="73">
        <f t="shared" si="41"/>
        <v>85</v>
      </c>
      <c r="B98" s="8" t="s">
        <v>65</v>
      </c>
      <c r="C98" s="8" t="s">
        <v>180</v>
      </c>
      <c r="D98" s="8" t="s">
        <v>67</v>
      </c>
      <c r="E98" s="8" t="s">
        <v>67</v>
      </c>
      <c r="F98" s="8" t="s">
        <v>68</v>
      </c>
      <c r="G98" s="8" t="s">
        <v>69</v>
      </c>
      <c r="H98" s="8"/>
      <c r="I98" s="8" t="s">
        <v>70</v>
      </c>
      <c r="J98" s="8" t="s">
        <v>181</v>
      </c>
      <c r="K98" s="8" t="s">
        <v>182</v>
      </c>
      <c r="L98" s="8" t="s">
        <v>67</v>
      </c>
      <c r="M98" s="8" t="s">
        <v>67</v>
      </c>
      <c r="N98" s="8" t="s">
        <v>183</v>
      </c>
      <c r="O98" s="8" t="s">
        <v>184</v>
      </c>
      <c r="P98" s="8"/>
      <c r="Q98" s="8" t="s">
        <v>740</v>
      </c>
      <c r="R98" s="8" t="s">
        <v>741</v>
      </c>
      <c r="S98" s="8">
        <v>0</v>
      </c>
      <c r="T98" s="9" t="s">
        <v>49</v>
      </c>
      <c r="U98" s="9" t="s">
        <v>35</v>
      </c>
      <c r="V98" s="8" t="s">
        <v>746</v>
      </c>
      <c r="W98" s="10">
        <v>45657</v>
      </c>
      <c r="X98" s="8" t="s">
        <v>747</v>
      </c>
      <c r="Y98" s="8" t="s">
        <v>823</v>
      </c>
      <c r="Z98" s="8" t="s">
        <v>182</v>
      </c>
      <c r="AA98" s="8" t="s">
        <v>67</v>
      </c>
      <c r="AB98" s="8" t="s">
        <v>67</v>
      </c>
      <c r="AC98" s="8" t="s">
        <v>183</v>
      </c>
      <c r="AD98" s="8" t="s">
        <v>184</v>
      </c>
      <c r="AE98" s="8"/>
      <c r="AF98" s="11" t="s">
        <v>1313</v>
      </c>
      <c r="AG98" s="8" t="s">
        <v>1314</v>
      </c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3"/>
      <c r="AT98" s="14">
        <v>101606</v>
      </c>
      <c r="AU98" s="8" t="str">
        <f>AU$16</f>
        <v>W-4</v>
      </c>
      <c r="AV98" s="8" t="s">
        <v>1147</v>
      </c>
      <c r="AW98" s="8"/>
      <c r="AX98" s="15">
        <v>8760</v>
      </c>
      <c r="AY98" s="9">
        <v>12</v>
      </c>
      <c r="AZ98" s="16">
        <v>0</v>
      </c>
      <c r="BA98" s="16">
        <v>100</v>
      </c>
      <c r="BB98" s="9">
        <f t="shared" si="24"/>
        <v>0</v>
      </c>
      <c r="BC98" s="9">
        <f t="shared" si="25"/>
        <v>101606</v>
      </c>
      <c r="BD98" s="17">
        <f t="shared" si="26"/>
        <v>0</v>
      </c>
      <c r="BE98" s="17">
        <f t="shared" si="27"/>
        <v>0</v>
      </c>
      <c r="BF98" s="18">
        <f t="shared" si="28"/>
        <v>0</v>
      </c>
      <c r="BG98" s="18">
        <f t="shared" si="29"/>
        <v>0</v>
      </c>
      <c r="BH98" s="18">
        <f t="shared" si="30"/>
        <v>0</v>
      </c>
      <c r="BI98" s="19">
        <f t="shared" si="31"/>
        <v>0</v>
      </c>
      <c r="BJ98" s="20">
        <f t="shared" si="32"/>
        <v>0</v>
      </c>
      <c r="BK98" s="19">
        <f t="shared" si="33"/>
        <v>0</v>
      </c>
      <c r="BL98" s="20">
        <f t="shared" si="34"/>
        <v>0</v>
      </c>
      <c r="BM98" s="12">
        <f>VLOOKUP(AU98,Ceny!$A$3:$E$9,2,FALSE)</f>
        <v>204.77</v>
      </c>
      <c r="BN98" s="20">
        <f>ROUND(BM98*AY98*AZ98/100,2)</f>
        <v>0</v>
      </c>
      <c r="BO98" s="12">
        <f>VLOOKUP(AU98,Ceny!$A$3:$E$9,4,FALSE)</f>
        <v>158.16</v>
      </c>
      <c r="BP98" s="20">
        <f>ROUND(BO98*AY98*BA98/100,2)</f>
        <v>1897.92</v>
      </c>
      <c r="BQ98" s="12">
        <f>VLOOKUP(AU98,Ceny!$A$3:$E$9,3,FALSE)</f>
        <v>4.4069999999999998E-2</v>
      </c>
      <c r="BR98" s="20">
        <f t="shared" si="35"/>
        <v>0</v>
      </c>
      <c r="BS98" s="12">
        <f>VLOOKUP(AU98,Ceny!$A$3:$E$9,5,FALSE)</f>
        <v>3.5020000000000003E-2</v>
      </c>
      <c r="BT98" s="20">
        <f t="shared" si="36"/>
        <v>3558.24</v>
      </c>
      <c r="BU98" s="20">
        <v>0</v>
      </c>
      <c r="BV98" s="68">
        <f t="shared" si="37"/>
        <v>0</v>
      </c>
      <c r="BW98" s="21">
        <f t="shared" si="38"/>
        <v>5456.16</v>
      </c>
      <c r="BX98" s="21">
        <f t="shared" si="39"/>
        <v>1254.92</v>
      </c>
      <c r="BY98" s="21">
        <f t="shared" si="40"/>
        <v>6711.08</v>
      </c>
      <c r="CA98" s="66"/>
    </row>
    <row r="99" spans="1:79">
      <c r="A99" s="73">
        <f t="shared" si="41"/>
        <v>86</v>
      </c>
      <c r="B99" s="8" t="s">
        <v>65</v>
      </c>
      <c r="C99" s="8" t="s">
        <v>66</v>
      </c>
      <c r="D99" s="8" t="s">
        <v>67</v>
      </c>
      <c r="E99" s="8" t="s">
        <v>67</v>
      </c>
      <c r="F99" s="8" t="s">
        <v>68</v>
      </c>
      <c r="G99" s="8" t="s">
        <v>69</v>
      </c>
      <c r="H99" s="8"/>
      <c r="I99" s="8" t="s">
        <v>70</v>
      </c>
      <c r="J99" s="8" t="s">
        <v>185</v>
      </c>
      <c r="K99" s="8" t="s">
        <v>186</v>
      </c>
      <c r="L99" s="8" t="s">
        <v>67</v>
      </c>
      <c r="M99" s="8" t="s">
        <v>67</v>
      </c>
      <c r="N99" s="8" t="s">
        <v>187</v>
      </c>
      <c r="O99" s="8" t="s">
        <v>188</v>
      </c>
      <c r="P99" s="8"/>
      <c r="Q99" s="8" t="s">
        <v>740</v>
      </c>
      <c r="R99" s="8" t="s">
        <v>741</v>
      </c>
      <c r="S99" s="8">
        <v>0</v>
      </c>
      <c r="T99" s="9" t="s">
        <v>49</v>
      </c>
      <c r="U99" s="9" t="s">
        <v>35</v>
      </c>
      <c r="V99" s="8" t="s">
        <v>746</v>
      </c>
      <c r="W99" s="10">
        <v>45657</v>
      </c>
      <c r="X99" s="8" t="s">
        <v>747</v>
      </c>
      <c r="Y99" s="8" t="s">
        <v>824</v>
      </c>
      <c r="Z99" s="8" t="s">
        <v>186</v>
      </c>
      <c r="AA99" s="8" t="s">
        <v>67</v>
      </c>
      <c r="AB99" s="8" t="s">
        <v>67</v>
      </c>
      <c r="AC99" s="8" t="s">
        <v>187</v>
      </c>
      <c r="AD99" s="8" t="s">
        <v>188</v>
      </c>
      <c r="AE99" s="8"/>
      <c r="AF99" s="11" t="s">
        <v>1315</v>
      </c>
      <c r="AG99" s="8" t="s">
        <v>1316</v>
      </c>
      <c r="AH99" s="12">
        <v>49430</v>
      </c>
      <c r="AI99" s="12">
        <v>48749</v>
      </c>
      <c r="AJ99" s="12">
        <v>43412</v>
      </c>
      <c r="AK99" s="12">
        <v>33396</v>
      </c>
      <c r="AL99" s="12">
        <v>12665</v>
      </c>
      <c r="AM99" s="12">
        <v>8664</v>
      </c>
      <c r="AN99" s="12">
        <v>3966</v>
      </c>
      <c r="AO99" s="12">
        <v>8087</v>
      </c>
      <c r="AP99" s="12">
        <v>8720</v>
      </c>
      <c r="AQ99" s="12">
        <v>20454</v>
      </c>
      <c r="AR99" s="12">
        <v>41056</v>
      </c>
      <c r="AS99" s="13">
        <v>50410</v>
      </c>
      <c r="AT99" s="14">
        <f>AH99+AI99+AJ99+AK99+AL99+AM99+AN99+AO99+AP99+AQ99+AR99+AS99</f>
        <v>329009</v>
      </c>
      <c r="AU99" s="8" t="str">
        <f>AU$18</f>
        <v>W-5.1</v>
      </c>
      <c r="AV99" s="8" t="s">
        <v>1147</v>
      </c>
      <c r="AW99" s="8" t="s">
        <v>1317</v>
      </c>
      <c r="AX99" s="15">
        <v>8760</v>
      </c>
      <c r="AY99" s="9">
        <v>12</v>
      </c>
      <c r="AZ99" s="16">
        <v>0</v>
      </c>
      <c r="BA99" s="16">
        <v>100</v>
      </c>
      <c r="BB99" s="9">
        <f t="shared" si="24"/>
        <v>0</v>
      </c>
      <c r="BC99" s="9">
        <f t="shared" si="25"/>
        <v>329009</v>
      </c>
      <c r="BD99" s="17">
        <f t="shared" si="26"/>
        <v>0</v>
      </c>
      <c r="BE99" s="17">
        <f t="shared" si="27"/>
        <v>0</v>
      </c>
      <c r="BF99" s="18">
        <f t="shared" si="28"/>
        <v>0</v>
      </c>
      <c r="BG99" s="18">
        <f t="shared" si="29"/>
        <v>0</v>
      </c>
      <c r="BH99" s="18">
        <f t="shared" si="30"/>
        <v>0</v>
      </c>
      <c r="BI99" s="19">
        <f t="shared" si="31"/>
        <v>0</v>
      </c>
      <c r="BJ99" s="20">
        <f t="shared" si="32"/>
        <v>0</v>
      </c>
      <c r="BK99" s="19">
        <f t="shared" si="33"/>
        <v>0</v>
      </c>
      <c r="BL99" s="20">
        <f t="shared" si="34"/>
        <v>0</v>
      </c>
      <c r="BM99" s="12">
        <f>VLOOKUP(AU99,Ceny!$A$3:$E$9,2,FALSE)</f>
        <v>6.4200000000000004E-3</v>
      </c>
      <c r="BN99" s="20">
        <f>ROUND(BM99*AX99*AW99*AZ99/100,2)</f>
        <v>0</v>
      </c>
      <c r="BO99" s="12">
        <f>VLOOKUP(AU99,Ceny!$A$3:$E$9,4,FALSE)</f>
        <v>4.96E-3</v>
      </c>
      <c r="BP99" s="20">
        <f>ROUND(BO99*AW99*AX99*BA99/100,2)</f>
        <v>8559.57</v>
      </c>
      <c r="BQ99" s="12">
        <f>VLOOKUP(AU99,Ceny!$A$3:$E$9,3,FALSE)</f>
        <v>2.3060000000000001E-2</v>
      </c>
      <c r="BR99" s="20">
        <f t="shared" si="35"/>
        <v>0</v>
      </c>
      <c r="BS99" s="12">
        <f>VLOOKUP(AU99,Ceny!$A$3:$E$9,5,FALSE)</f>
        <v>1.8329999999999999E-2</v>
      </c>
      <c r="BT99" s="20">
        <f t="shared" si="36"/>
        <v>6030.73</v>
      </c>
      <c r="BU99" s="20">
        <v>0</v>
      </c>
      <c r="BV99" s="68">
        <f t="shared" si="37"/>
        <v>0</v>
      </c>
      <c r="BW99" s="21">
        <f t="shared" si="38"/>
        <v>14590.3</v>
      </c>
      <c r="BX99" s="21">
        <f t="shared" si="39"/>
        <v>3355.77</v>
      </c>
      <c r="BY99" s="21">
        <f t="shared" si="40"/>
        <v>17946.07</v>
      </c>
      <c r="CA99" s="66"/>
    </row>
    <row r="100" spans="1:79">
      <c r="A100" s="73">
        <f t="shared" si="41"/>
        <v>87</v>
      </c>
      <c r="B100" s="8" t="s">
        <v>65</v>
      </c>
      <c r="C100" s="8" t="s">
        <v>66</v>
      </c>
      <c r="D100" s="8" t="s">
        <v>67</v>
      </c>
      <c r="E100" s="8" t="s">
        <v>67</v>
      </c>
      <c r="F100" s="8" t="s">
        <v>68</v>
      </c>
      <c r="G100" s="8" t="s">
        <v>69</v>
      </c>
      <c r="H100" s="8"/>
      <c r="I100" s="8" t="s">
        <v>70</v>
      </c>
      <c r="J100" s="8" t="s">
        <v>189</v>
      </c>
      <c r="K100" s="8" t="s">
        <v>190</v>
      </c>
      <c r="L100" s="8" t="s">
        <v>67</v>
      </c>
      <c r="M100" s="8" t="s">
        <v>67</v>
      </c>
      <c r="N100" s="8" t="s">
        <v>191</v>
      </c>
      <c r="O100" s="8" t="s">
        <v>192</v>
      </c>
      <c r="P100" s="8"/>
      <c r="Q100" s="8" t="s">
        <v>740</v>
      </c>
      <c r="R100" s="8" t="s">
        <v>741</v>
      </c>
      <c r="S100" s="8">
        <v>0</v>
      </c>
      <c r="T100" s="9" t="s">
        <v>49</v>
      </c>
      <c r="U100" s="9" t="s">
        <v>35</v>
      </c>
      <c r="V100" s="8" t="s">
        <v>746</v>
      </c>
      <c r="W100" s="10">
        <v>45657</v>
      </c>
      <c r="X100" s="8" t="s">
        <v>747</v>
      </c>
      <c r="Y100" s="8" t="s">
        <v>825</v>
      </c>
      <c r="Z100" s="8" t="s">
        <v>190</v>
      </c>
      <c r="AA100" s="8" t="s">
        <v>67</v>
      </c>
      <c r="AB100" s="8" t="s">
        <v>67</v>
      </c>
      <c r="AC100" s="8" t="s">
        <v>191</v>
      </c>
      <c r="AD100" s="8" t="s">
        <v>192</v>
      </c>
      <c r="AE100" s="8"/>
      <c r="AF100" s="11" t="s">
        <v>1318</v>
      </c>
      <c r="AG100" s="8" t="s">
        <v>1319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3"/>
      <c r="AT100" s="14">
        <v>205461</v>
      </c>
      <c r="AU100" s="8" t="str">
        <f>AU$21</f>
        <v>W-3.6</v>
      </c>
      <c r="AV100" s="8" t="s">
        <v>1147</v>
      </c>
      <c r="AW100" s="8"/>
      <c r="AX100" s="15">
        <v>8760</v>
      </c>
      <c r="AY100" s="9">
        <v>12</v>
      </c>
      <c r="AZ100" s="16">
        <v>0</v>
      </c>
      <c r="BA100" s="16">
        <v>100</v>
      </c>
      <c r="BB100" s="9">
        <f t="shared" si="24"/>
        <v>0</v>
      </c>
      <c r="BC100" s="9">
        <f t="shared" si="25"/>
        <v>205461</v>
      </c>
      <c r="BD100" s="17">
        <f t="shared" si="26"/>
        <v>0</v>
      </c>
      <c r="BE100" s="17">
        <f t="shared" si="27"/>
        <v>0</v>
      </c>
      <c r="BF100" s="18">
        <f t="shared" si="28"/>
        <v>0</v>
      </c>
      <c r="BG100" s="18">
        <f t="shared" si="29"/>
        <v>0</v>
      </c>
      <c r="BH100" s="18">
        <f t="shared" si="30"/>
        <v>0</v>
      </c>
      <c r="BI100" s="19">
        <f t="shared" si="31"/>
        <v>0</v>
      </c>
      <c r="BJ100" s="20">
        <f t="shared" si="32"/>
        <v>0</v>
      </c>
      <c r="BK100" s="19">
        <f t="shared" si="33"/>
        <v>0</v>
      </c>
      <c r="BL100" s="20">
        <f t="shared" si="34"/>
        <v>0</v>
      </c>
      <c r="BM100" s="12">
        <f>VLOOKUP(AU100,Ceny!$A$3:$E$9,2,FALSE)</f>
        <v>42.41</v>
      </c>
      <c r="BN100" s="20">
        <f t="shared" ref="BN100:BN112" si="42">ROUND(BM100*AY100*AZ100/100,2)</f>
        <v>0</v>
      </c>
      <c r="BO100" s="12">
        <f>VLOOKUP(AU100,Ceny!$A$3:$E$9,4,FALSE)</f>
        <v>32.76</v>
      </c>
      <c r="BP100" s="20">
        <f t="shared" ref="BP100:BP112" si="43">ROUND(BO100*AY100*BA100/100,2)</f>
        <v>393.12</v>
      </c>
      <c r="BQ100" s="12">
        <f>VLOOKUP(AU100,Ceny!$A$3:$E$9,3,FALSE)</f>
        <v>4.4200000000000003E-2</v>
      </c>
      <c r="BR100" s="20">
        <f t="shared" si="35"/>
        <v>0</v>
      </c>
      <c r="BS100" s="12">
        <f>VLOOKUP(AU100,Ceny!$A$3:$E$9,5,FALSE)</f>
        <v>3.5119999999999998E-2</v>
      </c>
      <c r="BT100" s="20">
        <f t="shared" si="36"/>
        <v>7215.79</v>
      </c>
      <c r="BU100" s="20">
        <v>0</v>
      </c>
      <c r="BV100" s="68">
        <f t="shared" si="37"/>
        <v>0</v>
      </c>
      <c r="BW100" s="21">
        <f t="shared" si="38"/>
        <v>7608.91</v>
      </c>
      <c r="BX100" s="21">
        <f t="shared" si="39"/>
        <v>1750.05</v>
      </c>
      <c r="BY100" s="21">
        <f t="shared" si="40"/>
        <v>9358.9599999999991</v>
      </c>
      <c r="CA100" s="66"/>
    </row>
    <row r="101" spans="1:79">
      <c r="A101" s="73">
        <f t="shared" si="41"/>
        <v>88</v>
      </c>
      <c r="B101" s="8" t="s">
        <v>65</v>
      </c>
      <c r="C101" s="8" t="s">
        <v>66</v>
      </c>
      <c r="D101" s="8" t="s">
        <v>67</v>
      </c>
      <c r="E101" s="8" t="s">
        <v>67</v>
      </c>
      <c r="F101" s="8" t="s">
        <v>68</v>
      </c>
      <c r="G101" s="8" t="s">
        <v>69</v>
      </c>
      <c r="H101" s="8"/>
      <c r="I101" s="8" t="s">
        <v>70</v>
      </c>
      <c r="J101" s="8" t="s">
        <v>189</v>
      </c>
      <c r="K101" s="8" t="s">
        <v>190</v>
      </c>
      <c r="L101" s="8" t="s">
        <v>67</v>
      </c>
      <c r="M101" s="8" t="s">
        <v>67</v>
      </c>
      <c r="N101" s="8" t="s">
        <v>191</v>
      </c>
      <c r="O101" s="8" t="s">
        <v>192</v>
      </c>
      <c r="P101" s="8"/>
      <c r="Q101" s="8" t="s">
        <v>740</v>
      </c>
      <c r="R101" s="8" t="s">
        <v>741</v>
      </c>
      <c r="S101" s="8">
        <v>0</v>
      </c>
      <c r="T101" s="9" t="s">
        <v>49</v>
      </c>
      <c r="U101" s="9" t="s">
        <v>35</v>
      </c>
      <c r="V101" s="8" t="s">
        <v>746</v>
      </c>
      <c r="W101" s="10">
        <v>45657</v>
      </c>
      <c r="X101" s="8" t="s">
        <v>747</v>
      </c>
      <c r="Y101" s="8" t="s">
        <v>825</v>
      </c>
      <c r="Z101" s="8" t="s">
        <v>190</v>
      </c>
      <c r="AA101" s="8" t="s">
        <v>67</v>
      </c>
      <c r="AB101" s="8" t="s">
        <v>67</v>
      </c>
      <c r="AC101" s="8" t="s">
        <v>191</v>
      </c>
      <c r="AD101" s="8" t="s">
        <v>192</v>
      </c>
      <c r="AE101" s="8"/>
      <c r="AF101" s="11" t="s">
        <v>1320</v>
      </c>
      <c r="AG101" s="8" t="s">
        <v>1321</v>
      </c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3"/>
      <c r="AT101" s="14">
        <v>6450</v>
      </c>
      <c r="AU101" s="8" t="str">
        <f>AU$16</f>
        <v>W-4</v>
      </c>
      <c r="AV101" s="8" t="s">
        <v>1147</v>
      </c>
      <c r="AW101" s="8"/>
      <c r="AX101" s="15">
        <v>8760</v>
      </c>
      <c r="AY101" s="9">
        <v>12</v>
      </c>
      <c r="AZ101" s="16">
        <v>0</v>
      </c>
      <c r="BA101" s="16">
        <v>100</v>
      </c>
      <c r="BB101" s="9">
        <f t="shared" si="24"/>
        <v>0</v>
      </c>
      <c r="BC101" s="9">
        <f t="shared" si="25"/>
        <v>6450</v>
      </c>
      <c r="BD101" s="17">
        <f t="shared" si="26"/>
        <v>0</v>
      </c>
      <c r="BE101" s="17">
        <f t="shared" si="27"/>
        <v>0</v>
      </c>
      <c r="BF101" s="18">
        <f t="shared" si="28"/>
        <v>0</v>
      </c>
      <c r="BG101" s="18">
        <f t="shared" si="29"/>
        <v>0</v>
      </c>
      <c r="BH101" s="18">
        <f t="shared" si="30"/>
        <v>0</v>
      </c>
      <c r="BI101" s="19">
        <f t="shared" si="31"/>
        <v>0</v>
      </c>
      <c r="BJ101" s="20">
        <f t="shared" si="32"/>
        <v>0</v>
      </c>
      <c r="BK101" s="19">
        <f t="shared" si="33"/>
        <v>0</v>
      </c>
      <c r="BL101" s="20">
        <f t="shared" si="34"/>
        <v>0</v>
      </c>
      <c r="BM101" s="12">
        <f>VLOOKUP(AU101,Ceny!$A$3:$E$9,2,FALSE)</f>
        <v>204.77</v>
      </c>
      <c r="BN101" s="20">
        <f t="shared" si="42"/>
        <v>0</v>
      </c>
      <c r="BO101" s="12">
        <f>VLOOKUP(AU101,Ceny!$A$3:$E$9,4,FALSE)</f>
        <v>158.16</v>
      </c>
      <c r="BP101" s="20">
        <f t="shared" si="43"/>
        <v>1897.92</v>
      </c>
      <c r="BQ101" s="12">
        <f>VLOOKUP(AU101,Ceny!$A$3:$E$9,3,FALSE)</f>
        <v>4.4069999999999998E-2</v>
      </c>
      <c r="BR101" s="20">
        <f t="shared" si="35"/>
        <v>0</v>
      </c>
      <c r="BS101" s="12">
        <f>VLOOKUP(AU101,Ceny!$A$3:$E$9,5,FALSE)</f>
        <v>3.5020000000000003E-2</v>
      </c>
      <c r="BT101" s="20">
        <f t="shared" si="36"/>
        <v>225.88</v>
      </c>
      <c r="BU101" s="20">
        <v>0</v>
      </c>
      <c r="BV101" s="68">
        <f t="shared" si="37"/>
        <v>0</v>
      </c>
      <c r="BW101" s="21">
        <f t="shared" si="38"/>
        <v>2123.8000000000002</v>
      </c>
      <c r="BX101" s="21">
        <f t="shared" si="39"/>
        <v>488.47</v>
      </c>
      <c r="BY101" s="21">
        <f t="shared" si="40"/>
        <v>2612.2700000000004</v>
      </c>
      <c r="CA101" s="66"/>
    </row>
    <row r="102" spans="1:79">
      <c r="A102" s="73">
        <f t="shared" si="41"/>
        <v>89</v>
      </c>
      <c r="B102" s="8" t="s">
        <v>65</v>
      </c>
      <c r="C102" s="8" t="s">
        <v>66</v>
      </c>
      <c r="D102" s="8" t="s">
        <v>67</v>
      </c>
      <c r="E102" s="8" t="s">
        <v>67</v>
      </c>
      <c r="F102" s="8" t="s">
        <v>68</v>
      </c>
      <c r="G102" s="8" t="s">
        <v>69</v>
      </c>
      <c r="H102" s="8"/>
      <c r="I102" s="8" t="s">
        <v>70</v>
      </c>
      <c r="J102" s="8" t="s">
        <v>193</v>
      </c>
      <c r="K102" s="8" t="s">
        <v>194</v>
      </c>
      <c r="L102" s="8" t="s">
        <v>67</v>
      </c>
      <c r="M102" s="8" t="s">
        <v>67</v>
      </c>
      <c r="N102" s="8" t="s">
        <v>195</v>
      </c>
      <c r="O102" s="8" t="s">
        <v>129</v>
      </c>
      <c r="P102" s="8"/>
      <c r="Q102" s="8" t="s">
        <v>740</v>
      </c>
      <c r="R102" s="8" t="s">
        <v>741</v>
      </c>
      <c r="S102" s="8">
        <v>0</v>
      </c>
      <c r="T102" s="9" t="s">
        <v>49</v>
      </c>
      <c r="U102" s="9" t="s">
        <v>35</v>
      </c>
      <c r="V102" s="8" t="s">
        <v>746</v>
      </c>
      <c r="W102" s="10">
        <v>45657</v>
      </c>
      <c r="X102" s="8" t="s">
        <v>747</v>
      </c>
      <c r="Y102" s="8" t="s">
        <v>193</v>
      </c>
      <c r="Z102" s="8" t="s">
        <v>194</v>
      </c>
      <c r="AA102" s="8" t="s">
        <v>67</v>
      </c>
      <c r="AB102" s="8" t="s">
        <v>67</v>
      </c>
      <c r="AC102" s="8" t="s">
        <v>195</v>
      </c>
      <c r="AD102" s="8" t="s">
        <v>129</v>
      </c>
      <c r="AE102" s="8"/>
      <c r="AF102" s="11" t="s">
        <v>1322</v>
      </c>
      <c r="AG102" s="8" t="s">
        <v>1323</v>
      </c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3"/>
      <c r="AT102" s="14">
        <v>11727</v>
      </c>
      <c r="AU102" s="8" t="str">
        <f>AU$29</f>
        <v>W-2.1</v>
      </c>
      <c r="AV102" s="8" t="s">
        <v>1147</v>
      </c>
      <c r="AW102" s="8"/>
      <c r="AX102" s="15">
        <v>8760</v>
      </c>
      <c r="AY102" s="9">
        <v>12</v>
      </c>
      <c r="AZ102" s="16">
        <v>0</v>
      </c>
      <c r="BA102" s="16">
        <v>100</v>
      </c>
      <c r="BB102" s="9">
        <f t="shared" si="24"/>
        <v>0</v>
      </c>
      <c r="BC102" s="9">
        <f t="shared" si="25"/>
        <v>11727</v>
      </c>
      <c r="BD102" s="17">
        <f t="shared" si="26"/>
        <v>0</v>
      </c>
      <c r="BE102" s="17">
        <f t="shared" si="27"/>
        <v>0</v>
      </c>
      <c r="BF102" s="18">
        <f t="shared" si="28"/>
        <v>0</v>
      </c>
      <c r="BG102" s="18">
        <f t="shared" si="29"/>
        <v>0</v>
      </c>
      <c r="BH102" s="18">
        <f t="shared" si="30"/>
        <v>0</v>
      </c>
      <c r="BI102" s="19">
        <f t="shared" si="31"/>
        <v>0</v>
      </c>
      <c r="BJ102" s="20">
        <f t="shared" si="32"/>
        <v>0</v>
      </c>
      <c r="BK102" s="19">
        <f t="shared" si="33"/>
        <v>0</v>
      </c>
      <c r="BL102" s="20">
        <f t="shared" si="34"/>
        <v>0</v>
      </c>
      <c r="BM102" s="12">
        <f>VLOOKUP(AU102,Ceny!$A$3:$E$9,2,FALSE)</f>
        <v>13.04</v>
      </c>
      <c r="BN102" s="20">
        <f t="shared" si="42"/>
        <v>0</v>
      </c>
      <c r="BO102" s="12">
        <f>VLOOKUP(AU102,Ceny!$A$3:$E$9,4,FALSE)</f>
        <v>10.07</v>
      </c>
      <c r="BP102" s="20">
        <f t="shared" si="43"/>
        <v>120.84</v>
      </c>
      <c r="BQ102" s="12">
        <f>VLOOKUP(AU102,Ceny!$A$3:$E$9,3,FALSE)</f>
        <v>4.7559999999999998E-2</v>
      </c>
      <c r="BR102" s="20">
        <f t="shared" si="35"/>
        <v>0</v>
      </c>
      <c r="BS102" s="12">
        <f>VLOOKUP(AU102,Ceny!$A$3:$E$9,5,FALSE)</f>
        <v>3.7789999999999997E-2</v>
      </c>
      <c r="BT102" s="20">
        <f t="shared" si="36"/>
        <v>443.16</v>
      </c>
      <c r="BU102" s="20">
        <v>0</v>
      </c>
      <c r="BV102" s="68">
        <f t="shared" si="37"/>
        <v>0</v>
      </c>
      <c r="BW102" s="21">
        <f t="shared" si="38"/>
        <v>564</v>
      </c>
      <c r="BX102" s="21">
        <f t="shared" si="39"/>
        <v>129.72</v>
      </c>
      <c r="BY102" s="21">
        <f t="shared" si="40"/>
        <v>693.72</v>
      </c>
      <c r="CA102" s="66"/>
    </row>
    <row r="103" spans="1:79">
      <c r="A103" s="73">
        <f t="shared" si="41"/>
        <v>90</v>
      </c>
      <c r="B103" s="8" t="s">
        <v>65</v>
      </c>
      <c r="C103" s="8" t="s">
        <v>66</v>
      </c>
      <c r="D103" s="8" t="s">
        <v>67</v>
      </c>
      <c r="E103" s="8" t="s">
        <v>67</v>
      </c>
      <c r="F103" s="8" t="s">
        <v>68</v>
      </c>
      <c r="G103" s="8" t="s">
        <v>69</v>
      </c>
      <c r="H103" s="8"/>
      <c r="I103" s="8" t="s">
        <v>70</v>
      </c>
      <c r="J103" s="8" t="s">
        <v>196</v>
      </c>
      <c r="K103" s="8" t="s">
        <v>197</v>
      </c>
      <c r="L103" s="8" t="s">
        <v>67</v>
      </c>
      <c r="M103" s="8" t="s">
        <v>67</v>
      </c>
      <c r="N103" s="8" t="s">
        <v>198</v>
      </c>
      <c r="O103" s="8" t="s">
        <v>98</v>
      </c>
      <c r="P103" s="8"/>
      <c r="Q103" s="8" t="s">
        <v>740</v>
      </c>
      <c r="R103" s="8" t="s">
        <v>741</v>
      </c>
      <c r="S103" s="8">
        <v>0</v>
      </c>
      <c r="T103" s="9" t="s">
        <v>49</v>
      </c>
      <c r="U103" s="9" t="s">
        <v>35</v>
      </c>
      <c r="V103" s="8" t="s">
        <v>746</v>
      </c>
      <c r="W103" s="10">
        <v>45657</v>
      </c>
      <c r="X103" s="8" t="s">
        <v>747</v>
      </c>
      <c r="Y103" s="8" t="s">
        <v>196</v>
      </c>
      <c r="Z103" s="8" t="s">
        <v>197</v>
      </c>
      <c r="AA103" s="8" t="s">
        <v>67</v>
      </c>
      <c r="AB103" s="8" t="s">
        <v>67</v>
      </c>
      <c r="AC103" s="8" t="s">
        <v>198</v>
      </c>
      <c r="AD103" s="8" t="s">
        <v>98</v>
      </c>
      <c r="AE103" s="8"/>
      <c r="AF103" s="11" t="s">
        <v>1324</v>
      </c>
      <c r="AG103" s="8" t="s">
        <v>1325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3"/>
      <c r="AT103" s="14">
        <v>6837</v>
      </c>
      <c r="AU103" s="8" t="str">
        <f>AU$29</f>
        <v>W-2.1</v>
      </c>
      <c r="AV103" s="8" t="s">
        <v>1147</v>
      </c>
      <c r="AW103" s="8"/>
      <c r="AX103" s="15">
        <v>8760</v>
      </c>
      <c r="AY103" s="9">
        <v>12</v>
      </c>
      <c r="AZ103" s="16">
        <v>0</v>
      </c>
      <c r="BA103" s="16">
        <v>100</v>
      </c>
      <c r="BB103" s="9">
        <f t="shared" si="24"/>
        <v>0</v>
      </c>
      <c r="BC103" s="9">
        <f t="shared" si="25"/>
        <v>6837</v>
      </c>
      <c r="BD103" s="17">
        <f t="shared" si="26"/>
        <v>0</v>
      </c>
      <c r="BE103" s="17">
        <f t="shared" si="27"/>
        <v>0</v>
      </c>
      <c r="BF103" s="18">
        <f t="shared" si="28"/>
        <v>0</v>
      </c>
      <c r="BG103" s="18">
        <f t="shared" si="29"/>
        <v>0</v>
      </c>
      <c r="BH103" s="18">
        <f t="shared" si="30"/>
        <v>0</v>
      </c>
      <c r="BI103" s="19">
        <f t="shared" si="31"/>
        <v>0</v>
      </c>
      <c r="BJ103" s="20">
        <f t="shared" si="32"/>
        <v>0</v>
      </c>
      <c r="BK103" s="19">
        <f t="shared" si="33"/>
        <v>0</v>
      </c>
      <c r="BL103" s="20">
        <f t="shared" si="34"/>
        <v>0</v>
      </c>
      <c r="BM103" s="12">
        <f>VLOOKUP(AU103,Ceny!$A$3:$E$9,2,FALSE)</f>
        <v>13.04</v>
      </c>
      <c r="BN103" s="20">
        <f t="shared" si="42"/>
        <v>0</v>
      </c>
      <c r="BO103" s="12">
        <f>VLOOKUP(AU103,Ceny!$A$3:$E$9,4,FALSE)</f>
        <v>10.07</v>
      </c>
      <c r="BP103" s="20">
        <f t="shared" si="43"/>
        <v>120.84</v>
      </c>
      <c r="BQ103" s="12">
        <f>VLOOKUP(AU103,Ceny!$A$3:$E$9,3,FALSE)</f>
        <v>4.7559999999999998E-2</v>
      </c>
      <c r="BR103" s="20">
        <f t="shared" si="35"/>
        <v>0</v>
      </c>
      <c r="BS103" s="12">
        <f>VLOOKUP(AU103,Ceny!$A$3:$E$9,5,FALSE)</f>
        <v>3.7789999999999997E-2</v>
      </c>
      <c r="BT103" s="20">
        <f t="shared" si="36"/>
        <v>258.37</v>
      </c>
      <c r="BU103" s="20">
        <v>0</v>
      </c>
      <c r="BV103" s="68">
        <f t="shared" si="37"/>
        <v>0</v>
      </c>
      <c r="BW103" s="21">
        <f t="shared" si="38"/>
        <v>379.21000000000004</v>
      </c>
      <c r="BX103" s="21">
        <f t="shared" si="39"/>
        <v>87.22</v>
      </c>
      <c r="BY103" s="21">
        <f t="shared" si="40"/>
        <v>466.43000000000006</v>
      </c>
      <c r="CA103" s="66"/>
    </row>
    <row r="104" spans="1:79">
      <c r="A104" s="73">
        <f t="shared" si="41"/>
        <v>91</v>
      </c>
      <c r="B104" s="8" t="s">
        <v>65</v>
      </c>
      <c r="C104" s="8" t="s">
        <v>66</v>
      </c>
      <c r="D104" s="8" t="s">
        <v>67</v>
      </c>
      <c r="E104" s="8" t="s">
        <v>67</v>
      </c>
      <c r="F104" s="8" t="s">
        <v>68</v>
      </c>
      <c r="G104" s="8" t="s">
        <v>69</v>
      </c>
      <c r="H104" s="8"/>
      <c r="I104" s="8" t="s">
        <v>70</v>
      </c>
      <c r="J104" s="8" t="s">
        <v>199</v>
      </c>
      <c r="K104" s="8" t="s">
        <v>200</v>
      </c>
      <c r="L104" s="8" t="s">
        <v>67</v>
      </c>
      <c r="M104" s="8" t="s">
        <v>67</v>
      </c>
      <c r="N104" s="8" t="s">
        <v>201</v>
      </c>
      <c r="O104" s="8" t="s">
        <v>202</v>
      </c>
      <c r="P104" s="8"/>
      <c r="Q104" s="8" t="s">
        <v>740</v>
      </c>
      <c r="R104" s="8" t="s">
        <v>741</v>
      </c>
      <c r="S104" s="8">
        <v>0</v>
      </c>
      <c r="T104" s="9" t="s">
        <v>49</v>
      </c>
      <c r="U104" s="9" t="s">
        <v>35</v>
      </c>
      <c r="V104" s="8" t="s">
        <v>746</v>
      </c>
      <c r="W104" s="10">
        <v>45657</v>
      </c>
      <c r="X104" s="8" t="s">
        <v>747</v>
      </c>
      <c r="Y104" s="8" t="s">
        <v>199</v>
      </c>
      <c r="Z104" s="8" t="s">
        <v>200</v>
      </c>
      <c r="AA104" s="8" t="s">
        <v>67</v>
      </c>
      <c r="AB104" s="8" t="s">
        <v>67</v>
      </c>
      <c r="AC104" s="8" t="s">
        <v>201</v>
      </c>
      <c r="AD104" s="8" t="s">
        <v>202</v>
      </c>
      <c r="AE104" s="8"/>
      <c r="AF104" s="11" t="s">
        <v>1326</v>
      </c>
      <c r="AG104" s="8" t="s">
        <v>1327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3"/>
      <c r="AT104" s="14">
        <v>2185</v>
      </c>
      <c r="AU104" s="8" t="str">
        <f>AU$29</f>
        <v>W-2.1</v>
      </c>
      <c r="AV104" s="8" t="s">
        <v>1147</v>
      </c>
      <c r="AW104" s="8"/>
      <c r="AX104" s="15">
        <v>8760</v>
      </c>
      <c r="AY104" s="9">
        <v>12</v>
      </c>
      <c r="AZ104" s="16">
        <v>0</v>
      </c>
      <c r="BA104" s="16">
        <v>100</v>
      </c>
      <c r="BB104" s="9">
        <f t="shared" si="24"/>
        <v>0</v>
      </c>
      <c r="BC104" s="9">
        <f t="shared" si="25"/>
        <v>2185</v>
      </c>
      <c r="BD104" s="17">
        <f t="shared" si="26"/>
        <v>0</v>
      </c>
      <c r="BE104" s="17">
        <f t="shared" si="27"/>
        <v>0</v>
      </c>
      <c r="BF104" s="18">
        <f t="shared" si="28"/>
        <v>0</v>
      </c>
      <c r="BG104" s="18">
        <f t="shared" si="29"/>
        <v>0</v>
      </c>
      <c r="BH104" s="18">
        <f t="shared" si="30"/>
        <v>0</v>
      </c>
      <c r="BI104" s="19">
        <f t="shared" si="31"/>
        <v>0</v>
      </c>
      <c r="BJ104" s="20">
        <f t="shared" si="32"/>
        <v>0</v>
      </c>
      <c r="BK104" s="19">
        <f t="shared" si="33"/>
        <v>0</v>
      </c>
      <c r="BL104" s="20">
        <f t="shared" si="34"/>
        <v>0</v>
      </c>
      <c r="BM104" s="12">
        <f>VLOOKUP(AU104,Ceny!$A$3:$E$9,2,FALSE)</f>
        <v>13.04</v>
      </c>
      <c r="BN104" s="20">
        <f t="shared" si="42"/>
        <v>0</v>
      </c>
      <c r="BO104" s="12">
        <f>VLOOKUP(AU104,Ceny!$A$3:$E$9,4,FALSE)</f>
        <v>10.07</v>
      </c>
      <c r="BP104" s="20">
        <f t="shared" si="43"/>
        <v>120.84</v>
      </c>
      <c r="BQ104" s="12">
        <f>VLOOKUP(AU104,Ceny!$A$3:$E$9,3,FALSE)</f>
        <v>4.7559999999999998E-2</v>
      </c>
      <c r="BR104" s="20">
        <f t="shared" si="35"/>
        <v>0</v>
      </c>
      <c r="BS104" s="12">
        <f>VLOOKUP(AU104,Ceny!$A$3:$E$9,5,FALSE)</f>
        <v>3.7789999999999997E-2</v>
      </c>
      <c r="BT104" s="20">
        <f t="shared" si="36"/>
        <v>82.57</v>
      </c>
      <c r="BU104" s="20">
        <v>0</v>
      </c>
      <c r="BV104" s="68">
        <f t="shared" si="37"/>
        <v>0</v>
      </c>
      <c r="BW104" s="21">
        <f t="shared" si="38"/>
        <v>203.41</v>
      </c>
      <c r="BX104" s="21">
        <f t="shared" si="39"/>
        <v>46.78</v>
      </c>
      <c r="BY104" s="21">
        <f t="shared" si="40"/>
        <v>250.19</v>
      </c>
      <c r="CA104" s="66"/>
    </row>
    <row r="105" spans="1:79">
      <c r="A105" s="73">
        <f t="shared" si="41"/>
        <v>92</v>
      </c>
      <c r="B105" s="8" t="s">
        <v>65</v>
      </c>
      <c r="C105" s="8" t="s">
        <v>66</v>
      </c>
      <c r="D105" s="8" t="s">
        <v>67</v>
      </c>
      <c r="E105" s="8" t="s">
        <v>67</v>
      </c>
      <c r="F105" s="8" t="s">
        <v>68</v>
      </c>
      <c r="G105" s="8" t="s">
        <v>69</v>
      </c>
      <c r="H105" s="8"/>
      <c r="I105" s="8" t="s">
        <v>70</v>
      </c>
      <c r="J105" s="8" t="s">
        <v>203</v>
      </c>
      <c r="K105" s="8" t="s">
        <v>204</v>
      </c>
      <c r="L105" s="8" t="s">
        <v>67</v>
      </c>
      <c r="M105" s="8" t="s">
        <v>67</v>
      </c>
      <c r="N105" s="8" t="s">
        <v>205</v>
      </c>
      <c r="O105" s="8"/>
      <c r="P105" s="8" t="s">
        <v>206</v>
      </c>
      <c r="Q105" s="8" t="s">
        <v>740</v>
      </c>
      <c r="R105" s="8" t="s">
        <v>741</v>
      </c>
      <c r="S105" s="8">
        <v>0</v>
      </c>
      <c r="T105" s="9" t="s">
        <v>49</v>
      </c>
      <c r="U105" s="9" t="s">
        <v>35</v>
      </c>
      <c r="V105" s="8" t="s">
        <v>746</v>
      </c>
      <c r="W105" s="10">
        <v>45657</v>
      </c>
      <c r="X105" s="8" t="s">
        <v>747</v>
      </c>
      <c r="Y105" s="8" t="s">
        <v>826</v>
      </c>
      <c r="Z105" s="8" t="s">
        <v>204</v>
      </c>
      <c r="AA105" s="8" t="s">
        <v>67</v>
      </c>
      <c r="AB105" s="8" t="s">
        <v>67</v>
      </c>
      <c r="AC105" s="8" t="s">
        <v>205</v>
      </c>
      <c r="AD105" s="8"/>
      <c r="AE105" s="8" t="s">
        <v>827</v>
      </c>
      <c r="AF105" s="11" t="s">
        <v>1328</v>
      </c>
      <c r="AG105" s="8" t="s">
        <v>1329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3"/>
      <c r="AT105" s="14">
        <v>130369</v>
      </c>
      <c r="AU105" s="8" t="str">
        <f>AU$16</f>
        <v>W-4</v>
      </c>
      <c r="AV105" s="8" t="s">
        <v>1147</v>
      </c>
      <c r="AW105" s="8"/>
      <c r="AX105" s="15">
        <v>8760</v>
      </c>
      <c r="AY105" s="9">
        <v>12</v>
      </c>
      <c r="AZ105" s="16">
        <v>0</v>
      </c>
      <c r="BA105" s="16">
        <v>100</v>
      </c>
      <c r="BB105" s="9">
        <f t="shared" si="24"/>
        <v>0</v>
      </c>
      <c r="BC105" s="9">
        <f t="shared" si="25"/>
        <v>130369</v>
      </c>
      <c r="BD105" s="17">
        <f t="shared" si="26"/>
        <v>0</v>
      </c>
      <c r="BE105" s="17">
        <f t="shared" si="27"/>
        <v>0</v>
      </c>
      <c r="BF105" s="18">
        <f t="shared" si="28"/>
        <v>0</v>
      </c>
      <c r="BG105" s="18">
        <f t="shared" si="29"/>
        <v>0</v>
      </c>
      <c r="BH105" s="18">
        <f t="shared" si="30"/>
        <v>0</v>
      </c>
      <c r="BI105" s="19">
        <f t="shared" si="31"/>
        <v>0</v>
      </c>
      <c r="BJ105" s="20">
        <f t="shared" si="32"/>
        <v>0</v>
      </c>
      <c r="BK105" s="19">
        <f t="shared" si="33"/>
        <v>0</v>
      </c>
      <c r="BL105" s="20">
        <f t="shared" si="34"/>
        <v>0</v>
      </c>
      <c r="BM105" s="12">
        <f>VLOOKUP(AU105,Ceny!$A$3:$E$9,2,FALSE)</f>
        <v>204.77</v>
      </c>
      <c r="BN105" s="20">
        <f t="shared" si="42"/>
        <v>0</v>
      </c>
      <c r="BO105" s="12">
        <f>VLOOKUP(AU105,Ceny!$A$3:$E$9,4,FALSE)</f>
        <v>158.16</v>
      </c>
      <c r="BP105" s="20">
        <f t="shared" si="43"/>
        <v>1897.92</v>
      </c>
      <c r="BQ105" s="12">
        <f>VLOOKUP(AU105,Ceny!$A$3:$E$9,3,FALSE)</f>
        <v>4.4069999999999998E-2</v>
      </c>
      <c r="BR105" s="20">
        <f t="shared" si="35"/>
        <v>0</v>
      </c>
      <c r="BS105" s="12">
        <f>VLOOKUP(AU105,Ceny!$A$3:$E$9,5,FALSE)</f>
        <v>3.5020000000000003E-2</v>
      </c>
      <c r="BT105" s="20">
        <f t="shared" si="36"/>
        <v>4565.5200000000004</v>
      </c>
      <c r="BU105" s="20">
        <v>0</v>
      </c>
      <c r="BV105" s="68">
        <f t="shared" si="37"/>
        <v>0</v>
      </c>
      <c r="BW105" s="21">
        <f t="shared" si="38"/>
        <v>6463.4400000000005</v>
      </c>
      <c r="BX105" s="21">
        <f t="shared" si="39"/>
        <v>1486.59</v>
      </c>
      <c r="BY105" s="21">
        <f t="shared" si="40"/>
        <v>7950.0300000000007</v>
      </c>
      <c r="CA105" s="66"/>
    </row>
    <row r="106" spans="1:79">
      <c r="A106" s="73">
        <f t="shared" si="41"/>
        <v>93</v>
      </c>
      <c r="B106" s="8" t="s">
        <v>65</v>
      </c>
      <c r="C106" s="8" t="s">
        <v>66</v>
      </c>
      <c r="D106" s="8" t="s">
        <v>67</v>
      </c>
      <c r="E106" s="8" t="s">
        <v>67</v>
      </c>
      <c r="F106" s="8" t="s">
        <v>68</v>
      </c>
      <c r="G106" s="8" t="s">
        <v>69</v>
      </c>
      <c r="H106" s="8"/>
      <c r="I106" s="8" t="s">
        <v>70</v>
      </c>
      <c r="J106" s="8" t="s">
        <v>207</v>
      </c>
      <c r="K106" s="8" t="s">
        <v>208</v>
      </c>
      <c r="L106" s="8" t="s">
        <v>67</v>
      </c>
      <c r="M106" s="8" t="s">
        <v>67</v>
      </c>
      <c r="N106" s="8" t="s">
        <v>209</v>
      </c>
      <c r="O106" s="8" t="s">
        <v>129</v>
      </c>
      <c r="P106" s="8"/>
      <c r="Q106" s="8" t="s">
        <v>740</v>
      </c>
      <c r="R106" s="8" t="s">
        <v>741</v>
      </c>
      <c r="S106" s="8">
        <v>0</v>
      </c>
      <c r="T106" s="9" t="s">
        <v>49</v>
      </c>
      <c r="U106" s="9" t="s">
        <v>35</v>
      </c>
      <c r="V106" s="8" t="s">
        <v>746</v>
      </c>
      <c r="W106" s="10">
        <v>45657</v>
      </c>
      <c r="X106" s="8" t="s">
        <v>747</v>
      </c>
      <c r="Y106" s="8" t="s">
        <v>207</v>
      </c>
      <c r="Z106" s="8" t="s">
        <v>208</v>
      </c>
      <c r="AA106" s="8" t="s">
        <v>67</v>
      </c>
      <c r="AB106" s="8" t="s">
        <v>67</v>
      </c>
      <c r="AC106" s="8" t="s">
        <v>209</v>
      </c>
      <c r="AD106" s="8" t="s">
        <v>129</v>
      </c>
      <c r="AE106" s="8"/>
      <c r="AF106" s="11" t="s">
        <v>1330</v>
      </c>
      <c r="AG106" s="8" t="s">
        <v>1331</v>
      </c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3"/>
      <c r="AT106" s="14">
        <v>180085</v>
      </c>
      <c r="AU106" s="8" t="str">
        <f>AU$16</f>
        <v>W-4</v>
      </c>
      <c r="AV106" s="8" t="s">
        <v>1147</v>
      </c>
      <c r="AW106" s="8"/>
      <c r="AX106" s="15">
        <v>8760</v>
      </c>
      <c r="AY106" s="9">
        <v>12</v>
      </c>
      <c r="AZ106" s="16">
        <v>0</v>
      </c>
      <c r="BA106" s="16">
        <v>100</v>
      </c>
      <c r="BB106" s="9">
        <f t="shared" si="24"/>
        <v>0</v>
      </c>
      <c r="BC106" s="9">
        <f t="shared" si="25"/>
        <v>180085</v>
      </c>
      <c r="BD106" s="17">
        <f t="shared" si="26"/>
        <v>0</v>
      </c>
      <c r="BE106" s="17">
        <f t="shared" si="27"/>
        <v>0</v>
      </c>
      <c r="BF106" s="18">
        <f t="shared" si="28"/>
        <v>0</v>
      </c>
      <c r="BG106" s="18">
        <f t="shared" si="29"/>
        <v>0</v>
      </c>
      <c r="BH106" s="18">
        <f t="shared" si="30"/>
        <v>0</v>
      </c>
      <c r="BI106" s="19">
        <f t="shared" si="31"/>
        <v>0</v>
      </c>
      <c r="BJ106" s="20">
        <f t="shared" si="32"/>
        <v>0</v>
      </c>
      <c r="BK106" s="19">
        <f t="shared" si="33"/>
        <v>0</v>
      </c>
      <c r="BL106" s="20">
        <f t="shared" si="34"/>
        <v>0</v>
      </c>
      <c r="BM106" s="12">
        <f>VLOOKUP(AU106,Ceny!$A$3:$E$9,2,FALSE)</f>
        <v>204.77</v>
      </c>
      <c r="BN106" s="20">
        <f t="shared" si="42"/>
        <v>0</v>
      </c>
      <c r="BO106" s="12">
        <f>VLOOKUP(AU106,Ceny!$A$3:$E$9,4,FALSE)</f>
        <v>158.16</v>
      </c>
      <c r="BP106" s="20">
        <f t="shared" si="43"/>
        <v>1897.92</v>
      </c>
      <c r="BQ106" s="12">
        <f>VLOOKUP(AU106,Ceny!$A$3:$E$9,3,FALSE)</f>
        <v>4.4069999999999998E-2</v>
      </c>
      <c r="BR106" s="20">
        <f t="shared" si="35"/>
        <v>0</v>
      </c>
      <c r="BS106" s="12">
        <f>VLOOKUP(AU106,Ceny!$A$3:$E$9,5,FALSE)</f>
        <v>3.5020000000000003E-2</v>
      </c>
      <c r="BT106" s="20">
        <f t="shared" si="36"/>
        <v>6306.58</v>
      </c>
      <c r="BU106" s="20">
        <v>0</v>
      </c>
      <c r="BV106" s="68">
        <f t="shared" si="37"/>
        <v>0</v>
      </c>
      <c r="BW106" s="21">
        <f t="shared" si="38"/>
        <v>8204.5</v>
      </c>
      <c r="BX106" s="21">
        <f t="shared" si="39"/>
        <v>1887.04</v>
      </c>
      <c r="BY106" s="21">
        <f t="shared" si="40"/>
        <v>10091.540000000001</v>
      </c>
      <c r="CA106" s="66"/>
    </row>
    <row r="107" spans="1:79">
      <c r="A107" s="73">
        <f t="shared" si="41"/>
        <v>94</v>
      </c>
      <c r="B107" s="8" t="s">
        <v>65</v>
      </c>
      <c r="C107" s="8" t="s">
        <v>66</v>
      </c>
      <c r="D107" s="8" t="s">
        <v>67</v>
      </c>
      <c r="E107" s="8" t="s">
        <v>67</v>
      </c>
      <c r="F107" s="8" t="s">
        <v>68</v>
      </c>
      <c r="G107" s="8" t="s">
        <v>69</v>
      </c>
      <c r="H107" s="8"/>
      <c r="I107" s="8" t="s">
        <v>70</v>
      </c>
      <c r="J107" s="8" t="s">
        <v>207</v>
      </c>
      <c r="K107" s="8" t="s">
        <v>208</v>
      </c>
      <c r="L107" s="8" t="s">
        <v>67</v>
      </c>
      <c r="M107" s="8" t="s">
        <v>67</v>
      </c>
      <c r="N107" s="8" t="s">
        <v>209</v>
      </c>
      <c r="O107" s="8" t="s">
        <v>129</v>
      </c>
      <c r="P107" s="8"/>
      <c r="Q107" s="8" t="s">
        <v>740</v>
      </c>
      <c r="R107" s="8" t="s">
        <v>741</v>
      </c>
      <c r="S107" s="8">
        <v>0</v>
      </c>
      <c r="T107" s="9" t="s">
        <v>49</v>
      </c>
      <c r="U107" s="9" t="s">
        <v>35</v>
      </c>
      <c r="V107" s="8" t="s">
        <v>746</v>
      </c>
      <c r="W107" s="10">
        <v>45657</v>
      </c>
      <c r="X107" s="8" t="s">
        <v>747</v>
      </c>
      <c r="Y107" s="8" t="s">
        <v>207</v>
      </c>
      <c r="Z107" s="8" t="s">
        <v>208</v>
      </c>
      <c r="AA107" s="8" t="s">
        <v>67</v>
      </c>
      <c r="AB107" s="8" t="s">
        <v>67</v>
      </c>
      <c r="AC107" s="8" t="s">
        <v>209</v>
      </c>
      <c r="AD107" s="8" t="s">
        <v>129</v>
      </c>
      <c r="AE107" s="8"/>
      <c r="AF107" s="11" t="s">
        <v>1332</v>
      </c>
      <c r="AG107" s="8" t="s">
        <v>1333</v>
      </c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3"/>
      <c r="AT107" s="14">
        <v>6041</v>
      </c>
      <c r="AU107" s="8" t="str">
        <f>AU$29</f>
        <v>W-2.1</v>
      </c>
      <c r="AV107" s="8" t="s">
        <v>1147</v>
      </c>
      <c r="AW107" s="8"/>
      <c r="AX107" s="15">
        <v>8760</v>
      </c>
      <c r="AY107" s="9">
        <v>12</v>
      </c>
      <c r="AZ107" s="16">
        <v>0</v>
      </c>
      <c r="BA107" s="16">
        <v>100</v>
      </c>
      <c r="BB107" s="9">
        <f t="shared" si="24"/>
        <v>0</v>
      </c>
      <c r="BC107" s="9">
        <f t="shared" si="25"/>
        <v>6041</v>
      </c>
      <c r="BD107" s="17">
        <f t="shared" si="26"/>
        <v>0</v>
      </c>
      <c r="BE107" s="17">
        <f t="shared" si="27"/>
        <v>0</v>
      </c>
      <c r="BF107" s="18">
        <f t="shared" si="28"/>
        <v>0</v>
      </c>
      <c r="BG107" s="18">
        <f t="shared" si="29"/>
        <v>0</v>
      </c>
      <c r="BH107" s="18">
        <f t="shared" si="30"/>
        <v>0</v>
      </c>
      <c r="BI107" s="19">
        <f t="shared" si="31"/>
        <v>0</v>
      </c>
      <c r="BJ107" s="20">
        <f t="shared" si="32"/>
        <v>0</v>
      </c>
      <c r="BK107" s="19">
        <f t="shared" si="33"/>
        <v>0</v>
      </c>
      <c r="BL107" s="20">
        <f t="shared" si="34"/>
        <v>0</v>
      </c>
      <c r="BM107" s="12">
        <f>VLOOKUP(AU107,Ceny!$A$3:$E$9,2,FALSE)</f>
        <v>13.04</v>
      </c>
      <c r="BN107" s="20">
        <f t="shared" si="42"/>
        <v>0</v>
      </c>
      <c r="BO107" s="12">
        <f>VLOOKUP(AU107,Ceny!$A$3:$E$9,4,FALSE)</f>
        <v>10.07</v>
      </c>
      <c r="BP107" s="20">
        <f t="shared" si="43"/>
        <v>120.84</v>
      </c>
      <c r="BQ107" s="12">
        <f>VLOOKUP(AU107,Ceny!$A$3:$E$9,3,FALSE)</f>
        <v>4.7559999999999998E-2</v>
      </c>
      <c r="BR107" s="20">
        <f t="shared" si="35"/>
        <v>0</v>
      </c>
      <c r="BS107" s="12">
        <f>VLOOKUP(AU107,Ceny!$A$3:$E$9,5,FALSE)</f>
        <v>3.7789999999999997E-2</v>
      </c>
      <c r="BT107" s="20">
        <f t="shared" si="36"/>
        <v>228.29</v>
      </c>
      <c r="BU107" s="20">
        <v>0</v>
      </c>
      <c r="BV107" s="68">
        <f t="shared" si="37"/>
        <v>0</v>
      </c>
      <c r="BW107" s="21">
        <f t="shared" si="38"/>
        <v>349.13</v>
      </c>
      <c r="BX107" s="21">
        <f t="shared" si="39"/>
        <v>80.3</v>
      </c>
      <c r="BY107" s="21">
        <f t="shared" si="40"/>
        <v>429.43</v>
      </c>
      <c r="CA107" s="66"/>
    </row>
    <row r="108" spans="1:79">
      <c r="A108" s="73">
        <f t="shared" si="41"/>
        <v>95</v>
      </c>
      <c r="B108" s="8" t="s">
        <v>65</v>
      </c>
      <c r="C108" s="8" t="s">
        <v>66</v>
      </c>
      <c r="D108" s="8" t="s">
        <v>67</v>
      </c>
      <c r="E108" s="8" t="s">
        <v>67</v>
      </c>
      <c r="F108" s="8" t="s">
        <v>68</v>
      </c>
      <c r="G108" s="8" t="s">
        <v>69</v>
      </c>
      <c r="H108" s="8"/>
      <c r="I108" s="8" t="s">
        <v>70</v>
      </c>
      <c r="J108" s="8" t="s">
        <v>210</v>
      </c>
      <c r="K108" s="8" t="s">
        <v>211</v>
      </c>
      <c r="L108" s="8" t="s">
        <v>67</v>
      </c>
      <c r="M108" s="8" t="s">
        <v>67</v>
      </c>
      <c r="N108" s="8" t="s">
        <v>212</v>
      </c>
      <c r="O108" s="8" t="s">
        <v>213</v>
      </c>
      <c r="P108" s="8"/>
      <c r="Q108" s="8" t="s">
        <v>740</v>
      </c>
      <c r="R108" s="8" t="s">
        <v>741</v>
      </c>
      <c r="S108" s="8">
        <v>0</v>
      </c>
      <c r="T108" s="9" t="s">
        <v>49</v>
      </c>
      <c r="U108" s="9" t="s">
        <v>35</v>
      </c>
      <c r="V108" s="8" t="s">
        <v>746</v>
      </c>
      <c r="W108" s="10">
        <v>45657</v>
      </c>
      <c r="X108" s="8" t="s">
        <v>747</v>
      </c>
      <c r="Y108" s="8" t="s">
        <v>210</v>
      </c>
      <c r="Z108" s="8" t="s">
        <v>211</v>
      </c>
      <c r="AA108" s="8" t="s">
        <v>67</v>
      </c>
      <c r="AB108" s="8" t="s">
        <v>67</v>
      </c>
      <c r="AC108" s="8" t="s">
        <v>212</v>
      </c>
      <c r="AD108" s="8" t="s">
        <v>213</v>
      </c>
      <c r="AE108" s="8"/>
      <c r="AF108" s="11" t="s">
        <v>1334</v>
      </c>
      <c r="AG108" s="8" t="s">
        <v>1335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3"/>
      <c r="AT108" s="14">
        <v>12463</v>
      </c>
      <c r="AU108" s="8" t="str">
        <f>AU$29</f>
        <v>W-2.1</v>
      </c>
      <c r="AV108" s="8" t="s">
        <v>1147</v>
      </c>
      <c r="AW108" s="8"/>
      <c r="AX108" s="15">
        <v>8760</v>
      </c>
      <c r="AY108" s="9">
        <v>12</v>
      </c>
      <c r="AZ108" s="16">
        <v>0</v>
      </c>
      <c r="BA108" s="16">
        <v>100</v>
      </c>
      <c r="BB108" s="9">
        <f t="shared" si="24"/>
        <v>0</v>
      </c>
      <c r="BC108" s="9">
        <f t="shared" si="25"/>
        <v>12463</v>
      </c>
      <c r="BD108" s="17">
        <f t="shared" si="26"/>
        <v>0</v>
      </c>
      <c r="BE108" s="17">
        <f t="shared" si="27"/>
        <v>0</v>
      </c>
      <c r="BF108" s="18">
        <f t="shared" si="28"/>
        <v>0</v>
      </c>
      <c r="BG108" s="18">
        <f t="shared" si="29"/>
        <v>0</v>
      </c>
      <c r="BH108" s="18">
        <f t="shared" si="30"/>
        <v>0</v>
      </c>
      <c r="BI108" s="19">
        <f t="shared" si="31"/>
        <v>0</v>
      </c>
      <c r="BJ108" s="20">
        <f t="shared" si="32"/>
        <v>0</v>
      </c>
      <c r="BK108" s="19">
        <f t="shared" si="33"/>
        <v>0</v>
      </c>
      <c r="BL108" s="20">
        <f t="shared" si="34"/>
        <v>0</v>
      </c>
      <c r="BM108" s="12">
        <f>VLOOKUP(AU108,Ceny!$A$3:$E$9,2,FALSE)</f>
        <v>13.04</v>
      </c>
      <c r="BN108" s="20">
        <f t="shared" si="42"/>
        <v>0</v>
      </c>
      <c r="BO108" s="12">
        <f>VLOOKUP(AU108,Ceny!$A$3:$E$9,4,FALSE)</f>
        <v>10.07</v>
      </c>
      <c r="BP108" s="20">
        <f t="shared" si="43"/>
        <v>120.84</v>
      </c>
      <c r="BQ108" s="12">
        <f>VLOOKUP(AU108,Ceny!$A$3:$E$9,3,FALSE)</f>
        <v>4.7559999999999998E-2</v>
      </c>
      <c r="BR108" s="20">
        <f t="shared" si="35"/>
        <v>0</v>
      </c>
      <c r="BS108" s="12">
        <f>VLOOKUP(AU108,Ceny!$A$3:$E$9,5,FALSE)</f>
        <v>3.7789999999999997E-2</v>
      </c>
      <c r="BT108" s="20">
        <f t="shared" si="36"/>
        <v>470.98</v>
      </c>
      <c r="BU108" s="20">
        <v>0</v>
      </c>
      <c r="BV108" s="68">
        <f t="shared" si="37"/>
        <v>0</v>
      </c>
      <c r="BW108" s="21">
        <f t="shared" si="38"/>
        <v>591.82000000000005</v>
      </c>
      <c r="BX108" s="21">
        <f t="shared" si="39"/>
        <v>136.12</v>
      </c>
      <c r="BY108" s="21">
        <f t="shared" si="40"/>
        <v>727.94</v>
      </c>
      <c r="CA108" s="66"/>
    </row>
    <row r="109" spans="1:79">
      <c r="A109" s="73">
        <f t="shared" si="41"/>
        <v>96</v>
      </c>
      <c r="B109" s="8" t="s">
        <v>65</v>
      </c>
      <c r="C109" s="8" t="s">
        <v>66</v>
      </c>
      <c r="D109" s="8" t="s">
        <v>67</v>
      </c>
      <c r="E109" s="8" t="s">
        <v>67</v>
      </c>
      <c r="F109" s="8" t="s">
        <v>68</v>
      </c>
      <c r="G109" s="8" t="s">
        <v>69</v>
      </c>
      <c r="H109" s="8"/>
      <c r="I109" s="8" t="s">
        <v>70</v>
      </c>
      <c r="J109" s="8" t="s">
        <v>214</v>
      </c>
      <c r="K109" s="8" t="s">
        <v>215</v>
      </c>
      <c r="L109" s="8" t="s">
        <v>67</v>
      </c>
      <c r="M109" s="8" t="s">
        <v>67</v>
      </c>
      <c r="N109" s="8" t="s">
        <v>216</v>
      </c>
      <c r="O109" s="8" t="s">
        <v>217</v>
      </c>
      <c r="P109" s="8"/>
      <c r="Q109" s="8" t="s">
        <v>740</v>
      </c>
      <c r="R109" s="8" t="s">
        <v>741</v>
      </c>
      <c r="S109" s="8">
        <v>0</v>
      </c>
      <c r="T109" s="9" t="s">
        <v>49</v>
      </c>
      <c r="U109" s="9" t="s">
        <v>35</v>
      </c>
      <c r="V109" s="8" t="s">
        <v>746</v>
      </c>
      <c r="W109" s="10">
        <v>45657</v>
      </c>
      <c r="X109" s="8" t="s">
        <v>747</v>
      </c>
      <c r="Y109" s="8" t="s">
        <v>828</v>
      </c>
      <c r="Z109" s="8" t="s">
        <v>215</v>
      </c>
      <c r="AA109" s="8" t="s">
        <v>67</v>
      </c>
      <c r="AB109" s="8" t="s">
        <v>67</v>
      </c>
      <c r="AC109" s="8" t="s">
        <v>216</v>
      </c>
      <c r="AD109" s="8" t="s">
        <v>217</v>
      </c>
      <c r="AE109" s="8"/>
      <c r="AF109" s="11" t="s">
        <v>1336</v>
      </c>
      <c r="AG109" s="8" t="s">
        <v>1337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3"/>
      <c r="AT109" s="14">
        <v>4177</v>
      </c>
      <c r="AU109" s="8" t="str">
        <f>AU$14</f>
        <v>W-1.1</v>
      </c>
      <c r="AV109" s="8" t="s">
        <v>1147</v>
      </c>
      <c r="AW109" s="8"/>
      <c r="AX109" s="15">
        <v>8760</v>
      </c>
      <c r="AY109" s="9">
        <v>12</v>
      </c>
      <c r="AZ109" s="16">
        <v>0</v>
      </c>
      <c r="BA109" s="16">
        <v>100</v>
      </c>
      <c r="BB109" s="9">
        <f t="shared" si="24"/>
        <v>0</v>
      </c>
      <c r="BC109" s="9">
        <f t="shared" si="25"/>
        <v>4177</v>
      </c>
      <c r="BD109" s="17">
        <f t="shared" si="26"/>
        <v>0</v>
      </c>
      <c r="BE109" s="17">
        <f t="shared" si="27"/>
        <v>0</v>
      </c>
      <c r="BF109" s="18">
        <f t="shared" si="28"/>
        <v>0</v>
      </c>
      <c r="BG109" s="18">
        <f t="shared" si="29"/>
        <v>0</v>
      </c>
      <c r="BH109" s="18">
        <f t="shared" si="30"/>
        <v>0</v>
      </c>
      <c r="BI109" s="19">
        <f t="shared" si="31"/>
        <v>0</v>
      </c>
      <c r="BJ109" s="20">
        <f t="shared" si="32"/>
        <v>0</v>
      </c>
      <c r="BK109" s="19">
        <f t="shared" si="33"/>
        <v>0</v>
      </c>
      <c r="BL109" s="20">
        <f t="shared" si="34"/>
        <v>0</v>
      </c>
      <c r="BM109" s="12">
        <f>VLOOKUP(AU109,Ceny!$A$3:$E$9,2,FALSE)</f>
        <v>6.01</v>
      </c>
      <c r="BN109" s="20">
        <f t="shared" si="42"/>
        <v>0</v>
      </c>
      <c r="BO109" s="12">
        <f>VLOOKUP(AU109,Ceny!$A$3:$E$9,4,FALSE)</f>
        <v>4.6399999999999997</v>
      </c>
      <c r="BP109" s="20">
        <f t="shared" si="43"/>
        <v>55.68</v>
      </c>
      <c r="BQ109" s="12">
        <f>VLOOKUP(AU109,Ceny!$A$3:$E$9,3,FALSE)</f>
        <v>5.706E-2</v>
      </c>
      <c r="BR109" s="20">
        <f t="shared" si="35"/>
        <v>0</v>
      </c>
      <c r="BS109" s="12">
        <f>VLOOKUP(AU109,Ceny!$A$3:$E$9,5,FALSE)</f>
        <v>4.5350000000000001E-2</v>
      </c>
      <c r="BT109" s="20">
        <f t="shared" si="36"/>
        <v>189.43</v>
      </c>
      <c r="BU109" s="20">
        <v>0</v>
      </c>
      <c r="BV109" s="68">
        <f t="shared" si="37"/>
        <v>0</v>
      </c>
      <c r="BW109" s="21">
        <f t="shared" si="38"/>
        <v>245.11</v>
      </c>
      <c r="BX109" s="21">
        <f t="shared" si="39"/>
        <v>56.38</v>
      </c>
      <c r="BY109" s="21">
        <f t="shared" si="40"/>
        <v>301.49</v>
      </c>
      <c r="CA109" s="66"/>
    </row>
    <row r="110" spans="1:79">
      <c r="A110" s="73">
        <f t="shared" si="41"/>
        <v>97</v>
      </c>
      <c r="B110" s="8" t="s">
        <v>65</v>
      </c>
      <c r="C110" s="8" t="s">
        <v>66</v>
      </c>
      <c r="D110" s="8" t="s">
        <v>67</v>
      </c>
      <c r="E110" s="8" t="s">
        <v>67</v>
      </c>
      <c r="F110" s="8" t="s">
        <v>68</v>
      </c>
      <c r="G110" s="8" t="s">
        <v>69</v>
      </c>
      <c r="H110" s="8"/>
      <c r="I110" s="8" t="s">
        <v>70</v>
      </c>
      <c r="J110" s="8" t="s">
        <v>218</v>
      </c>
      <c r="K110" s="8" t="s">
        <v>219</v>
      </c>
      <c r="L110" s="8" t="s">
        <v>67</v>
      </c>
      <c r="M110" s="8" t="s">
        <v>67</v>
      </c>
      <c r="N110" s="8" t="s">
        <v>220</v>
      </c>
      <c r="O110" s="8" t="s">
        <v>188</v>
      </c>
      <c r="P110" s="8"/>
      <c r="Q110" s="8" t="s">
        <v>740</v>
      </c>
      <c r="R110" s="8" t="s">
        <v>741</v>
      </c>
      <c r="S110" s="8">
        <v>0</v>
      </c>
      <c r="T110" s="9" t="s">
        <v>49</v>
      </c>
      <c r="U110" s="9" t="s">
        <v>35</v>
      </c>
      <c r="V110" s="8" t="s">
        <v>746</v>
      </c>
      <c r="W110" s="10">
        <v>45657</v>
      </c>
      <c r="X110" s="8" t="s">
        <v>747</v>
      </c>
      <c r="Y110" s="8" t="s">
        <v>829</v>
      </c>
      <c r="Z110" s="8" t="s">
        <v>219</v>
      </c>
      <c r="AA110" s="8" t="s">
        <v>67</v>
      </c>
      <c r="AB110" s="8" t="s">
        <v>67</v>
      </c>
      <c r="AC110" s="8" t="s">
        <v>220</v>
      </c>
      <c r="AD110" s="8" t="s">
        <v>795</v>
      </c>
      <c r="AE110" s="8"/>
      <c r="AF110" s="11" t="s">
        <v>1338</v>
      </c>
      <c r="AG110" s="8" t="s">
        <v>1339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3"/>
      <c r="AT110" s="14">
        <v>121555</v>
      </c>
      <c r="AU110" s="8" t="str">
        <f>AU$16</f>
        <v>W-4</v>
      </c>
      <c r="AV110" s="8" t="s">
        <v>1147</v>
      </c>
      <c r="AW110" s="8"/>
      <c r="AX110" s="15">
        <v>8760</v>
      </c>
      <c r="AY110" s="9">
        <v>12</v>
      </c>
      <c r="AZ110" s="16">
        <v>0</v>
      </c>
      <c r="BA110" s="16">
        <v>100</v>
      </c>
      <c r="BB110" s="9">
        <f t="shared" si="24"/>
        <v>0</v>
      </c>
      <c r="BC110" s="9">
        <f t="shared" si="25"/>
        <v>121555</v>
      </c>
      <c r="BD110" s="17">
        <f t="shared" si="26"/>
        <v>0</v>
      </c>
      <c r="BE110" s="17">
        <f t="shared" si="27"/>
        <v>0</v>
      </c>
      <c r="BF110" s="18">
        <f t="shared" si="28"/>
        <v>0</v>
      </c>
      <c r="BG110" s="18">
        <f t="shared" si="29"/>
        <v>0</v>
      </c>
      <c r="BH110" s="18">
        <f t="shared" si="30"/>
        <v>0</v>
      </c>
      <c r="BI110" s="19">
        <f t="shared" si="31"/>
        <v>0</v>
      </c>
      <c r="BJ110" s="20">
        <f t="shared" si="32"/>
        <v>0</v>
      </c>
      <c r="BK110" s="19">
        <f t="shared" si="33"/>
        <v>0</v>
      </c>
      <c r="BL110" s="20">
        <f t="shared" si="34"/>
        <v>0</v>
      </c>
      <c r="BM110" s="12">
        <f>VLOOKUP(AU110,Ceny!$A$3:$E$9,2,FALSE)</f>
        <v>204.77</v>
      </c>
      <c r="BN110" s="20">
        <f t="shared" si="42"/>
        <v>0</v>
      </c>
      <c r="BO110" s="12">
        <f>VLOOKUP(AU110,Ceny!$A$3:$E$9,4,FALSE)</f>
        <v>158.16</v>
      </c>
      <c r="BP110" s="20">
        <f t="shared" si="43"/>
        <v>1897.92</v>
      </c>
      <c r="BQ110" s="12">
        <f>VLOOKUP(AU110,Ceny!$A$3:$E$9,3,FALSE)</f>
        <v>4.4069999999999998E-2</v>
      </c>
      <c r="BR110" s="20">
        <f t="shared" si="35"/>
        <v>0</v>
      </c>
      <c r="BS110" s="12">
        <f>VLOOKUP(AU110,Ceny!$A$3:$E$9,5,FALSE)</f>
        <v>3.5020000000000003E-2</v>
      </c>
      <c r="BT110" s="20">
        <f t="shared" si="36"/>
        <v>4256.8599999999997</v>
      </c>
      <c r="BU110" s="20">
        <v>0</v>
      </c>
      <c r="BV110" s="68">
        <f t="shared" si="37"/>
        <v>0</v>
      </c>
      <c r="BW110" s="21">
        <f t="shared" si="38"/>
        <v>6154.78</v>
      </c>
      <c r="BX110" s="21">
        <f t="shared" si="39"/>
        <v>1415.6</v>
      </c>
      <c r="BY110" s="21">
        <f t="shared" si="40"/>
        <v>7570.3799999999992</v>
      </c>
      <c r="CA110" s="66"/>
    </row>
    <row r="111" spans="1:79">
      <c r="A111" s="73">
        <f t="shared" si="41"/>
        <v>98</v>
      </c>
      <c r="B111" s="8" t="s">
        <v>65</v>
      </c>
      <c r="C111" s="8" t="s">
        <v>66</v>
      </c>
      <c r="D111" s="8" t="s">
        <v>67</v>
      </c>
      <c r="E111" s="8" t="s">
        <v>67</v>
      </c>
      <c r="F111" s="8" t="s">
        <v>68</v>
      </c>
      <c r="G111" s="8" t="s">
        <v>69</v>
      </c>
      <c r="H111" s="8"/>
      <c r="I111" s="8" t="s">
        <v>70</v>
      </c>
      <c r="J111" s="8" t="s">
        <v>221</v>
      </c>
      <c r="K111" s="8" t="s">
        <v>222</v>
      </c>
      <c r="L111" s="8" t="s">
        <v>67</v>
      </c>
      <c r="M111" s="8" t="s">
        <v>67</v>
      </c>
      <c r="N111" s="8" t="s">
        <v>223</v>
      </c>
      <c r="O111" s="8" t="s">
        <v>114</v>
      </c>
      <c r="P111" s="8"/>
      <c r="Q111" s="8" t="s">
        <v>740</v>
      </c>
      <c r="R111" s="8" t="s">
        <v>741</v>
      </c>
      <c r="S111" s="8">
        <v>0</v>
      </c>
      <c r="T111" s="9" t="s">
        <v>49</v>
      </c>
      <c r="U111" s="9" t="s">
        <v>35</v>
      </c>
      <c r="V111" s="8" t="s">
        <v>746</v>
      </c>
      <c r="W111" s="10">
        <v>45657</v>
      </c>
      <c r="X111" s="8" t="s">
        <v>747</v>
      </c>
      <c r="Y111" s="8" t="s">
        <v>221</v>
      </c>
      <c r="Z111" s="8" t="s">
        <v>830</v>
      </c>
      <c r="AA111" s="8" t="s">
        <v>67</v>
      </c>
      <c r="AB111" s="8" t="s">
        <v>67</v>
      </c>
      <c r="AC111" s="8" t="s">
        <v>223</v>
      </c>
      <c r="AD111" s="8" t="s">
        <v>114</v>
      </c>
      <c r="AE111" s="8"/>
      <c r="AF111" s="11" t="s">
        <v>1340</v>
      </c>
      <c r="AG111" s="8" t="s">
        <v>1341</v>
      </c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3"/>
      <c r="AT111" s="14">
        <v>162105</v>
      </c>
      <c r="AU111" s="8" t="str">
        <f>AU$16</f>
        <v>W-4</v>
      </c>
      <c r="AV111" s="8" t="s">
        <v>1147</v>
      </c>
      <c r="AW111" s="8"/>
      <c r="AX111" s="15">
        <v>8760</v>
      </c>
      <c r="AY111" s="9">
        <v>12</v>
      </c>
      <c r="AZ111" s="16">
        <v>0</v>
      </c>
      <c r="BA111" s="16">
        <v>100</v>
      </c>
      <c r="BB111" s="9">
        <f t="shared" si="24"/>
        <v>0</v>
      </c>
      <c r="BC111" s="9">
        <f t="shared" si="25"/>
        <v>162105</v>
      </c>
      <c r="BD111" s="17">
        <f t="shared" si="26"/>
        <v>0</v>
      </c>
      <c r="BE111" s="17">
        <f t="shared" si="27"/>
        <v>0</v>
      </c>
      <c r="BF111" s="18">
        <f t="shared" si="28"/>
        <v>0</v>
      </c>
      <c r="BG111" s="18">
        <f t="shared" si="29"/>
        <v>0</v>
      </c>
      <c r="BH111" s="18">
        <f t="shared" si="30"/>
        <v>0</v>
      </c>
      <c r="BI111" s="19">
        <f t="shared" si="31"/>
        <v>0</v>
      </c>
      <c r="BJ111" s="20">
        <f t="shared" si="32"/>
        <v>0</v>
      </c>
      <c r="BK111" s="19">
        <f t="shared" si="33"/>
        <v>0</v>
      </c>
      <c r="BL111" s="20">
        <f t="shared" si="34"/>
        <v>0</v>
      </c>
      <c r="BM111" s="12">
        <f>VLOOKUP(AU111,Ceny!$A$3:$E$9,2,FALSE)</f>
        <v>204.77</v>
      </c>
      <c r="BN111" s="20">
        <f t="shared" si="42"/>
        <v>0</v>
      </c>
      <c r="BO111" s="12">
        <f>VLOOKUP(AU111,Ceny!$A$3:$E$9,4,FALSE)</f>
        <v>158.16</v>
      </c>
      <c r="BP111" s="20">
        <f t="shared" si="43"/>
        <v>1897.92</v>
      </c>
      <c r="BQ111" s="12">
        <f>VLOOKUP(AU111,Ceny!$A$3:$E$9,3,FALSE)</f>
        <v>4.4069999999999998E-2</v>
      </c>
      <c r="BR111" s="20">
        <f t="shared" si="35"/>
        <v>0</v>
      </c>
      <c r="BS111" s="12">
        <f>VLOOKUP(AU111,Ceny!$A$3:$E$9,5,FALSE)</f>
        <v>3.5020000000000003E-2</v>
      </c>
      <c r="BT111" s="20">
        <f t="shared" si="36"/>
        <v>5676.92</v>
      </c>
      <c r="BU111" s="20">
        <v>0</v>
      </c>
      <c r="BV111" s="68">
        <f t="shared" si="37"/>
        <v>0</v>
      </c>
      <c r="BW111" s="21">
        <f t="shared" si="38"/>
        <v>7574.84</v>
      </c>
      <c r="BX111" s="21">
        <f t="shared" si="39"/>
        <v>1742.21</v>
      </c>
      <c r="BY111" s="21">
        <f t="shared" si="40"/>
        <v>9317.0499999999993</v>
      </c>
      <c r="CA111" s="66"/>
    </row>
    <row r="112" spans="1:79">
      <c r="A112" s="73">
        <f t="shared" si="41"/>
        <v>99</v>
      </c>
      <c r="B112" s="8" t="s">
        <v>65</v>
      </c>
      <c r="C112" s="8" t="s">
        <v>66</v>
      </c>
      <c r="D112" s="8" t="s">
        <v>67</v>
      </c>
      <c r="E112" s="8" t="s">
        <v>67</v>
      </c>
      <c r="F112" s="8" t="s">
        <v>68</v>
      </c>
      <c r="G112" s="8" t="s">
        <v>69</v>
      </c>
      <c r="H112" s="8"/>
      <c r="I112" s="8" t="s">
        <v>70</v>
      </c>
      <c r="J112" s="8" t="s">
        <v>224</v>
      </c>
      <c r="K112" s="8" t="s">
        <v>225</v>
      </c>
      <c r="L112" s="8" t="s">
        <v>67</v>
      </c>
      <c r="M112" s="8" t="s">
        <v>67</v>
      </c>
      <c r="N112" s="8" t="s">
        <v>226</v>
      </c>
      <c r="O112" s="8" t="s">
        <v>227</v>
      </c>
      <c r="P112" s="8"/>
      <c r="Q112" s="8" t="s">
        <v>740</v>
      </c>
      <c r="R112" s="8" t="s">
        <v>741</v>
      </c>
      <c r="S112" s="8">
        <v>0</v>
      </c>
      <c r="T112" s="9" t="s">
        <v>49</v>
      </c>
      <c r="U112" s="9" t="s">
        <v>35</v>
      </c>
      <c r="V112" s="8" t="s">
        <v>746</v>
      </c>
      <c r="W112" s="10">
        <v>45657</v>
      </c>
      <c r="X112" s="8" t="s">
        <v>747</v>
      </c>
      <c r="Y112" s="8" t="s">
        <v>831</v>
      </c>
      <c r="Z112" s="8" t="s">
        <v>225</v>
      </c>
      <c r="AA112" s="8" t="s">
        <v>67</v>
      </c>
      <c r="AB112" s="8" t="s">
        <v>67</v>
      </c>
      <c r="AC112" s="8" t="s">
        <v>226</v>
      </c>
      <c r="AD112" s="8" t="s">
        <v>227</v>
      </c>
      <c r="AE112" s="8"/>
      <c r="AF112" s="11" t="s">
        <v>1342</v>
      </c>
      <c r="AG112" s="8" t="s">
        <v>1343</v>
      </c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3"/>
      <c r="AT112" s="14">
        <v>23101</v>
      </c>
      <c r="AU112" s="8" t="str">
        <f>AU$21</f>
        <v>W-3.6</v>
      </c>
      <c r="AV112" s="8" t="s">
        <v>1147</v>
      </c>
      <c r="AW112" s="8"/>
      <c r="AX112" s="15">
        <v>8760</v>
      </c>
      <c r="AY112" s="9">
        <v>12</v>
      </c>
      <c r="AZ112" s="16">
        <v>0</v>
      </c>
      <c r="BA112" s="16">
        <v>100</v>
      </c>
      <c r="BB112" s="9">
        <f t="shared" si="24"/>
        <v>0</v>
      </c>
      <c r="BC112" s="9">
        <f t="shared" si="25"/>
        <v>23101</v>
      </c>
      <c r="BD112" s="17">
        <f t="shared" si="26"/>
        <v>0</v>
      </c>
      <c r="BE112" s="17">
        <f t="shared" si="27"/>
        <v>0</v>
      </c>
      <c r="BF112" s="18">
        <f t="shared" si="28"/>
        <v>0</v>
      </c>
      <c r="BG112" s="18">
        <f t="shared" si="29"/>
        <v>0</v>
      </c>
      <c r="BH112" s="18">
        <f t="shared" si="30"/>
        <v>0</v>
      </c>
      <c r="BI112" s="19">
        <f t="shared" si="31"/>
        <v>0</v>
      </c>
      <c r="BJ112" s="20">
        <f t="shared" si="32"/>
        <v>0</v>
      </c>
      <c r="BK112" s="19">
        <f t="shared" si="33"/>
        <v>0</v>
      </c>
      <c r="BL112" s="20">
        <f t="shared" si="34"/>
        <v>0</v>
      </c>
      <c r="BM112" s="12">
        <f>VLOOKUP(AU112,Ceny!$A$3:$E$9,2,FALSE)</f>
        <v>42.41</v>
      </c>
      <c r="BN112" s="20">
        <f t="shared" si="42"/>
        <v>0</v>
      </c>
      <c r="BO112" s="12">
        <f>VLOOKUP(AU112,Ceny!$A$3:$E$9,4,FALSE)</f>
        <v>32.76</v>
      </c>
      <c r="BP112" s="20">
        <f t="shared" si="43"/>
        <v>393.12</v>
      </c>
      <c r="BQ112" s="12">
        <f>VLOOKUP(AU112,Ceny!$A$3:$E$9,3,FALSE)</f>
        <v>4.4200000000000003E-2</v>
      </c>
      <c r="BR112" s="20">
        <f t="shared" si="35"/>
        <v>0</v>
      </c>
      <c r="BS112" s="12">
        <f>VLOOKUP(AU112,Ceny!$A$3:$E$9,5,FALSE)</f>
        <v>3.5119999999999998E-2</v>
      </c>
      <c r="BT112" s="20">
        <f t="shared" si="36"/>
        <v>811.31</v>
      </c>
      <c r="BU112" s="20">
        <v>0</v>
      </c>
      <c r="BV112" s="68">
        <f t="shared" si="37"/>
        <v>0</v>
      </c>
      <c r="BW112" s="21">
        <f t="shared" si="38"/>
        <v>1204.4299999999998</v>
      </c>
      <c r="BX112" s="21">
        <f t="shared" si="39"/>
        <v>277.02</v>
      </c>
      <c r="BY112" s="21">
        <f t="shared" si="40"/>
        <v>1481.4499999999998</v>
      </c>
      <c r="CA112" s="66"/>
    </row>
    <row r="113" spans="1:79">
      <c r="A113" s="73">
        <f t="shared" si="41"/>
        <v>100</v>
      </c>
      <c r="B113" s="8" t="s">
        <v>65</v>
      </c>
      <c r="C113" s="8" t="s">
        <v>66</v>
      </c>
      <c r="D113" s="8" t="s">
        <v>67</v>
      </c>
      <c r="E113" s="8" t="s">
        <v>67</v>
      </c>
      <c r="F113" s="8" t="s">
        <v>68</v>
      </c>
      <c r="G113" s="8" t="s">
        <v>69</v>
      </c>
      <c r="H113" s="8"/>
      <c r="I113" s="8" t="s">
        <v>70</v>
      </c>
      <c r="J113" s="8" t="s">
        <v>228</v>
      </c>
      <c r="K113" s="8" t="s">
        <v>229</v>
      </c>
      <c r="L113" s="8" t="s">
        <v>67</v>
      </c>
      <c r="M113" s="8" t="s">
        <v>67</v>
      </c>
      <c r="N113" s="8" t="s">
        <v>230</v>
      </c>
      <c r="O113" s="8" t="s">
        <v>231</v>
      </c>
      <c r="P113" s="8"/>
      <c r="Q113" s="8" t="s">
        <v>740</v>
      </c>
      <c r="R113" s="8" t="s">
        <v>741</v>
      </c>
      <c r="S113" s="8">
        <v>0</v>
      </c>
      <c r="T113" s="9" t="s">
        <v>49</v>
      </c>
      <c r="U113" s="9" t="s">
        <v>35</v>
      </c>
      <c r="V113" s="8" t="s">
        <v>746</v>
      </c>
      <c r="W113" s="10">
        <v>45657</v>
      </c>
      <c r="X113" s="8" t="s">
        <v>747</v>
      </c>
      <c r="Y113" s="8" t="s">
        <v>228</v>
      </c>
      <c r="Z113" s="8" t="s">
        <v>229</v>
      </c>
      <c r="AA113" s="8" t="s">
        <v>67</v>
      </c>
      <c r="AB113" s="8" t="s">
        <v>67</v>
      </c>
      <c r="AC113" s="8" t="s">
        <v>230</v>
      </c>
      <c r="AD113" s="8" t="s">
        <v>231</v>
      </c>
      <c r="AE113" s="8"/>
      <c r="AF113" s="11" t="s">
        <v>1344</v>
      </c>
      <c r="AG113" s="8" t="s">
        <v>1345</v>
      </c>
      <c r="AH113" s="12">
        <v>19960</v>
      </c>
      <c r="AI113" s="12">
        <v>20431</v>
      </c>
      <c r="AJ113" s="12">
        <v>17059</v>
      </c>
      <c r="AK113" s="12">
        <v>12236</v>
      </c>
      <c r="AL113" s="12">
        <v>6292</v>
      </c>
      <c r="AM113" s="12">
        <v>3657</v>
      </c>
      <c r="AN113" s="12">
        <v>2012</v>
      </c>
      <c r="AO113" s="12">
        <v>3668</v>
      </c>
      <c r="AP113" s="12">
        <v>4470</v>
      </c>
      <c r="AQ113" s="12">
        <v>8703</v>
      </c>
      <c r="AR113" s="12">
        <v>18566</v>
      </c>
      <c r="AS113" s="13">
        <v>23088</v>
      </c>
      <c r="AT113" s="14">
        <f>AH113+AI113+AJ113+AK113+AL113+AM113+AN113+AO113+AP113+AQ113+AR113+AS113</f>
        <v>140142</v>
      </c>
      <c r="AU113" s="8" t="str">
        <f>AU$18</f>
        <v>W-5.1</v>
      </c>
      <c r="AV113" s="8" t="s">
        <v>1147</v>
      </c>
      <c r="AW113" s="8" t="s">
        <v>1165</v>
      </c>
      <c r="AX113" s="15">
        <v>8760</v>
      </c>
      <c r="AY113" s="9">
        <v>12</v>
      </c>
      <c r="AZ113" s="16">
        <v>0</v>
      </c>
      <c r="BA113" s="16">
        <v>100</v>
      </c>
      <c r="BB113" s="9">
        <f t="shared" si="24"/>
        <v>0</v>
      </c>
      <c r="BC113" s="9">
        <f t="shared" si="25"/>
        <v>140142</v>
      </c>
      <c r="BD113" s="17">
        <f t="shared" si="26"/>
        <v>0</v>
      </c>
      <c r="BE113" s="17">
        <f t="shared" si="27"/>
        <v>0</v>
      </c>
      <c r="BF113" s="18">
        <f t="shared" si="28"/>
        <v>0</v>
      </c>
      <c r="BG113" s="18">
        <f t="shared" si="29"/>
        <v>0</v>
      </c>
      <c r="BH113" s="18">
        <f t="shared" si="30"/>
        <v>0</v>
      </c>
      <c r="BI113" s="19">
        <f t="shared" si="31"/>
        <v>0</v>
      </c>
      <c r="BJ113" s="20">
        <f t="shared" si="32"/>
        <v>0</v>
      </c>
      <c r="BK113" s="19">
        <f t="shared" si="33"/>
        <v>0</v>
      </c>
      <c r="BL113" s="20">
        <f t="shared" si="34"/>
        <v>0</v>
      </c>
      <c r="BM113" s="12">
        <f>VLOOKUP(AU113,Ceny!$A$3:$E$9,2,FALSE)</f>
        <v>6.4200000000000004E-3</v>
      </c>
      <c r="BN113" s="20">
        <f>ROUND(BM113*AX113*AW113*AZ113/100,2)</f>
        <v>0</v>
      </c>
      <c r="BO113" s="12">
        <f>VLOOKUP(AU113,Ceny!$A$3:$E$9,4,FALSE)</f>
        <v>4.96E-3</v>
      </c>
      <c r="BP113" s="20">
        <f>ROUND(BO113*AW113*AX113*BA113/100,2)</f>
        <v>4822.91</v>
      </c>
      <c r="BQ113" s="12">
        <f>VLOOKUP(AU113,Ceny!$A$3:$E$9,3,FALSE)</f>
        <v>2.3060000000000001E-2</v>
      </c>
      <c r="BR113" s="20">
        <f t="shared" si="35"/>
        <v>0</v>
      </c>
      <c r="BS113" s="12">
        <f>VLOOKUP(AU113,Ceny!$A$3:$E$9,5,FALSE)</f>
        <v>1.8329999999999999E-2</v>
      </c>
      <c r="BT113" s="20">
        <f t="shared" si="36"/>
        <v>2568.8000000000002</v>
      </c>
      <c r="BU113" s="20">
        <v>0</v>
      </c>
      <c r="BV113" s="68">
        <f t="shared" si="37"/>
        <v>0</v>
      </c>
      <c r="BW113" s="21">
        <f t="shared" si="38"/>
        <v>7391.71</v>
      </c>
      <c r="BX113" s="21">
        <f t="shared" si="39"/>
        <v>1700.09</v>
      </c>
      <c r="BY113" s="21">
        <f t="shared" si="40"/>
        <v>9091.7999999999993</v>
      </c>
      <c r="CA113" s="66"/>
    </row>
    <row r="114" spans="1:79">
      <c r="A114" s="73">
        <f t="shared" si="41"/>
        <v>101</v>
      </c>
      <c r="B114" s="8" t="s">
        <v>65</v>
      </c>
      <c r="C114" s="8" t="s">
        <v>66</v>
      </c>
      <c r="D114" s="8" t="s">
        <v>67</v>
      </c>
      <c r="E114" s="8" t="s">
        <v>67</v>
      </c>
      <c r="F114" s="8" t="s">
        <v>68</v>
      </c>
      <c r="G114" s="8" t="s">
        <v>69</v>
      </c>
      <c r="H114" s="8"/>
      <c r="I114" s="8" t="s">
        <v>70</v>
      </c>
      <c r="J114" s="8" t="s">
        <v>228</v>
      </c>
      <c r="K114" s="8" t="s">
        <v>229</v>
      </c>
      <c r="L114" s="8" t="s">
        <v>67</v>
      </c>
      <c r="M114" s="8" t="s">
        <v>67</v>
      </c>
      <c r="N114" s="8" t="s">
        <v>230</v>
      </c>
      <c r="O114" s="8" t="s">
        <v>231</v>
      </c>
      <c r="P114" s="8"/>
      <c r="Q114" s="8" t="s">
        <v>740</v>
      </c>
      <c r="R114" s="8" t="s">
        <v>741</v>
      </c>
      <c r="S114" s="8">
        <v>0</v>
      </c>
      <c r="T114" s="9" t="s">
        <v>49</v>
      </c>
      <c r="U114" s="9" t="s">
        <v>35</v>
      </c>
      <c r="V114" s="8" t="s">
        <v>746</v>
      </c>
      <c r="W114" s="10">
        <v>45657</v>
      </c>
      <c r="X114" s="8" t="s">
        <v>747</v>
      </c>
      <c r="Y114" s="8" t="s">
        <v>228</v>
      </c>
      <c r="Z114" s="8" t="s">
        <v>832</v>
      </c>
      <c r="AA114" s="8" t="s">
        <v>67</v>
      </c>
      <c r="AB114" s="8" t="s">
        <v>67</v>
      </c>
      <c r="AC114" s="8" t="s">
        <v>833</v>
      </c>
      <c r="AD114" s="8" t="s">
        <v>272</v>
      </c>
      <c r="AE114" s="8"/>
      <c r="AF114" s="11" t="s">
        <v>1346</v>
      </c>
      <c r="AG114" s="8" t="s">
        <v>1347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3"/>
      <c r="AT114" s="14">
        <v>89966</v>
      </c>
      <c r="AU114" s="8" t="str">
        <f>AU$16</f>
        <v>W-4</v>
      </c>
      <c r="AV114" s="8" t="s">
        <v>1147</v>
      </c>
      <c r="AW114" s="8"/>
      <c r="AX114" s="15">
        <v>8760</v>
      </c>
      <c r="AY114" s="9">
        <v>12</v>
      </c>
      <c r="AZ114" s="16">
        <v>0</v>
      </c>
      <c r="BA114" s="16">
        <v>100</v>
      </c>
      <c r="BB114" s="9">
        <f t="shared" si="24"/>
        <v>0</v>
      </c>
      <c r="BC114" s="9">
        <f t="shared" si="25"/>
        <v>89966</v>
      </c>
      <c r="BD114" s="17">
        <f t="shared" si="26"/>
        <v>0</v>
      </c>
      <c r="BE114" s="17">
        <f t="shared" si="27"/>
        <v>0</v>
      </c>
      <c r="BF114" s="18">
        <f t="shared" si="28"/>
        <v>0</v>
      </c>
      <c r="BG114" s="18">
        <f t="shared" si="29"/>
        <v>0</v>
      </c>
      <c r="BH114" s="18">
        <f t="shared" si="30"/>
        <v>0</v>
      </c>
      <c r="BI114" s="19">
        <f t="shared" si="31"/>
        <v>0</v>
      </c>
      <c r="BJ114" s="20">
        <f t="shared" si="32"/>
        <v>0</v>
      </c>
      <c r="BK114" s="19">
        <f t="shared" si="33"/>
        <v>0</v>
      </c>
      <c r="BL114" s="20">
        <f t="shared" si="34"/>
        <v>0</v>
      </c>
      <c r="BM114" s="12">
        <f>VLOOKUP(AU114,Ceny!$A$3:$E$9,2,FALSE)</f>
        <v>204.77</v>
      </c>
      <c r="BN114" s="20">
        <f>ROUND(BM114*AY114*AZ114/100,2)</f>
        <v>0</v>
      </c>
      <c r="BO114" s="12">
        <f>VLOOKUP(AU114,Ceny!$A$3:$E$9,4,FALSE)</f>
        <v>158.16</v>
      </c>
      <c r="BP114" s="20">
        <f>ROUND(BO114*AY114*BA114/100,2)</f>
        <v>1897.92</v>
      </c>
      <c r="BQ114" s="12">
        <f>VLOOKUP(AU114,Ceny!$A$3:$E$9,3,FALSE)</f>
        <v>4.4069999999999998E-2</v>
      </c>
      <c r="BR114" s="20">
        <f t="shared" si="35"/>
        <v>0</v>
      </c>
      <c r="BS114" s="12">
        <f>VLOOKUP(AU114,Ceny!$A$3:$E$9,5,FALSE)</f>
        <v>3.5020000000000003E-2</v>
      </c>
      <c r="BT114" s="20">
        <f t="shared" si="36"/>
        <v>3150.61</v>
      </c>
      <c r="BU114" s="20">
        <v>0</v>
      </c>
      <c r="BV114" s="68">
        <f t="shared" si="37"/>
        <v>0</v>
      </c>
      <c r="BW114" s="21">
        <f t="shared" si="38"/>
        <v>5048.5300000000007</v>
      </c>
      <c r="BX114" s="21">
        <f t="shared" si="39"/>
        <v>1161.1600000000001</v>
      </c>
      <c r="BY114" s="21">
        <f t="shared" si="40"/>
        <v>6209.6900000000005</v>
      </c>
      <c r="CA114" s="66"/>
    </row>
    <row r="115" spans="1:79">
      <c r="A115" s="73">
        <f t="shared" si="41"/>
        <v>102</v>
      </c>
      <c r="B115" s="8" t="s">
        <v>65</v>
      </c>
      <c r="C115" s="8" t="s">
        <v>66</v>
      </c>
      <c r="D115" s="8" t="s">
        <v>67</v>
      </c>
      <c r="E115" s="8" t="s">
        <v>67</v>
      </c>
      <c r="F115" s="8" t="s">
        <v>68</v>
      </c>
      <c r="G115" s="8" t="s">
        <v>69</v>
      </c>
      <c r="H115" s="8"/>
      <c r="I115" s="8" t="s">
        <v>70</v>
      </c>
      <c r="J115" s="8" t="s">
        <v>232</v>
      </c>
      <c r="K115" s="8" t="s">
        <v>233</v>
      </c>
      <c r="L115" s="8" t="s">
        <v>67</v>
      </c>
      <c r="M115" s="8" t="s">
        <v>67</v>
      </c>
      <c r="N115" s="8" t="s">
        <v>234</v>
      </c>
      <c r="O115" s="8" t="s">
        <v>192</v>
      </c>
      <c r="P115" s="8"/>
      <c r="Q115" s="8" t="s">
        <v>740</v>
      </c>
      <c r="R115" s="8" t="s">
        <v>741</v>
      </c>
      <c r="S115" s="8">
        <v>0</v>
      </c>
      <c r="T115" s="9" t="s">
        <v>49</v>
      </c>
      <c r="U115" s="9" t="s">
        <v>35</v>
      </c>
      <c r="V115" s="8" t="s">
        <v>746</v>
      </c>
      <c r="W115" s="10">
        <v>45657</v>
      </c>
      <c r="X115" s="8" t="s">
        <v>747</v>
      </c>
      <c r="Y115" s="8" t="s">
        <v>834</v>
      </c>
      <c r="Z115" s="8" t="s">
        <v>233</v>
      </c>
      <c r="AA115" s="8" t="s">
        <v>67</v>
      </c>
      <c r="AB115" s="8" t="s">
        <v>67</v>
      </c>
      <c r="AC115" s="8" t="s">
        <v>234</v>
      </c>
      <c r="AD115" s="8" t="s">
        <v>192</v>
      </c>
      <c r="AE115" s="8"/>
      <c r="AF115" s="11" t="s">
        <v>1348</v>
      </c>
      <c r="AG115" s="8" t="s">
        <v>1349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3"/>
      <c r="AT115" s="14">
        <v>7282</v>
      </c>
      <c r="AU115" s="8" t="str">
        <f>AU$29</f>
        <v>W-2.1</v>
      </c>
      <c r="AV115" s="8" t="s">
        <v>1147</v>
      </c>
      <c r="AW115" s="8"/>
      <c r="AX115" s="15">
        <v>8760</v>
      </c>
      <c r="AY115" s="9">
        <v>12</v>
      </c>
      <c r="AZ115" s="16">
        <v>0</v>
      </c>
      <c r="BA115" s="16">
        <v>100</v>
      </c>
      <c r="BB115" s="9">
        <f t="shared" si="24"/>
        <v>0</v>
      </c>
      <c r="BC115" s="9">
        <f t="shared" si="25"/>
        <v>7282</v>
      </c>
      <c r="BD115" s="17">
        <f t="shared" si="26"/>
        <v>0</v>
      </c>
      <c r="BE115" s="17">
        <f t="shared" si="27"/>
        <v>0</v>
      </c>
      <c r="BF115" s="18">
        <f t="shared" si="28"/>
        <v>0</v>
      </c>
      <c r="BG115" s="18">
        <f t="shared" si="29"/>
        <v>0</v>
      </c>
      <c r="BH115" s="18">
        <f t="shared" si="30"/>
        <v>0</v>
      </c>
      <c r="BI115" s="19">
        <f t="shared" si="31"/>
        <v>0</v>
      </c>
      <c r="BJ115" s="20">
        <f t="shared" si="32"/>
        <v>0</v>
      </c>
      <c r="BK115" s="19">
        <f t="shared" si="33"/>
        <v>0</v>
      </c>
      <c r="BL115" s="20">
        <f t="shared" si="34"/>
        <v>0</v>
      </c>
      <c r="BM115" s="12">
        <f>VLOOKUP(AU115,Ceny!$A$3:$E$9,2,FALSE)</f>
        <v>13.04</v>
      </c>
      <c r="BN115" s="20">
        <f>ROUND(BM115*AY115*AZ115/100,2)</f>
        <v>0</v>
      </c>
      <c r="BO115" s="12">
        <f>VLOOKUP(AU115,Ceny!$A$3:$E$9,4,FALSE)</f>
        <v>10.07</v>
      </c>
      <c r="BP115" s="20">
        <f>ROUND(BO115*AY115*BA115/100,2)</f>
        <v>120.84</v>
      </c>
      <c r="BQ115" s="12">
        <f>VLOOKUP(AU115,Ceny!$A$3:$E$9,3,FALSE)</f>
        <v>4.7559999999999998E-2</v>
      </c>
      <c r="BR115" s="20">
        <f t="shared" si="35"/>
        <v>0</v>
      </c>
      <c r="BS115" s="12">
        <f>VLOOKUP(AU115,Ceny!$A$3:$E$9,5,FALSE)</f>
        <v>3.7789999999999997E-2</v>
      </c>
      <c r="BT115" s="20">
        <f t="shared" si="36"/>
        <v>275.19</v>
      </c>
      <c r="BU115" s="20">
        <v>0</v>
      </c>
      <c r="BV115" s="68">
        <f t="shared" si="37"/>
        <v>0</v>
      </c>
      <c r="BW115" s="21">
        <f t="shared" si="38"/>
        <v>396.03</v>
      </c>
      <c r="BX115" s="21">
        <f t="shared" si="39"/>
        <v>91.09</v>
      </c>
      <c r="BY115" s="21">
        <f t="shared" si="40"/>
        <v>487.12</v>
      </c>
      <c r="CA115" s="66"/>
    </row>
    <row r="116" spans="1:79">
      <c r="A116" s="73">
        <f t="shared" si="41"/>
        <v>103</v>
      </c>
      <c r="B116" s="8" t="s">
        <v>65</v>
      </c>
      <c r="C116" s="8" t="s">
        <v>66</v>
      </c>
      <c r="D116" s="8" t="s">
        <v>67</v>
      </c>
      <c r="E116" s="8" t="s">
        <v>67</v>
      </c>
      <c r="F116" s="8" t="s">
        <v>68</v>
      </c>
      <c r="G116" s="8" t="s">
        <v>69</v>
      </c>
      <c r="H116" s="8"/>
      <c r="I116" s="8" t="s">
        <v>70</v>
      </c>
      <c r="J116" s="8" t="s">
        <v>235</v>
      </c>
      <c r="K116" s="8" t="s">
        <v>236</v>
      </c>
      <c r="L116" s="8" t="s">
        <v>67</v>
      </c>
      <c r="M116" s="8" t="s">
        <v>67</v>
      </c>
      <c r="N116" s="8" t="s">
        <v>237</v>
      </c>
      <c r="O116" s="8" t="s">
        <v>114</v>
      </c>
      <c r="P116" s="8"/>
      <c r="Q116" s="8" t="s">
        <v>740</v>
      </c>
      <c r="R116" s="8" t="s">
        <v>741</v>
      </c>
      <c r="S116" s="8">
        <v>0</v>
      </c>
      <c r="T116" s="9" t="s">
        <v>49</v>
      </c>
      <c r="U116" s="9" t="s">
        <v>35</v>
      </c>
      <c r="V116" s="8" t="s">
        <v>746</v>
      </c>
      <c r="W116" s="10">
        <v>45657</v>
      </c>
      <c r="X116" s="8" t="s">
        <v>747</v>
      </c>
      <c r="Y116" s="8" t="s">
        <v>835</v>
      </c>
      <c r="Z116" s="8" t="s">
        <v>236</v>
      </c>
      <c r="AA116" s="8" t="s">
        <v>67</v>
      </c>
      <c r="AB116" s="8" t="s">
        <v>67</v>
      </c>
      <c r="AC116" s="8" t="s">
        <v>237</v>
      </c>
      <c r="AD116" s="8" t="s">
        <v>114</v>
      </c>
      <c r="AE116" s="8"/>
      <c r="AF116" s="11" t="s">
        <v>1350</v>
      </c>
      <c r="AG116" s="8" t="s">
        <v>1351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3"/>
      <c r="AT116" s="14">
        <v>7790</v>
      </c>
      <c r="AU116" s="8" t="str">
        <f>AU$29</f>
        <v>W-2.1</v>
      </c>
      <c r="AV116" s="8" t="s">
        <v>1147</v>
      </c>
      <c r="AW116" s="8"/>
      <c r="AX116" s="15">
        <v>8760</v>
      </c>
      <c r="AY116" s="9">
        <v>12</v>
      </c>
      <c r="AZ116" s="16">
        <v>0</v>
      </c>
      <c r="BA116" s="16">
        <v>100</v>
      </c>
      <c r="BB116" s="9">
        <f t="shared" si="24"/>
        <v>0</v>
      </c>
      <c r="BC116" s="9">
        <f t="shared" si="25"/>
        <v>7790</v>
      </c>
      <c r="BD116" s="17">
        <f t="shared" si="26"/>
        <v>0</v>
      </c>
      <c r="BE116" s="17">
        <f t="shared" si="27"/>
        <v>0</v>
      </c>
      <c r="BF116" s="18">
        <f t="shared" si="28"/>
        <v>0</v>
      </c>
      <c r="BG116" s="18">
        <f t="shared" si="29"/>
        <v>0</v>
      </c>
      <c r="BH116" s="18">
        <f t="shared" si="30"/>
        <v>0</v>
      </c>
      <c r="BI116" s="19">
        <f t="shared" si="31"/>
        <v>0</v>
      </c>
      <c r="BJ116" s="20">
        <f t="shared" si="32"/>
        <v>0</v>
      </c>
      <c r="BK116" s="19">
        <f t="shared" si="33"/>
        <v>0</v>
      </c>
      <c r="BL116" s="20">
        <f t="shared" si="34"/>
        <v>0</v>
      </c>
      <c r="BM116" s="12">
        <f>VLOOKUP(AU116,Ceny!$A$3:$E$9,2,FALSE)</f>
        <v>13.04</v>
      </c>
      <c r="BN116" s="20">
        <f>ROUND(BM116*AY116*AZ116/100,2)</f>
        <v>0</v>
      </c>
      <c r="BO116" s="12">
        <f>VLOOKUP(AU116,Ceny!$A$3:$E$9,4,FALSE)</f>
        <v>10.07</v>
      </c>
      <c r="BP116" s="20">
        <f>ROUND(BO116*AY116*BA116/100,2)</f>
        <v>120.84</v>
      </c>
      <c r="BQ116" s="12">
        <f>VLOOKUP(AU116,Ceny!$A$3:$E$9,3,FALSE)</f>
        <v>4.7559999999999998E-2</v>
      </c>
      <c r="BR116" s="20">
        <f t="shared" si="35"/>
        <v>0</v>
      </c>
      <c r="BS116" s="12">
        <f>VLOOKUP(AU116,Ceny!$A$3:$E$9,5,FALSE)</f>
        <v>3.7789999999999997E-2</v>
      </c>
      <c r="BT116" s="20">
        <f t="shared" si="36"/>
        <v>294.38</v>
      </c>
      <c r="BU116" s="20">
        <v>0</v>
      </c>
      <c r="BV116" s="68">
        <f t="shared" si="37"/>
        <v>0</v>
      </c>
      <c r="BW116" s="21">
        <f t="shared" si="38"/>
        <v>415.22</v>
      </c>
      <c r="BX116" s="21">
        <f t="shared" si="39"/>
        <v>95.5</v>
      </c>
      <c r="BY116" s="21">
        <f t="shared" si="40"/>
        <v>510.72</v>
      </c>
      <c r="CA116" s="66"/>
    </row>
    <row r="117" spans="1:79">
      <c r="A117" s="73">
        <f t="shared" si="41"/>
        <v>104</v>
      </c>
      <c r="B117" s="8" t="s">
        <v>65</v>
      </c>
      <c r="C117" s="8" t="s">
        <v>66</v>
      </c>
      <c r="D117" s="8" t="s">
        <v>67</v>
      </c>
      <c r="E117" s="8" t="s">
        <v>67</v>
      </c>
      <c r="F117" s="8" t="s">
        <v>68</v>
      </c>
      <c r="G117" s="8" t="s">
        <v>69</v>
      </c>
      <c r="H117" s="8"/>
      <c r="I117" s="8" t="s">
        <v>70</v>
      </c>
      <c r="J117" s="8" t="s">
        <v>238</v>
      </c>
      <c r="K117" s="8" t="s">
        <v>139</v>
      </c>
      <c r="L117" s="8" t="s">
        <v>67</v>
      </c>
      <c r="M117" s="8" t="s">
        <v>67</v>
      </c>
      <c r="N117" s="8" t="s">
        <v>140</v>
      </c>
      <c r="O117" s="8" t="s">
        <v>239</v>
      </c>
      <c r="P117" s="8"/>
      <c r="Q117" s="8" t="s">
        <v>740</v>
      </c>
      <c r="R117" s="8" t="s">
        <v>741</v>
      </c>
      <c r="S117" s="8">
        <v>0</v>
      </c>
      <c r="T117" s="9" t="s">
        <v>49</v>
      </c>
      <c r="U117" s="9" t="s">
        <v>35</v>
      </c>
      <c r="V117" s="8" t="s">
        <v>746</v>
      </c>
      <c r="W117" s="10">
        <v>45657</v>
      </c>
      <c r="X117" s="8" t="s">
        <v>747</v>
      </c>
      <c r="Y117" s="8" t="s">
        <v>238</v>
      </c>
      <c r="Z117" s="8" t="s">
        <v>139</v>
      </c>
      <c r="AA117" s="8" t="s">
        <v>67</v>
      </c>
      <c r="AB117" s="8" t="s">
        <v>67</v>
      </c>
      <c r="AC117" s="8" t="s">
        <v>140</v>
      </c>
      <c r="AD117" s="8" t="s">
        <v>239</v>
      </c>
      <c r="AE117" s="8"/>
      <c r="AF117" s="11" t="s">
        <v>1352</v>
      </c>
      <c r="AG117" s="8" t="s">
        <v>1353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3"/>
      <c r="AT117" s="14">
        <v>1012</v>
      </c>
      <c r="AU117" s="8" t="str">
        <f>AU$29</f>
        <v>W-2.1</v>
      </c>
      <c r="AV117" s="8" t="s">
        <v>1147</v>
      </c>
      <c r="AW117" s="8"/>
      <c r="AX117" s="15">
        <v>8760</v>
      </c>
      <c r="AY117" s="9">
        <v>12</v>
      </c>
      <c r="AZ117" s="16">
        <v>0</v>
      </c>
      <c r="BA117" s="16">
        <v>100</v>
      </c>
      <c r="BB117" s="9">
        <f t="shared" si="24"/>
        <v>0</v>
      </c>
      <c r="BC117" s="9">
        <f t="shared" si="25"/>
        <v>1012</v>
      </c>
      <c r="BD117" s="17">
        <f t="shared" si="26"/>
        <v>0</v>
      </c>
      <c r="BE117" s="17">
        <f t="shared" si="27"/>
        <v>0</v>
      </c>
      <c r="BF117" s="18">
        <f t="shared" si="28"/>
        <v>0</v>
      </c>
      <c r="BG117" s="18">
        <f t="shared" si="29"/>
        <v>0</v>
      </c>
      <c r="BH117" s="18">
        <f t="shared" si="30"/>
        <v>0</v>
      </c>
      <c r="BI117" s="19">
        <f t="shared" si="31"/>
        <v>0</v>
      </c>
      <c r="BJ117" s="20">
        <f t="shared" si="32"/>
        <v>0</v>
      </c>
      <c r="BK117" s="19">
        <f t="shared" si="33"/>
        <v>0</v>
      </c>
      <c r="BL117" s="20">
        <f t="shared" si="34"/>
        <v>0</v>
      </c>
      <c r="BM117" s="12">
        <f>VLOOKUP(AU117,Ceny!$A$3:$E$9,2,FALSE)</f>
        <v>13.04</v>
      </c>
      <c r="BN117" s="20">
        <f>ROUND(BM117*AY117*AZ117/100,2)</f>
        <v>0</v>
      </c>
      <c r="BO117" s="12">
        <f>VLOOKUP(AU117,Ceny!$A$3:$E$9,4,FALSE)</f>
        <v>10.07</v>
      </c>
      <c r="BP117" s="20">
        <f>ROUND(BO117*AY117*BA117/100,2)</f>
        <v>120.84</v>
      </c>
      <c r="BQ117" s="12">
        <f>VLOOKUP(AU117,Ceny!$A$3:$E$9,3,FALSE)</f>
        <v>4.7559999999999998E-2</v>
      </c>
      <c r="BR117" s="20">
        <f t="shared" si="35"/>
        <v>0</v>
      </c>
      <c r="BS117" s="12">
        <f>VLOOKUP(AU117,Ceny!$A$3:$E$9,5,FALSE)</f>
        <v>3.7789999999999997E-2</v>
      </c>
      <c r="BT117" s="20">
        <f t="shared" si="36"/>
        <v>38.24</v>
      </c>
      <c r="BU117" s="20">
        <v>0</v>
      </c>
      <c r="BV117" s="68">
        <f t="shared" si="37"/>
        <v>0</v>
      </c>
      <c r="BW117" s="21">
        <f t="shared" si="38"/>
        <v>159.08000000000001</v>
      </c>
      <c r="BX117" s="21">
        <f t="shared" si="39"/>
        <v>36.590000000000003</v>
      </c>
      <c r="BY117" s="21">
        <f t="shared" si="40"/>
        <v>195.67000000000002</v>
      </c>
      <c r="CA117" s="66"/>
    </row>
    <row r="118" spans="1:79">
      <c r="A118" s="73">
        <f t="shared" si="41"/>
        <v>105</v>
      </c>
      <c r="B118" s="8" t="s">
        <v>65</v>
      </c>
      <c r="C118" s="8" t="s">
        <v>66</v>
      </c>
      <c r="D118" s="8" t="s">
        <v>67</v>
      </c>
      <c r="E118" s="8" t="s">
        <v>67</v>
      </c>
      <c r="F118" s="8" t="s">
        <v>68</v>
      </c>
      <c r="G118" s="8" t="s">
        <v>69</v>
      </c>
      <c r="H118" s="8"/>
      <c r="I118" s="8" t="s">
        <v>70</v>
      </c>
      <c r="J118" s="8" t="s">
        <v>240</v>
      </c>
      <c r="K118" s="8" t="s">
        <v>241</v>
      </c>
      <c r="L118" s="8" t="s">
        <v>67</v>
      </c>
      <c r="M118" s="8" t="s">
        <v>67</v>
      </c>
      <c r="N118" s="8" t="s">
        <v>242</v>
      </c>
      <c r="O118" s="8" t="s">
        <v>243</v>
      </c>
      <c r="P118" s="8"/>
      <c r="Q118" s="8" t="s">
        <v>740</v>
      </c>
      <c r="R118" s="8" t="s">
        <v>741</v>
      </c>
      <c r="S118" s="8">
        <v>0</v>
      </c>
      <c r="T118" s="9" t="s">
        <v>49</v>
      </c>
      <c r="U118" s="9" t="s">
        <v>35</v>
      </c>
      <c r="V118" s="8" t="s">
        <v>746</v>
      </c>
      <c r="W118" s="10">
        <v>45657</v>
      </c>
      <c r="X118" s="8" t="s">
        <v>747</v>
      </c>
      <c r="Y118" s="8" t="s">
        <v>836</v>
      </c>
      <c r="Z118" s="8" t="s">
        <v>241</v>
      </c>
      <c r="AA118" s="8" t="s">
        <v>67</v>
      </c>
      <c r="AB118" s="8" t="s">
        <v>67</v>
      </c>
      <c r="AC118" s="8" t="s">
        <v>242</v>
      </c>
      <c r="AD118" s="8" t="s">
        <v>243</v>
      </c>
      <c r="AE118" s="8"/>
      <c r="AF118" s="11" t="s">
        <v>1354</v>
      </c>
      <c r="AG118" s="8" t="s">
        <v>1355</v>
      </c>
      <c r="AH118" s="12">
        <v>42372</v>
      </c>
      <c r="AI118" s="12">
        <v>41066</v>
      </c>
      <c r="AJ118" s="12">
        <v>36337</v>
      </c>
      <c r="AK118" s="12">
        <v>26876</v>
      </c>
      <c r="AL118" s="12">
        <v>10541</v>
      </c>
      <c r="AM118" s="12">
        <v>7407</v>
      </c>
      <c r="AN118" s="12">
        <v>6163</v>
      </c>
      <c r="AO118" s="12">
        <v>1273</v>
      </c>
      <c r="AP118" s="12">
        <v>7257</v>
      </c>
      <c r="AQ118" s="12">
        <v>19531</v>
      </c>
      <c r="AR118" s="12">
        <v>35690</v>
      </c>
      <c r="AS118" s="13">
        <v>43844</v>
      </c>
      <c r="AT118" s="14">
        <f>AH118+AI118+AJ118+AK118+AL118+AM118+AN118+AO118+AP118+AQ118+AR118+AS118</f>
        <v>278357</v>
      </c>
      <c r="AU118" s="8" t="str">
        <f>AU$18</f>
        <v>W-5.1</v>
      </c>
      <c r="AV118" s="8" t="s">
        <v>1147</v>
      </c>
      <c r="AW118" s="8" t="s">
        <v>1356</v>
      </c>
      <c r="AX118" s="15">
        <v>8760</v>
      </c>
      <c r="AY118" s="9">
        <v>12</v>
      </c>
      <c r="AZ118" s="16">
        <v>0</v>
      </c>
      <c r="BA118" s="16">
        <v>100</v>
      </c>
      <c r="BB118" s="9">
        <f t="shared" si="24"/>
        <v>0</v>
      </c>
      <c r="BC118" s="9">
        <f t="shared" si="25"/>
        <v>278357</v>
      </c>
      <c r="BD118" s="17">
        <f t="shared" si="26"/>
        <v>0</v>
      </c>
      <c r="BE118" s="17">
        <f t="shared" si="27"/>
        <v>0</v>
      </c>
      <c r="BF118" s="18">
        <f t="shared" si="28"/>
        <v>0</v>
      </c>
      <c r="BG118" s="18">
        <f t="shared" si="29"/>
        <v>0</v>
      </c>
      <c r="BH118" s="18">
        <f t="shared" si="30"/>
        <v>0</v>
      </c>
      <c r="BI118" s="19">
        <f t="shared" si="31"/>
        <v>0</v>
      </c>
      <c r="BJ118" s="20">
        <f t="shared" si="32"/>
        <v>0</v>
      </c>
      <c r="BK118" s="19">
        <f t="shared" si="33"/>
        <v>0</v>
      </c>
      <c r="BL118" s="20">
        <f t="shared" si="34"/>
        <v>0</v>
      </c>
      <c r="BM118" s="12">
        <f>VLOOKUP(AU118,Ceny!$A$3:$E$9,2,FALSE)</f>
        <v>6.4200000000000004E-3</v>
      </c>
      <c r="BN118" s="20">
        <f>ROUND(BM118*AX118*AW118*AZ118/100,2)</f>
        <v>0</v>
      </c>
      <c r="BO118" s="12">
        <f>VLOOKUP(AU118,Ceny!$A$3:$E$9,4,FALSE)</f>
        <v>4.96E-3</v>
      </c>
      <c r="BP118" s="20">
        <f>ROUND(BO118*AW118*AX118*BA118/100,2)</f>
        <v>6430.54</v>
      </c>
      <c r="BQ118" s="12">
        <f>VLOOKUP(AU118,Ceny!$A$3:$E$9,3,FALSE)</f>
        <v>2.3060000000000001E-2</v>
      </c>
      <c r="BR118" s="20">
        <f t="shared" si="35"/>
        <v>0</v>
      </c>
      <c r="BS118" s="12">
        <f>VLOOKUP(AU118,Ceny!$A$3:$E$9,5,FALSE)</f>
        <v>1.8329999999999999E-2</v>
      </c>
      <c r="BT118" s="20">
        <f t="shared" si="36"/>
        <v>5102.28</v>
      </c>
      <c r="BU118" s="20">
        <v>0</v>
      </c>
      <c r="BV118" s="68">
        <f t="shared" si="37"/>
        <v>0</v>
      </c>
      <c r="BW118" s="21">
        <f t="shared" si="38"/>
        <v>11532.82</v>
      </c>
      <c r="BX118" s="21">
        <f t="shared" si="39"/>
        <v>2652.55</v>
      </c>
      <c r="BY118" s="21">
        <f t="shared" si="40"/>
        <v>14185.369999999999</v>
      </c>
      <c r="CA118" s="66"/>
    </row>
    <row r="119" spans="1:79">
      <c r="A119" s="73">
        <f t="shared" si="41"/>
        <v>106</v>
      </c>
      <c r="B119" s="8" t="s">
        <v>65</v>
      </c>
      <c r="C119" s="8" t="s">
        <v>66</v>
      </c>
      <c r="D119" s="8" t="s">
        <v>67</v>
      </c>
      <c r="E119" s="8" t="s">
        <v>67</v>
      </c>
      <c r="F119" s="8" t="s">
        <v>68</v>
      </c>
      <c r="G119" s="8" t="s">
        <v>69</v>
      </c>
      <c r="H119" s="8"/>
      <c r="I119" s="8" t="s">
        <v>70</v>
      </c>
      <c r="J119" s="8" t="s">
        <v>244</v>
      </c>
      <c r="K119" s="8" t="s">
        <v>245</v>
      </c>
      <c r="L119" s="8" t="s">
        <v>67</v>
      </c>
      <c r="M119" s="8" t="s">
        <v>67</v>
      </c>
      <c r="N119" s="8" t="s">
        <v>246</v>
      </c>
      <c r="O119" s="8" t="s">
        <v>129</v>
      </c>
      <c r="P119" s="8"/>
      <c r="Q119" s="8" t="s">
        <v>740</v>
      </c>
      <c r="R119" s="8" t="s">
        <v>741</v>
      </c>
      <c r="S119" s="8">
        <v>0</v>
      </c>
      <c r="T119" s="9" t="s">
        <v>49</v>
      </c>
      <c r="U119" s="9" t="s">
        <v>35</v>
      </c>
      <c r="V119" s="8" t="s">
        <v>746</v>
      </c>
      <c r="W119" s="10">
        <v>45657</v>
      </c>
      <c r="X119" s="8" t="s">
        <v>747</v>
      </c>
      <c r="Y119" s="8" t="s">
        <v>837</v>
      </c>
      <c r="Z119" s="8" t="s">
        <v>245</v>
      </c>
      <c r="AA119" s="8" t="s">
        <v>67</v>
      </c>
      <c r="AB119" s="8" t="s">
        <v>67</v>
      </c>
      <c r="AC119" s="8" t="s">
        <v>246</v>
      </c>
      <c r="AD119" s="8" t="s">
        <v>129</v>
      </c>
      <c r="AE119" s="8"/>
      <c r="AF119" s="11" t="s">
        <v>1357</v>
      </c>
      <c r="AG119" s="8" t="s">
        <v>1358</v>
      </c>
      <c r="AH119" s="12">
        <v>0</v>
      </c>
      <c r="AI119" s="12">
        <v>15275</v>
      </c>
      <c r="AJ119" s="12">
        <v>12599</v>
      </c>
      <c r="AK119" s="12">
        <v>10063</v>
      </c>
      <c r="AL119" s="12">
        <v>5599</v>
      </c>
      <c r="AM119" s="12">
        <v>1961</v>
      </c>
      <c r="AN119" s="12">
        <v>809</v>
      </c>
      <c r="AO119" s="12">
        <v>1863</v>
      </c>
      <c r="AP119" s="12">
        <v>1858</v>
      </c>
      <c r="AQ119" s="12">
        <v>5760</v>
      </c>
      <c r="AR119" s="12">
        <v>12081</v>
      </c>
      <c r="AS119" s="13">
        <v>14688</v>
      </c>
      <c r="AT119" s="14">
        <f>AH119+AI119+AJ119+AK119+AL119+AM119+AN119+AO119+AP119+AQ119+AR119+AS119</f>
        <v>82556</v>
      </c>
      <c r="AU119" s="8" t="str">
        <f>AU$18</f>
        <v>W-5.1</v>
      </c>
      <c r="AV119" s="8" t="s">
        <v>1147</v>
      </c>
      <c r="AW119" s="8" t="s">
        <v>1165</v>
      </c>
      <c r="AX119" s="15">
        <v>8760</v>
      </c>
      <c r="AY119" s="9">
        <v>12</v>
      </c>
      <c r="AZ119" s="16">
        <v>0</v>
      </c>
      <c r="BA119" s="16">
        <v>100</v>
      </c>
      <c r="BB119" s="9">
        <f t="shared" si="24"/>
        <v>0</v>
      </c>
      <c r="BC119" s="9">
        <f t="shared" si="25"/>
        <v>82556</v>
      </c>
      <c r="BD119" s="17">
        <f t="shared" si="26"/>
        <v>0</v>
      </c>
      <c r="BE119" s="17">
        <f t="shared" si="27"/>
        <v>0</v>
      </c>
      <c r="BF119" s="18">
        <f t="shared" si="28"/>
        <v>0</v>
      </c>
      <c r="BG119" s="18">
        <f t="shared" si="29"/>
        <v>0</v>
      </c>
      <c r="BH119" s="18">
        <f t="shared" si="30"/>
        <v>0</v>
      </c>
      <c r="BI119" s="19">
        <f t="shared" si="31"/>
        <v>0</v>
      </c>
      <c r="BJ119" s="20">
        <f t="shared" si="32"/>
        <v>0</v>
      </c>
      <c r="BK119" s="19">
        <f t="shared" si="33"/>
        <v>0</v>
      </c>
      <c r="BL119" s="20">
        <f t="shared" si="34"/>
        <v>0</v>
      </c>
      <c r="BM119" s="12">
        <f>VLOOKUP(AU119,Ceny!$A$3:$E$9,2,FALSE)</f>
        <v>6.4200000000000004E-3</v>
      </c>
      <c r="BN119" s="20">
        <f>ROUND(BM119*AX119*AW119*AZ119/100,2)</f>
        <v>0</v>
      </c>
      <c r="BO119" s="12">
        <f>VLOOKUP(AU119,Ceny!$A$3:$E$9,4,FALSE)</f>
        <v>4.96E-3</v>
      </c>
      <c r="BP119" s="20">
        <f>ROUND(BO119*AW119*AX119*BA119/100,2)</f>
        <v>4822.91</v>
      </c>
      <c r="BQ119" s="12">
        <f>VLOOKUP(AU119,Ceny!$A$3:$E$9,3,FALSE)</f>
        <v>2.3060000000000001E-2</v>
      </c>
      <c r="BR119" s="20">
        <f t="shared" si="35"/>
        <v>0</v>
      </c>
      <c r="BS119" s="12">
        <f>VLOOKUP(AU119,Ceny!$A$3:$E$9,5,FALSE)</f>
        <v>1.8329999999999999E-2</v>
      </c>
      <c r="BT119" s="20">
        <f t="shared" si="36"/>
        <v>1513.25</v>
      </c>
      <c r="BU119" s="20">
        <v>0</v>
      </c>
      <c r="BV119" s="68">
        <f t="shared" si="37"/>
        <v>0</v>
      </c>
      <c r="BW119" s="21">
        <f t="shared" si="38"/>
        <v>6336.16</v>
      </c>
      <c r="BX119" s="21">
        <f t="shared" si="39"/>
        <v>1457.32</v>
      </c>
      <c r="BY119" s="21">
        <f t="shared" si="40"/>
        <v>7793.48</v>
      </c>
      <c r="CA119" s="66"/>
    </row>
    <row r="120" spans="1:79">
      <c r="A120" s="73">
        <f t="shared" si="41"/>
        <v>107</v>
      </c>
      <c r="B120" s="8" t="s">
        <v>65</v>
      </c>
      <c r="C120" s="8" t="s">
        <v>66</v>
      </c>
      <c r="D120" s="8" t="s">
        <v>67</v>
      </c>
      <c r="E120" s="8" t="s">
        <v>67</v>
      </c>
      <c r="F120" s="8" t="s">
        <v>68</v>
      </c>
      <c r="G120" s="8" t="s">
        <v>69</v>
      </c>
      <c r="H120" s="8"/>
      <c r="I120" s="8" t="s">
        <v>70</v>
      </c>
      <c r="J120" s="8" t="s">
        <v>247</v>
      </c>
      <c r="K120" s="8" t="s">
        <v>248</v>
      </c>
      <c r="L120" s="8" t="s">
        <v>67</v>
      </c>
      <c r="M120" s="8" t="s">
        <v>67</v>
      </c>
      <c r="N120" s="8" t="s">
        <v>249</v>
      </c>
      <c r="O120" s="8" t="s">
        <v>250</v>
      </c>
      <c r="P120" s="8"/>
      <c r="Q120" s="8" t="s">
        <v>740</v>
      </c>
      <c r="R120" s="8" t="s">
        <v>741</v>
      </c>
      <c r="S120" s="8">
        <v>0</v>
      </c>
      <c r="T120" s="9" t="s">
        <v>49</v>
      </c>
      <c r="U120" s="9" t="s">
        <v>35</v>
      </c>
      <c r="V120" s="8" t="s">
        <v>746</v>
      </c>
      <c r="W120" s="10">
        <v>45657</v>
      </c>
      <c r="X120" s="8" t="s">
        <v>747</v>
      </c>
      <c r="Y120" s="8" t="s">
        <v>247</v>
      </c>
      <c r="Z120" s="8" t="s">
        <v>838</v>
      </c>
      <c r="AA120" s="8" t="s">
        <v>67</v>
      </c>
      <c r="AB120" s="8" t="s">
        <v>67</v>
      </c>
      <c r="AC120" s="8" t="s">
        <v>249</v>
      </c>
      <c r="AD120" s="8" t="s">
        <v>250</v>
      </c>
      <c r="AE120" s="8"/>
      <c r="AF120" s="11" t="s">
        <v>1359</v>
      </c>
      <c r="AG120" s="8" t="s">
        <v>1360</v>
      </c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3"/>
      <c r="AT120" s="14">
        <v>10224</v>
      </c>
      <c r="AU120" s="8" t="str">
        <f>AU$29</f>
        <v>W-2.1</v>
      </c>
      <c r="AV120" s="8" t="s">
        <v>1147</v>
      </c>
      <c r="AW120" s="8"/>
      <c r="AX120" s="15">
        <v>8760</v>
      </c>
      <c r="AY120" s="9">
        <v>12</v>
      </c>
      <c r="AZ120" s="16">
        <v>0</v>
      </c>
      <c r="BA120" s="16">
        <v>100</v>
      </c>
      <c r="BB120" s="9">
        <f t="shared" si="24"/>
        <v>0</v>
      </c>
      <c r="BC120" s="9">
        <f t="shared" si="25"/>
        <v>10224</v>
      </c>
      <c r="BD120" s="17">
        <f t="shared" si="26"/>
        <v>0</v>
      </c>
      <c r="BE120" s="17">
        <f t="shared" si="27"/>
        <v>0</v>
      </c>
      <c r="BF120" s="18">
        <f t="shared" si="28"/>
        <v>0</v>
      </c>
      <c r="BG120" s="18">
        <f t="shared" si="29"/>
        <v>0</v>
      </c>
      <c r="BH120" s="18">
        <f t="shared" si="30"/>
        <v>0</v>
      </c>
      <c r="BI120" s="19">
        <f t="shared" si="31"/>
        <v>0</v>
      </c>
      <c r="BJ120" s="20">
        <f t="shared" si="32"/>
        <v>0</v>
      </c>
      <c r="BK120" s="19">
        <f t="shared" si="33"/>
        <v>0</v>
      </c>
      <c r="BL120" s="20">
        <f t="shared" si="34"/>
        <v>0</v>
      </c>
      <c r="BM120" s="12">
        <f>VLOOKUP(AU120,Ceny!$A$3:$E$9,2,FALSE)</f>
        <v>13.04</v>
      </c>
      <c r="BN120" s="20">
        <f t="shared" ref="BN120:BN146" si="44">ROUND(BM120*AY120*AZ120/100,2)</f>
        <v>0</v>
      </c>
      <c r="BO120" s="12">
        <f>VLOOKUP(AU120,Ceny!$A$3:$E$9,4,FALSE)</f>
        <v>10.07</v>
      </c>
      <c r="BP120" s="20">
        <f t="shared" ref="BP120:BP146" si="45">ROUND(BO120*AY120*BA120/100,2)</f>
        <v>120.84</v>
      </c>
      <c r="BQ120" s="12">
        <f>VLOOKUP(AU120,Ceny!$A$3:$E$9,3,FALSE)</f>
        <v>4.7559999999999998E-2</v>
      </c>
      <c r="BR120" s="20">
        <f t="shared" si="35"/>
        <v>0</v>
      </c>
      <c r="BS120" s="12">
        <f>VLOOKUP(AU120,Ceny!$A$3:$E$9,5,FALSE)</f>
        <v>3.7789999999999997E-2</v>
      </c>
      <c r="BT120" s="20">
        <f t="shared" si="36"/>
        <v>386.36</v>
      </c>
      <c r="BU120" s="20">
        <v>0</v>
      </c>
      <c r="BV120" s="68">
        <f t="shared" si="37"/>
        <v>0</v>
      </c>
      <c r="BW120" s="21">
        <f t="shared" si="38"/>
        <v>507.20000000000005</v>
      </c>
      <c r="BX120" s="21">
        <f t="shared" si="39"/>
        <v>116.66</v>
      </c>
      <c r="BY120" s="21">
        <f t="shared" si="40"/>
        <v>623.86</v>
      </c>
      <c r="CA120" s="66"/>
    </row>
    <row r="121" spans="1:79">
      <c r="A121" s="73">
        <f t="shared" si="41"/>
        <v>108</v>
      </c>
      <c r="B121" s="8" t="s">
        <v>65</v>
      </c>
      <c r="C121" s="8" t="s">
        <v>66</v>
      </c>
      <c r="D121" s="8" t="s">
        <v>67</v>
      </c>
      <c r="E121" s="8" t="s">
        <v>67</v>
      </c>
      <c r="F121" s="8" t="s">
        <v>68</v>
      </c>
      <c r="G121" s="8" t="s">
        <v>69</v>
      </c>
      <c r="H121" s="8"/>
      <c r="I121" s="8" t="s">
        <v>70</v>
      </c>
      <c r="J121" s="8" t="s">
        <v>251</v>
      </c>
      <c r="K121" s="8" t="s">
        <v>252</v>
      </c>
      <c r="L121" s="8" t="s">
        <v>67</v>
      </c>
      <c r="M121" s="8" t="s">
        <v>67</v>
      </c>
      <c r="N121" s="8" t="s">
        <v>253</v>
      </c>
      <c r="O121" s="8" t="s">
        <v>254</v>
      </c>
      <c r="P121" s="8"/>
      <c r="Q121" s="8" t="s">
        <v>740</v>
      </c>
      <c r="R121" s="8" t="s">
        <v>741</v>
      </c>
      <c r="S121" s="8">
        <v>0</v>
      </c>
      <c r="T121" s="9" t="s">
        <v>49</v>
      </c>
      <c r="U121" s="9" t="s">
        <v>35</v>
      </c>
      <c r="V121" s="8" t="s">
        <v>746</v>
      </c>
      <c r="W121" s="10">
        <v>45657</v>
      </c>
      <c r="X121" s="8" t="s">
        <v>747</v>
      </c>
      <c r="Y121" s="8" t="s">
        <v>251</v>
      </c>
      <c r="Z121" s="8" t="s">
        <v>252</v>
      </c>
      <c r="AA121" s="8" t="s">
        <v>67</v>
      </c>
      <c r="AB121" s="8" t="s">
        <v>67</v>
      </c>
      <c r="AC121" s="8" t="s">
        <v>253</v>
      </c>
      <c r="AD121" s="8" t="s">
        <v>254</v>
      </c>
      <c r="AE121" s="8"/>
      <c r="AF121" s="11" t="s">
        <v>1361</v>
      </c>
      <c r="AG121" s="8" t="s">
        <v>1362</v>
      </c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3"/>
      <c r="AT121" s="14">
        <v>98417</v>
      </c>
      <c r="AU121" s="8" t="str">
        <f>AU$21</f>
        <v>W-3.6</v>
      </c>
      <c r="AV121" s="8" t="s">
        <v>1147</v>
      </c>
      <c r="AW121" s="8"/>
      <c r="AX121" s="15">
        <v>8760</v>
      </c>
      <c r="AY121" s="9">
        <v>12</v>
      </c>
      <c r="AZ121" s="16">
        <v>0</v>
      </c>
      <c r="BA121" s="16">
        <v>100</v>
      </c>
      <c r="BB121" s="9">
        <f t="shared" si="24"/>
        <v>0</v>
      </c>
      <c r="BC121" s="9">
        <f t="shared" si="25"/>
        <v>98417</v>
      </c>
      <c r="BD121" s="17">
        <f t="shared" si="26"/>
        <v>0</v>
      </c>
      <c r="BE121" s="17">
        <f t="shared" si="27"/>
        <v>0</v>
      </c>
      <c r="BF121" s="18">
        <f t="shared" si="28"/>
        <v>0</v>
      </c>
      <c r="BG121" s="18">
        <f t="shared" si="29"/>
        <v>0</v>
      </c>
      <c r="BH121" s="18">
        <f t="shared" si="30"/>
        <v>0</v>
      </c>
      <c r="BI121" s="19">
        <f t="shared" si="31"/>
        <v>0</v>
      </c>
      <c r="BJ121" s="20">
        <f t="shared" si="32"/>
        <v>0</v>
      </c>
      <c r="BK121" s="19">
        <f t="shared" si="33"/>
        <v>0</v>
      </c>
      <c r="BL121" s="20">
        <f t="shared" si="34"/>
        <v>0</v>
      </c>
      <c r="BM121" s="12">
        <f>VLOOKUP(AU121,Ceny!$A$3:$E$9,2,FALSE)</f>
        <v>42.41</v>
      </c>
      <c r="BN121" s="20">
        <f t="shared" si="44"/>
        <v>0</v>
      </c>
      <c r="BO121" s="12">
        <f>VLOOKUP(AU121,Ceny!$A$3:$E$9,4,FALSE)</f>
        <v>32.76</v>
      </c>
      <c r="BP121" s="20">
        <f t="shared" si="45"/>
        <v>393.12</v>
      </c>
      <c r="BQ121" s="12">
        <f>VLOOKUP(AU121,Ceny!$A$3:$E$9,3,FALSE)</f>
        <v>4.4200000000000003E-2</v>
      </c>
      <c r="BR121" s="20">
        <f t="shared" si="35"/>
        <v>0</v>
      </c>
      <c r="BS121" s="12">
        <f>VLOOKUP(AU121,Ceny!$A$3:$E$9,5,FALSE)</f>
        <v>3.5119999999999998E-2</v>
      </c>
      <c r="BT121" s="20">
        <f t="shared" si="36"/>
        <v>3456.41</v>
      </c>
      <c r="BU121" s="20">
        <v>0</v>
      </c>
      <c r="BV121" s="68">
        <f t="shared" si="37"/>
        <v>0</v>
      </c>
      <c r="BW121" s="21">
        <f t="shared" si="38"/>
        <v>3849.5299999999997</v>
      </c>
      <c r="BX121" s="21">
        <f t="shared" si="39"/>
        <v>885.39</v>
      </c>
      <c r="BY121" s="21">
        <f t="shared" si="40"/>
        <v>4734.92</v>
      </c>
      <c r="CA121" s="66"/>
    </row>
    <row r="122" spans="1:79">
      <c r="A122" s="73">
        <f t="shared" si="41"/>
        <v>109</v>
      </c>
      <c r="B122" s="8" t="s">
        <v>65</v>
      </c>
      <c r="C122" s="8" t="s">
        <v>66</v>
      </c>
      <c r="D122" s="8" t="s">
        <v>67</v>
      </c>
      <c r="E122" s="8" t="s">
        <v>67</v>
      </c>
      <c r="F122" s="8" t="s">
        <v>68</v>
      </c>
      <c r="G122" s="8" t="s">
        <v>69</v>
      </c>
      <c r="H122" s="8"/>
      <c r="I122" s="8" t="s">
        <v>70</v>
      </c>
      <c r="J122" s="8" t="s">
        <v>255</v>
      </c>
      <c r="K122" s="8" t="s">
        <v>256</v>
      </c>
      <c r="L122" s="8" t="s">
        <v>67</v>
      </c>
      <c r="M122" s="8" t="s">
        <v>67</v>
      </c>
      <c r="N122" s="8" t="s">
        <v>257</v>
      </c>
      <c r="O122" s="8" t="s">
        <v>258</v>
      </c>
      <c r="P122" s="8"/>
      <c r="Q122" s="8" t="s">
        <v>740</v>
      </c>
      <c r="R122" s="8" t="s">
        <v>741</v>
      </c>
      <c r="S122" s="8">
        <v>0</v>
      </c>
      <c r="T122" s="9" t="s">
        <v>49</v>
      </c>
      <c r="U122" s="9" t="s">
        <v>35</v>
      </c>
      <c r="V122" s="8" t="s">
        <v>746</v>
      </c>
      <c r="W122" s="10">
        <v>45657</v>
      </c>
      <c r="X122" s="8" t="s">
        <v>747</v>
      </c>
      <c r="Y122" s="8" t="s">
        <v>839</v>
      </c>
      <c r="Z122" s="8" t="s">
        <v>256</v>
      </c>
      <c r="AA122" s="8" t="s">
        <v>67</v>
      </c>
      <c r="AB122" s="8" t="s">
        <v>67</v>
      </c>
      <c r="AC122" s="8" t="s">
        <v>257</v>
      </c>
      <c r="AD122" s="8" t="s">
        <v>258</v>
      </c>
      <c r="AE122" s="8"/>
      <c r="AF122" s="11" t="s">
        <v>1363</v>
      </c>
      <c r="AG122" s="8" t="s">
        <v>1364</v>
      </c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3"/>
      <c r="AT122" s="14">
        <v>7999</v>
      </c>
      <c r="AU122" s="8" t="str">
        <f>AU$29</f>
        <v>W-2.1</v>
      </c>
      <c r="AV122" s="8" t="s">
        <v>1147</v>
      </c>
      <c r="AW122" s="8"/>
      <c r="AX122" s="15">
        <v>8760</v>
      </c>
      <c r="AY122" s="9">
        <v>12</v>
      </c>
      <c r="AZ122" s="16">
        <v>0</v>
      </c>
      <c r="BA122" s="16">
        <v>100</v>
      </c>
      <c r="BB122" s="9">
        <f t="shared" si="24"/>
        <v>0</v>
      </c>
      <c r="BC122" s="9">
        <f t="shared" si="25"/>
        <v>7999</v>
      </c>
      <c r="BD122" s="17">
        <f t="shared" si="26"/>
        <v>0</v>
      </c>
      <c r="BE122" s="17">
        <f t="shared" si="27"/>
        <v>0</v>
      </c>
      <c r="BF122" s="18">
        <f t="shared" si="28"/>
        <v>0</v>
      </c>
      <c r="BG122" s="18">
        <f t="shared" si="29"/>
        <v>0</v>
      </c>
      <c r="BH122" s="18">
        <f t="shared" si="30"/>
        <v>0</v>
      </c>
      <c r="BI122" s="19">
        <f t="shared" si="31"/>
        <v>0</v>
      </c>
      <c r="BJ122" s="20">
        <f t="shared" si="32"/>
        <v>0</v>
      </c>
      <c r="BK122" s="19">
        <f t="shared" si="33"/>
        <v>0</v>
      </c>
      <c r="BL122" s="20">
        <f t="shared" si="34"/>
        <v>0</v>
      </c>
      <c r="BM122" s="12">
        <f>VLOOKUP(AU122,Ceny!$A$3:$E$9,2,FALSE)</f>
        <v>13.04</v>
      </c>
      <c r="BN122" s="20">
        <f t="shared" si="44"/>
        <v>0</v>
      </c>
      <c r="BO122" s="12">
        <f>VLOOKUP(AU122,Ceny!$A$3:$E$9,4,FALSE)</f>
        <v>10.07</v>
      </c>
      <c r="BP122" s="20">
        <f t="shared" si="45"/>
        <v>120.84</v>
      </c>
      <c r="BQ122" s="12">
        <f>VLOOKUP(AU122,Ceny!$A$3:$E$9,3,FALSE)</f>
        <v>4.7559999999999998E-2</v>
      </c>
      <c r="BR122" s="20">
        <f t="shared" si="35"/>
        <v>0</v>
      </c>
      <c r="BS122" s="12">
        <f>VLOOKUP(AU122,Ceny!$A$3:$E$9,5,FALSE)</f>
        <v>3.7789999999999997E-2</v>
      </c>
      <c r="BT122" s="20">
        <f t="shared" si="36"/>
        <v>302.27999999999997</v>
      </c>
      <c r="BU122" s="20">
        <v>0</v>
      </c>
      <c r="BV122" s="68">
        <f t="shared" si="37"/>
        <v>0</v>
      </c>
      <c r="BW122" s="21">
        <f t="shared" si="38"/>
        <v>423.12</v>
      </c>
      <c r="BX122" s="21">
        <f t="shared" si="39"/>
        <v>97.32</v>
      </c>
      <c r="BY122" s="21">
        <f t="shared" si="40"/>
        <v>520.44000000000005</v>
      </c>
      <c r="CA122" s="66"/>
    </row>
    <row r="123" spans="1:79">
      <c r="A123" s="73">
        <f t="shared" si="41"/>
        <v>110</v>
      </c>
      <c r="B123" s="8" t="s">
        <v>65</v>
      </c>
      <c r="C123" s="8" t="s">
        <v>66</v>
      </c>
      <c r="D123" s="8" t="s">
        <v>67</v>
      </c>
      <c r="E123" s="8" t="s">
        <v>67</v>
      </c>
      <c r="F123" s="8" t="s">
        <v>68</v>
      </c>
      <c r="G123" s="8" t="s">
        <v>69</v>
      </c>
      <c r="H123" s="8"/>
      <c r="I123" s="8" t="s">
        <v>70</v>
      </c>
      <c r="J123" s="8" t="s">
        <v>259</v>
      </c>
      <c r="K123" s="8" t="s">
        <v>260</v>
      </c>
      <c r="L123" s="8" t="s">
        <v>67</v>
      </c>
      <c r="M123" s="8" t="s">
        <v>67</v>
      </c>
      <c r="N123" s="8" t="s">
        <v>261</v>
      </c>
      <c r="O123" s="8" t="s">
        <v>262</v>
      </c>
      <c r="P123" s="8"/>
      <c r="Q123" s="8" t="s">
        <v>740</v>
      </c>
      <c r="R123" s="8" t="s">
        <v>741</v>
      </c>
      <c r="S123" s="8">
        <v>0</v>
      </c>
      <c r="T123" s="9" t="s">
        <v>49</v>
      </c>
      <c r="U123" s="9" t="s">
        <v>35</v>
      </c>
      <c r="V123" s="8" t="s">
        <v>746</v>
      </c>
      <c r="W123" s="10">
        <v>45657</v>
      </c>
      <c r="X123" s="8" t="s">
        <v>747</v>
      </c>
      <c r="Y123" s="8" t="s">
        <v>259</v>
      </c>
      <c r="Z123" s="8" t="s">
        <v>260</v>
      </c>
      <c r="AA123" s="8" t="s">
        <v>67</v>
      </c>
      <c r="AB123" s="8" t="s">
        <v>67</v>
      </c>
      <c r="AC123" s="8" t="s">
        <v>261</v>
      </c>
      <c r="AD123" s="8" t="s">
        <v>262</v>
      </c>
      <c r="AE123" s="8"/>
      <c r="AF123" s="11" t="s">
        <v>1365</v>
      </c>
      <c r="AG123" s="8" t="s">
        <v>1366</v>
      </c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3"/>
      <c r="AT123" s="14">
        <v>132358</v>
      </c>
      <c r="AU123" s="8" t="str">
        <f>AU$16</f>
        <v>W-4</v>
      </c>
      <c r="AV123" s="8" t="s">
        <v>1147</v>
      </c>
      <c r="AW123" s="8"/>
      <c r="AX123" s="15">
        <v>8760</v>
      </c>
      <c r="AY123" s="9">
        <v>12</v>
      </c>
      <c r="AZ123" s="16">
        <v>0</v>
      </c>
      <c r="BA123" s="16">
        <v>100</v>
      </c>
      <c r="BB123" s="9">
        <f t="shared" si="24"/>
        <v>0</v>
      </c>
      <c r="BC123" s="9">
        <f t="shared" si="25"/>
        <v>132358</v>
      </c>
      <c r="BD123" s="17">
        <f t="shared" si="26"/>
        <v>0</v>
      </c>
      <c r="BE123" s="17">
        <f t="shared" si="27"/>
        <v>0</v>
      </c>
      <c r="BF123" s="18">
        <f t="shared" si="28"/>
        <v>0</v>
      </c>
      <c r="BG123" s="18">
        <f t="shared" si="29"/>
        <v>0</v>
      </c>
      <c r="BH123" s="18">
        <f t="shared" si="30"/>
        <v>0</v>
      </c>
      <c r="BI123" s="19">
        <f t="shared" si="31"/>
        <v>0</v>
      </c>
      <c r="BJ123" s="20">
        <f t="shared" si="32"/>
        <v>0</v>
      </c>
      <c r="BK123" s="19">
        <f t="shared" si="33"/>
        <v>0</v>
      </c>
      <c r="BL123" s="20">
        <f t="shared" si="34"/>
        <v>0</v>
      </c>
      <c r="BM123" s="12">
        <f>VLOOKUP(AU123,Ceny!$A$3:$E$9,2,FALSE)</f>
        <v>204.77</v>
      </c>
      <c r="BN123" s="20">
        <f t="shared" si="44"/>
        <v>0</v>
      </c>
      <c r="BO123" s="12">
        <f>VLOOKUP(AU123,Ceny!$A$3:$E$9,4,FALSE)</f>
        <v>158.16</v>
      </c>
      <c r="BP123" s="20">
        <f t="shared" si="45"/>
        <v>1897.92</v>
      </c>
      <c r="BQ123" s="12">
        <f>VLOOKUP(AU123,Ceny!$A$3:$E$9,3,FALSE)</f>
        <v>4.4069999999999998E-2</v>
      </c>
      <c r="BR123" s="20">
        <f t="shared" si="35"/>
        <v>0</v>
      </c>
      <c r="BS123" s="12">
        <f>VLOOKUP(AU123,Ceny!$A$3:$E$9,5,FALSE)</f>
        <v>3.5020000000000003E-2</v>
      </c>
      <c r="BT123" s="20">
        <f t="shared" si="36"/>
        <v>4635.18</v>
      </c>
      <c r="BU123" s="20">
        <v>0</v>
      </c>
      <c r="BV123" s="68">
        <f t="shared" si="37"/>
        <v>0</v>
      </c>
      <c r="BW123" s="21">
        <f t="shared" si="38"/>
        <v>6533.1</v>
      </c>
      <c r="BX123" s="21">
        <f t="shared" si="39"/>
        <v>1502.61</v>
      </c>
      <c r="BY123" s="21">
        <f t="shared" si="40"/>
        <v>8035.71</v>
      </c>
      <c r="CA123" s="66"/>
    </row>
    <row r="124" spans="1:79">
      <c r="A124" s="73">
        <f t="shared" si="41"/>
        <v>111</v>
      </c>
      <c r="B124" s="8" t="s">
        <v>65</v>
      </c>
      <c r="C124" s="8" t="s">
        <v>66</v>
      </c>
      <c r="D124" s="8" t="s">
        <v>67</v>
      </c>
      <c r="E124" s="8" t="s">
        <v>67</v>
      </c>
      <c r="F124" s="8" t="s">
        <v>68</v>
      </c>
      <c r="G124" s="8" t="s">
        <v>69</v>
      </c>
      <c r="H124" s="8"/>
      <c r="I124" s="8" t="s">
        <v>70</v>
      </c>
      <c r="J124" s="8" t="s">
        <v>263</v>
      </c>
      <c r="K124" s="8" t="s">
        <v>264</v>
      </c>
      <c r="L124" s="8" t="s">
        <v>67</v>
      </c>
      <c r="M124" s="8" t="s">
        <v>67</v>
      </c>
      <c r="N124" s="8" t="s">
        <v>265</v>
      </c>
      <c r="O124" s="8" t="s">
        <v>102</v>
      </c>
      <c r="P124" s="8"/>
      <c r="Q124" s="8" t="s">
        <v>740</v>
      </c>
      <c r="R124" s="8" t="s">
        <v>741</v>
      </c>
      <c r="S124" s="8">
        <v>0</v>
      </c>
      <c r="T124" s="9" t="s">
        <v>49</v>
      </c>
      <c r="U124" s="9" t="s">
        <v>35</v>
      </c>
      <c r="V124" s="8" t="s">
        <v>746</v>
      </c>
      <c r="W124" s="10">
        <v>45657</v>
      </c>
      <c r="X124" s="8" t="s">
        <v>747</v>
      </c>
      <c r="Y124" s="8" t="s">
        <v>840</v>
      </c>
      <c r="Z124" s="8" t="s">
        <v>264</v>
      </c>
      <c r="AA124" s="8" t="s">
        <v>67</v>
      </c>
      <c r="AB124" s="8" t="s">
        <v>67</v>
      </c>
      <c r="AC124" s="8" t="s">
        <v>265</v>
      </c>
      <c r="AD124" s="8" t="s">
        <v>102</v>
      </c>
      <c r="AE124" s="8"/>
      <c r="AF124" s="11" t="s">
        <v>1367</v>
      </c>
      <c r="AG124" s="8" t="s">
        <v>1368</v>
      </c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3"/>
      <c r="AT124" s="14">
        <v>171128</v>
      </c>
      <c r="AU124" s="8" t="str">
        <f>AU$16</f>
        <v>W-4</v>
      </c>
      <c r="AV124" s="8" t="s">
        <v>1147</v>
      </c>
      <c r="AW124" s="8"/>
      <c r="AX124" s="15">
        <v>8760</v>
      </c>
      <c r="AY124" s="9">
        <v>12</v>
      </c>
      <c r="AZ124" s="16">
        <v>0</v>
      </c>
      <c r="BA124" s="16">
        <v>100</v>
      </c>
      <c r="BB124" s="9">
        <f t="shared" si="24"/>
        <v>0</v>
      </c>
      <c r="BC124" s="9">
        <f t="shared" si="25"/>
        <v>171128</v>
      </c>
      <c r="BD124" s="17">
        <f t="shared" si="26"/>
        <v>0</v>
      </c>
      <c r="BE124" s="17">
        <f t="shared" si="27"/>
        <v>0</v>
      </c>
      <c r="BF124" s="18">
        <f t="shared" si="28"/>
        <v>0</v>
      </c>
      <c r="BG124" s="18">
        <f t="shared" si="29"/>
        <v>0</v>
      </c>
      <c r="BH124" s="18">
        <f t="shared" si="30"/>
        <v>0</v>
      </c>
      <c r="BI124" s="19">
        <f t="shared" si="31"/>
        <v>0</v>
      </c>
      <c r="BJ124" s="20">
        <f t="shared" si="32"/>
        <v>0</v>
      </c>
      <c r="BK124" s="19">
        <f t="shared" si="33"/>
        <v>0</v>
      </c>
      <c r="BL124" s="20">
        <f t="shared" si="34"/>
        <v>0</v>
      </c>
      <c r="BM124" s="12">
        <f>VLOOKUP(AU124,Ceny!$A$3:$E$9,2,FALSE)</f>
        <v>204.77</v>
      </c>
      <c r="BN124" s="20">
        <f t="shared" si="44"/>
        <v>0</v>
      </c>
      <c r="BO124" s="12">
        <f>VLOOKUP(AU124,Ceny!$A$3:$E$9,4,FALSE)</f>
        <v>158.16</v>
      </c>
      <c r="BP124" s="20">
        <f t="shared" si="45"/>
        <v>1897.92</v>
      </c>
      <c r="BQ124" s="12">
        <f>VLOOKUP(AU124,Ceny!$A$3:$E$9,3,FALSE)</f>
        <v>4.4069999999999998E-2</v>
      </c>
      <c r="BR124" s="20">
        <f t="shared" si="35"/>
        <v>0</v>
      </c>
      <c r="BS124" s="12">
        <f>VLOOKUP(AU124,Ceny!$A$3:$E$9,5,FALSE)</f>
        <v>3.5020000000000003E-2</v>
      </c>
      <c r="BT124" s="20">
        <f t="shared" si="36"/>
        <v>5992.9</v>
      </c>
      <c r="BU124" s="20">
        <v>0</v>
      </c>
      <c r="BV124" s="68">
        <f t="shared" si="37"/>
        <v>0</v>
      </c>
      <c r="BW124" s="21">
        <f t="shared" si="38"/>
        <v>7890.82</v>
      </c>
      <c r="BX124" s="21">
        <f t="shared" si="39"/>
        <v>1814.89</v>
      </c>
      <c r="BY124" s="21">
        <f t="shared" si="40"/>
        <v>9705.7099999999991</v>
      </c>
      <c r="CA124" s="66"/>
    </row>
    <row r="125" spans="1:79">
      <c r="A125" s="73">
        <f t="shared" si="41"/>
        <v>112</v>
      </c>
      <c r="B125" s="8" t="s">
        <v>65</v>
      </c>
      <c r="C125" s="8" t="s">
        <v>66</v>
      </c>
      <c r="D125" s="8" t="s">
        <v>67</v>
      </c>
      <c r="E125" s="8" t="s">
        <v>67</v>
      </c>
      <c r="F125" s="8" t="s">
        <v>68</v>
      </c>
      <c r="G125" s="8" t="s">
        <v>69</v>
      </c>
      <c r="H125" s="8"/>
      <c r="I125" s="8" t="s">
        <v>70</v>
      </c>
      <c r="J125" s="8" t="s">
        <v>266</v>
      </c>
      <c r="K125" s="8" t="s">
        <v>267</v>
      </c>
      <c r="L125" s="8" t="s">
        <v>67</v>
      </c>
      <c r="M125" s="8" t="s">
        <v>67</v>
      </c>
      <c r="N125" s="8" t="s">
        <v>268</v>
      </c>
      <c r="O125" s="8" t="s">
        <v>114</v>
      </c>
      <c r="P125" s="8"/>
      <c r="Q125" s="8" t="s">
        <v>740</v>
      </c>
      <c r="R125" s="8" t="s">
        <v>741</v>
      </c>
      <c r="S125" s="8">
        <v>0</v>
      </c>
      <c r="T125" s="9" t="s">
        <v>49</v>
      </c>
      <c r="U125" s="9" t="s">
        <v>35</v>
      </c>
      <c r="V125" s="8" t="s">
        <v>746</v>
      </c>
      <c r="W125" s="10">
        <v>45657</v>
      </c>
      <c r="X125" s="8" t="s">
        <v>747</v>
      </c>
      <c r="Y125" s="8" t="s">
        <v>841</v>
      </c>
      <c r="Z125" s="8" t="s">
        <v>267</v>
      </c>
      <c r="AA125" s="8" t="s">
        <v>67</v>
      </c>
      <c r="AB125" s="8" t="s">
        <v>67</v>
      </c>
      <c r="AC125" s="8" t="s">
        <v>268</v>
      </c>
      <c r="AD125" s="8" t="s">
        <v>114</v>
      </c>
      <c r="AE125" s="8"/>
      <c r="AF125" s="11" t="s">
        <v>1369</v>
      </c>
      <c r="AG125" s="8" t="s">
        <v>1370</v>
      </c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3"/>
      <c r="AT125" s="14">
        <v>9448</v>
      </c>
      <c r="AU125" s="8" t="str">
        <f>AU$29</f>
        <v>W-2.1</v>
      </c>
      <c r="AV125" s="8" t="s">
        <v>1147</v>
      </c>
      <c r="AW125" s="8"/>
      <c r="AX125" s="15">
        <v>8760</v>
      </c>
      <c r="AY125" s="9">
        <v>12</v>
      </c>
      <c r="AZ125" s="16">
        <v>0</v>
      </c>
      <c r="BA125" s="16">
        <v>100</v>
      </c>
      <c r="BB125" s="9">
        <f t="shared" si="24"/>
        <v>0</v>
      </c>
      <c r="BC125" s="9">
        <f t="shared" si="25"/>
        <v>9448</v>
      </c>
      <c r="BD125" s="17">
        <f t="shared" si="26"/>
        <v>0</v>
      </c>
      <c r="BE125" s="17">
        <f t="shared" si="27"/>
        <v>0</v>
      </c>
      <c r="BF125" s="18">
        <f t="shared" si="28"/>
        <v>0</v>
      </c>
      <c r="BG125" s="18">
        <f t="shared" si="29"/>
        <v>0</v>
      </c>
      <c r="BH125" s="18">
        <f t="shared" si="30"/>
        <v>0</v>
      </c>
      <c r="BI125" s="19">
        <f t="shared" si="31"/>
        <v>0</v>
      </c>
      <c r="BJ125" s="20">
        <f t="shared" si="32"/>
        <v>0</v>
      </c>
      <c r="BK125" s="19">
        <f t="shared" si="33"/>
        <v>0</v>
      </c>
      <c r="BL125" s="20">
        <f t="shared" si="34"/>
        <v>0</v>
      </c>
      <c r="BM125" s="12">
        <f>VLOOKUP(AU125,Ceny!$A$3:$E$9,2,FALSE)</f>
        <v>13.04</v>
      </c>
      <c r="BN125" s="20">
        <f t="shared" si="44"/>
        <v>0</v>
      </c>
      <c r="BO125" s="12">
        <f>VLOOKUP(AU125,Ceny!$A$3:$E$9,4,FALSE)</f>
        <v>10.07</v>
      </c>
      <c r="BP125" s="20">
        <f t="shared" si="45"/>
        <v>120.84</v>
      </c>
      <c r="BQ125" s="12">
        <f>VLOOKUP(AU125,Ceny!$A$3:$E$9,3,FALSE)</f>
        <v>4.7559999999999998E-2</v>
      </c>
      <c r="BR125" s="20">
        <f t="shared" si="35"/>
        <v>0</v>
      </c>
      <c r="BS125" s="12">
        <f>VLOOKUP(AU125,Ceny!$A$3:$E$9,5,FALSE)</f>
        <v>3.7789999999999997E-2</v>
      </c>
      <c r="BT125" s="20">
        <f t="shared" si="36"/>
        <v>357.04</v>
      </c>
      <c r="BU125" s="20">
        <v>0</v>
      </c>
      <c r="BV125" s="68">
        <f t="shared" si="37"/>
        <v>0</v>
      </c>
      <c r="BW125" s="21">
        <f t="shared" si="38"/>
        <v>477.88</v>
      </c>
      <c r="BX125" s="21">
        <f t="shared" si="39"/>
        <v>109.91</v>
      </c>
      <c r="BY125" s="21">
        <f t="shared" si="40"/>
        <v>587.79</v>
      </c>
      <c r="CA125" s="66"/>
    </row>
    <row r="126" spans="1:79">
      <c r="A126" s="73">
        <f t="shared" si="41"/>
        <v>113</v>
      </c>
      <c r="B126" s="8" t="s">
        <v>65</v>
      </c>
      <c r="C126" s="8" t="s">
        <v>66</v>
      </c>
      <c r="D126" s="8" t="s">
        <v>67</v>
      </c>
      <c r="E126" s="8" t="s">
        <v>67</v>
      </c>
      <c r="F126" s="8" t="s">
        <v>68</v>
      </c>
      <c r="G126" s="8" t="s">
        <v>69</v>
      </c>
      <c r="H126" s="8"/>
      <c r="I126" s="8" t="s">
        <v>70</v>
      </c>
      <c r="J126" s="8" t="s">
        <v>266</v>
      </c>
      <c r="K126" s="8" t="s">
        <v>267</v>
      </c>
      <c r="L126" s="8" t="s">
        <v>67</v>
      </c>
      <c r="M126" s="8" t="s">
        <v>67</v>
      </c>
      <c r="N126" s="8" t="s">
        <v>268</v>
      </c>
      <c r="O126" s="8" t="s">
        <v>114</v>
      </c>
      <c r="P126" s="8"/>
      <c r="Q126" s="8" t="s">
        <v>740</v>
      </c>
      <c r="R126" s="8" t="s">
        <v>741</v>
      </c>
      <c r="S126" s="8">
        <v>0</v>
      </c>
      <c r="T126" s="9" t="s">
        <v>49</v>
      </c>
      <c r="U126" s="9" t="s">
        <v>35</v>
      </c>
      <c r="V126" s="8" t="s">
        <v>746</v>
      </c>
      <c r="W126" s="10">
        <v>45657</v>
      </c>
      <c r="X126" s="8" t="s">
        <v>747</v>
      </c>
      <c r="Y126" s="8" t="s">
        <v>841</v>
      </c>
      <c r="Z126" s="8" t="s">
        <v>267</v>
      </c>
      <c r="AA126" s="8" t="s">
        <v>67</v>
      </c>
      <c r="AB126" s="8" t="s">
        <v>67</v>
      </c>
      <c r="AC126" s="8" t="s">
        <v>268</v>
      </c>
      <c r="AD126" s="8" t="s">
        <v>114</v>
      </c>
      <c r="AE126" s="8" t="s">
        <v>94</v>
      </c>
      <c r="AF126" s="11" t="s">
        <v>1371</v>
      </c>
      <c r="AG126" s="8" t="s">
        <v>1372</v>
      </c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3"/>
      <c r="AT126" s="14">
        <v>166914</v>
      </c>
      <c r="AU126" s="8" t="str">
        <f>AU$16</f>
        <v>W-4</v>
      </c>
      <c r="AV126" s="8" t="s">
        <v>1147</v>
      </c>
      <c r="AW126" s="8"/>
      <c r="AX126" s="15">
        <v>8760</v>
      </c>
      <c r="AY126" s="9">
        <v>12</v>
      </c>
      <c r="AZ126" s="16">
        <v>0</v>
      </c>
      <c r="BA126" s="16">
        <v>100</v>
      </c>
      <c r="BB126" s="9">
        <f t="shared" si="24"/>
        <v>0</v>
      </c>
      <c r="BC126" s="9">
        <f t="shared" si="25"/>
        <v>166914</v>
      </c>
      <c r="BD126" s="17">
        <f t="shared" si="26"/>
        <v>0</v>
      </c>
      <c r="BE126" s="17">
        <f t="shared" si="27"/>
        <v>0</v>
      </c>
      <c r="BF126" s="18">
        <f t="shared" si="28"/>
        <v>0</v>
      </c>
      <c r="BG126" s="18">
        <f t="shared" si="29"/>
        <v>0</v>
      </c>
      <c r="BH126" s="18">
        <f t="shared" si="30"/>
        <v>0</v>
      </c>
      <c r="BI126" s="19">
        <f t="shared" si="31"/>
        <v>0</v>
      </c>
      <c r="BJ126" s="20">
        <f t="shared" si="32"/>
        <v>0</v>
      </c>
      <c r="BK126" s="19">
        <f t="shared" si="33"/>
        <v>0</v>
      </c>
      <c r="BL126" s="20">
        <f t="shared" si="34"/>
        <v>0</v>
      </c>
      <c r="BM126" s="12">
        <f>VLOOKUP(AU126,Ceny!$A$3:$E$9,2,FALSE)</f>
        <v>204.77</v>
      </c>
      <c r="BN126" s="20">
        <f t="shared" si="44"/>
        <v>0</v>
      </c>
      <c r="BO126" s="12">
        <f>VLOOKUP(AU126,Ceny!$A$3:$E$9,4,FALSE)</f>
        <v>158.16</v>
      </c>
      <c r="BP126" s="20">
        <f t="shared" si="45"/>
        <v>1897.92</v>
      </c>
      <c r="BQ126" s="12">
        <f>VLOOKUP(AU126,Ceny!$A$3:$E$9,3,FALSE)</f>
        <v>4.4069999999999998E-2</v>
      </c>
      <c r="BR126" s="20">
        <f t="shared" si="35"/>
        <v>0</v>
      </c>
      <c r="BS126" s="12">
        <f>VLOOKUP(AU126,Ceny!$A$3:$E$9,5,FALSE)</f>
        <v>3.5020000000000003E-2</v>
      </c>
      <c r="BT126" s="20">
        <f t="shared" si="36"/>
        <v>5845.33</v>
      </c>
      <c r="BU126" s="20">
        <v>0</v>
      </c>
      <c r="BV126" s="68">
        <f t="shared" si="37"/>
        <v>0</v>
      </c>
      <c r="BW126" s="21">
        <f t="shared" si="38"/>
        <v>7743.25</v>
      </c>
      <c r="BX126" s="21">
        <f t="shared" si="39"/>
        <v>1780.95</v>
      </c>
      <c r="BY126" s="21">
        <f t="shared" si="40"/>
        <v>9524.2000000000007</v>
      </c>
      <c r="CA126" s="66"/>
    </row>
    <row r="127" spans="1:79">
      <c r="A127" s="73">
        <f t="shared" si="41"/>
        <v>114</v>
      </c>
      <c r="B127" s="8" t="s">
        <v>65</v>
      </c>
      <c r="C127" s="8" t="s">
        <v>66</v>
      </c>
      <c r="D127" s="8" t="s">
        <v>67</v>
      </c>
      <c r="E127" s="8" t="s">
        <v>67</v>
      </c>
      <c r="F127" s="8" t="s">
        <v>68</v>
      </c>
      <c r="G127" s="8" t="s">
        <v>69</v>
      </c>
      <c r="H127" s="8"/>
      <c r="I127" s="8" t="s">
        <v>70</v>
      </c>
      <c r="J127" s="8" t="s">
        <v>269</v>
      </c>
      <c r="K127" s="8" t="s">
        <v>270</v>
      </c>
      <c r="L127" s="8" t="s">
        <v>67</v>
      </c>
      <c r="M127" s="8" t="s">
        <v>67</v>
      </c>
      <c r="N127" s="8" t="s">
        <v>271</v>
      </c>
      <c r="O127" s="8" t="s">
        <v>272</v>
      </c>
      <c r="P127" s="8"/>
      <c r="Q127" s="8" t="s">
        <v>740</v>
      </c>
      <c r="R127" s="8" t="s">
        <v>741</v>
      </c>
      <c r="S127" s="8">
        <v>0</v>
      </c>
      <c r="T127" s="9" t="s">
        <v>49</v>
      </c>
      <c r="U127" s="9" t="s">
        <v>35</v>
      </c>
      <c r="V127" s="8" t="s">
        <v>746</v>
      </c>
      <c r="W127" s="10">
        <v>45657</v>
      </c>
      <c r="X127" s="8" t="s">
        <v>747</v>
      </c>
      <c r="Y127" s="8" t="s">
        <v>842</v>
      </c>
      <c r="Z127" s="8" t="s">
        <v>270</v>
      </c>
      <c r="AA127" s="8" t="s">
        <v>67</v>
      </c>
      <c r="AB127" s="8" t="s">
        <v>67</v>
      </c>
      <c r="AC127" s="8" t="s">
        <v>271</v>
      </c>
      <c r="AD127" s="8" t="s">
        <v>272</v>
      </c>
      <c r="AE127" s="8"/>
      <c r="AF127" s="11" t="s">
        <v>1373</v>
      </c>
      <c r="AG127" s="8" t="s">
        <v>1374</v>
      </c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3"/>
      <c r="AT127" s="14">
        <v>7864</v>
      </c>
      <c r="AU127" s="8" t="str">
        <f>AU$29</f>
        <v>W-2.1</v>
      </c>
      <c r="AV127" s="8" t="s">
        <v>1147</v>
      </c>
      <c r="AW127" s="8"/>
      <c r="AX127" s="15">
        <v>8760</v>
      </c>
      <c r="AY127" s="9">
        <v>12</v>
      </c>
      <c r="AZ127" s="16">
        <v>0</v>
      </c>
      <c r="BA127" s="16">
        <v>100</v>
      </c>
      <c r="BB127" s="9">
        <f t="shared" si="24"/>
        <v>0</v>
      </c>
      <c r="BC127" s="9">
        <f t="shared" si="25"/>
        <v>7864</v>
      </c>
      <c r="BD127" s="17">
        <f t="shared" si="26"/>
        <v>0</v>
      </c>
      <c r="BE127" s="17">
        <f t="shared" si="27"/>
        <v>0</v>
      </c>
      <c r="BF127" s="18">
        <f t="shared" si="28"/>
        <v>0</v>
      </c>
      <c r="BG127" s="18">
        <f t="shared" si="29"/>
        <v>0</v>
      </c>
      <c r="BH127" s="18">
        <f t="shared" si="30"/>
        <v>0</v>
      </c>
      <c r="BI127" s="19">
        <f t="shared" si="31"/>
        <v>0</v>
      </c>
      <c r="BJ127" s="20">
        <f t="shared" si="32"/>
        <v>0</v>
      </c>
      <c r="BK127" s="19">
        <f t="shared" si="33"/>
        <v>0</v>
      </c>
      <c r="BL127" s="20">
        <f t="shared" si="34"/>
        <v>0</v>
      </c>
      <c r="BM127" s="12">
        <f>VLOOKUP(AU127,Ceny!$A$3:$E$9,2,FALSE)</f>
        <v>13.04</v>
      </c>
      <c r="BN127" s="20">
        <f t="shared" si="44"/>
        <v>0</v>
      </c>
      <c r="BO127" s="12">
        <f>VLOOKUP(AU127,Ceny!$A$3:$E$9,4,FALSE)</f>
        <v>10.07</v>
      </c>
      <c r="BP127" s="20">
        <f t="shared" si="45"/>
        <v>120.84</v>
      </c>
      <c r="BQ127" s="12">
        <f>VLOOKUP(AU127,Ceny!$A$3:$E$9,3,FALSE)</f>
        <v>4.7559999999999998E-2</v>
      </c>
      <c r="BR127" s="20">
        <f t="shared" si="35"/>
        <v>0</v>
      </c>
      <c r="BS127" s="12">
        <f>VLOOKUP(AU127,Ceny!$A$3:$E$9,5,FALSE)</f>
        <v>3.7789999999999997E-2</v>
      </c>
      <c r="BT127" s="20">
        <f t="shared" si="36"/>
        <v>297.18</v>
      </c>
      <c r="BU127" s="20">
        <v>0</v>
      </c>
      <c r="BV127" s="68">
        <f t="shared" si="37"/>
        <v>0</v>
      </c>
      <c r="BW127" s="21">
        <f t="shared" si="38"/>
        <v>418.02</v>
      </c>
      <c r="BX127" s="21">
        <f t="shared" si="39"/>
        <v>96.14</v>
      </c>
      <c r="BY127" s="21">
        <f t="shared" si="40"/>
        <v>514.16</v>
      </c>
      <c r="CA127" s="66"/>
    </row>
    <row r="128" spans="1:79">
      <c r="A128" s="73">
        <f t="shared" si="41"/>
        <v>115</v>
      </c>
      <c r="B128" s="8" t="s">
        <v>65</v>
      </c>
      <c r="C128" s="8" t="s">
        <v>66</v>
      </c>
      <c r="D128" s="8" t="s">
        <v>67</v>
      </c>
      <c r="E128" s="8" t="s">
        <v>67</v>
      </c>
      <c r="F128" s="8" t="s">
        <v>68</v>
      </c>
      <c r="G128" s="8" t="s">
        <v>69</v>
      </c>
      <c r="H128" s="8"/>
      <c r="I128" s="8" t="s">
        <v>70</v>
      </c>
      <c r="J128" s="8" t="s">
        <v>273</v>
      </c>
      <c r="K128" s="8" t="s">
        <v>274</v>
      </c>
      <c r="L128" s="8" t="s">
        <v>67</v>
      </c>
      <c r="M128" s="8" t="s">
        <v>67</v>
      </c>
      <c r="N128" s="8" t="s">
        <v>275</v>
      </c>
      <c r="O128" s="8" t="s">
        <v>276</v>
      </c>
      <c r="P128" s="8"/>
      <c r="Q128" s="8" t="s">
        <v>740</v>
      </c>
      <c r="R128" s="8" t="s">
        <v>741</v>
      </c>
      <c r="S128" s="8">
        <v>0</v>
      </c>
      <c r="T128" s="9" t="s">
        <v>49</v>
      </c>
      <c r="U128" s="9" t="s">
        <v>35</v>
      </c>
      <c r="V128" s="8" t="s">
        <v>746</v>
      </c>
      <c r="W128" s="10">
        <v>45657</v>
      </c>
      <c r="X128" s="8" t="s">
        <v>747</v>
      </c>
      <c r="Y128" s="8" t="s">
        <v>273</v>
      </c>
      <c r="Z128" s="8" t="s">
        <v>274</v>
      </c>
      <c r="AA128" s="8" t="s">
        <v>67</v>
      </c>
      <c r="AB128" s="8" t="s">
        <v>67</v>
      </c>
      <c r="AC128" s="8" t="s">
        <v>275</v>
      </c>
      <c r="AD128" s="8" t="s">
        <v>276</v>
      </c>
      <c r="AE128" s="8"/>
      <c r="AF128" s="11" t="s">
        <v>1375</v>
      </c>
      <c r="AG128" s="8" t="s">
        <v>1376</v>
      </c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3"/>
      <c r="AT128" s="14">
        <v>91160</v>
      </c>
      <c r="AU128" s="8" t="str">
        <f>AU$21</f>
        <v>W-3.6</v>
      </c>
      <c r="AV128" s="8" t="s">
        <v>1147</v>
      </c>
      <c r="AW128" s="8"/>
      <c r="AX128" s="15">
        <v>8760</v>
      </c>
      <c r="AY128" s="9">
        <v>12</v>
      </c>
      <c r="AZ128" s="16">
        <v>0</v>
      </c>
      <c r="BA128" s="16">
        <v>100</v>
      </c>
      <c r="BB128" s="9">
        <f t="shared" si="24"/>
        <v>0</v>
      </c>
      <c r="BC128" s="9">
        <f t="shared" si="25"/>
        <v>91160</v>
      </c>
      <c r="BD128" s="17">
        <f t="shared" si="26"/>
        <v>0</v>
      </c>
      <c r="BE128" s="17">
        <f t="shared" si="27"/>
        <v>0</v>
      </c>
      <c r="BF128" s="18">
        <f t="shared" si="28"/>
        <v>0</v>
      </c>
      <c r="BG128" s="18">
        <f t="shared" si="29"/>
        <v>0</v>
      </c>
      <c r="BH128" s="18">
        <f t="shared" si="30"/>
        <v>0</v>
      </c>
      <c r="BI128" s="19">
        <f t="shared" si="31"/>
        <v>0</v>
      </c>
      <c r="BJ128" s="20">
        <f t="shared" si="32"/>
        <v>0</v>
      </c>
      <c r="BK128" s="19">
        <f t="shared" si="33"/>
        <v>0</v>
      </c>
      <c r="BL128" s="20">
        <f t="shared" si="34"/>
        <v>0</v>
      </c>
      <c r="BM128" s="12">
        <f>VLOOKUP(AU128,Ceny!$A$3:$E$9,2,FALSE)</f>
        <v>42.41</v>
      </c>
      <c r="BN128" s="20">
        <f t="shared" si="44"/>
        <v>0</v>
      </c>
      <c r="BO128" s="12">
        <f>VLOOKUP(AU128,Ceny!$A$3:$E$9,4,FALSE)</f>
        <v>32.76</v>
      </c>
      <c r="BP128" s="20">
        <f t="shared" si="45"/>
        <v>393.12</v>
      </c>
      <c r="BQ128" s="12">
        <f>VLOOKUP(AU128,Ceny!$A$3:$E$9,3,FALSE)</f>
        <v>4.4200000000000003E-2</v>
      </c>
      <c r="BR128" s="20">
        <f t="shared" si="35"/>
        <v>0</v>
      </c>
      <c r="BS128" s="12">
        <f>VLOOKUP(AU128,Ceny!$A$3:$E$9,5,FALSE)</f>
        <v>3.5119999999999998E-2</v>
      </c>
      <c r="BT128" s="20">
        <f t="shared" si="36"/>
        <v>3201.54</v>
      </c>
      <c r="BU128" s="20">
        <v>0</v>
      </c>
      <c r="BV128" s="68">
        <f t="shared" si="37"/>
        <v>0</v>
      </c>
      <c r="BW128" s="21">
        <f t="shared" si="38"/>
        <v>3594.66</v>
      </c>
      <c r="BX128" s="21">
        <f t="shared" si="39"/>
        <v>826.77</v>
      </c>
      <c r="BY128" s="21">
        <f t="shared" si="40"/>
        <v>4421.43</v>
      </c>
      <c r="CA128" s="66"/>
    </row>
    <row r="129" spans="1:79">
      <c r="A129" s="73">
        <f t="shared" si="41"/>
        <v>116</v>
      </c>
      <c r="B129" s="8" t="s">
        <v>65</v>
      </c>
      <c r="C129" s="8" t="s">
        <v>66</v>
      </c>
      <c r="D129" s="8" t="s">
        <v>67</v>
      </c>
      <c r="E129" s="8" t="s">
        <v>67</v>
      </c>
      <c r="F129" s="8" t="s">
        <v>68</v>
      </c>
      <c r="G129" s="8" t="s">
        <v>69</v>
      </c>
      <c r="H129" s="8"/>
      <c r="I129" s="8" t="s">
        <v>70</v>
      </c>
      <c r="J129" s="8" t="s">
        <v>277</v>
      </c>
      <c r="K129" s="8" t="s">
        <v>278</v>
      </c>
      <c r="L129" s="8" t="s">
        <v>67</v>
      </c>
      <c r="M129" s="8" t="s">
        <v>67</v>
      </c>
      <c r="N129" s="8" t="s">
        <v>279</v>
      </c>
      <c r="O129" s="8" t="s">
        <v>280</v>
      </c>
      <c r="P129" s="8"/>
      <c r="Q129" s="8" t="s">
        <v>740</v>
      </c>
      <c r="R129" s="8" t="s">
        <v>741</v>
      </c>
      <c r="S129" s="8">
        <v>0</v>
      </c>
      <c r="T129" s="9" t="s">
        <v>49</v>
      </c>
      <c r="U129" s="9" t="s">
        <v>35</v>
      </c>
      <c r="V129" s="8" t="s">
        <v>746</v>
      </c>
      <c r="W129" s="10">
        <v>45657</v>
      </c>
      <c r="X129" s="8" t="s">
        <v>747</v>
      </c>
      <c r="Y129" s="8" t="s">
        <v>843</v>
      </c>
      <c r="Z129" s="8" t="s">
        <v>278</v>
      </c>
      <c r="AA129" s="8" t="s">
        <v>67</v>
      </c>
      <c r="AB129" s="8" t="s">
        <v>67</v>
      </c>
      <c r="AC129" s="8" t="s">
        <v>279</v>
      </c>
      <c r="AD129" s="8" t="s">
        <v>280</v>
      </c>
      <c r="AE129" s="8"/>
      <c r="AF129" s="11" t="s">
        <v>1377</v>
      </c>
      <c r="AG129" s="8" t="s">
        <v>1378</v>
      </c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3"/>
      <c r="AT129" s="14">
        <v>6203</v>
      </c>
      <c r="AU129" s="8" t="str">
        <f>AU$29</f>
        <v>W-2.1</v>
      </c>
      <c r="AV129" s="8" t="s">
        <v>1147</v>
      </c>
      <c r="AW129" s="8"/>
      <c r="AX129" s="15">
        <v>8760</v>
      </c>
      <c r="AY129" s="9">
        <v>12</v>
      </c>
      <c r="AZ129" s="16">
        <v>0</v>
      </c>
      <c r="BA129" s="16">
        <v>100</v>
      </c>
      <c r="BB129" s="9">
        <f t="shared" si="24"/>
        <v>0</v>
      </c>
      <c r="BC129" s="9">
        <f t="shared" si="25"/>
        <v>6203</v>
      </c>
      <c r="BD129" s="17">
        <f t="shared" si="26"/>
        <v>0</v>
      </c>
      <c r="BE129" s="17">
        <f t="shared" si="27"/>
        <v>0</v>
      </c>
      <c r="BF129" s="18">
        <f t="shared" si="28"/>
        <v>0</v>
      </c>
      <c r="BG129" s="18">
        <f t="shared" si="29"/>
        <v>0</v>
      </c>
      <c r="BH129" s="18">
        <f t="shared" si="30"/>
        <v>0</v>
      </c>
      <c r="BI129" s="19">
        <f t="shared" si="31"/>
        <v>0</v>
      </c>
      <c r="BJ129" s="20">
        <f t="shared" si="32"/>
        <v>0</v>
      </c>
      <c r="BK129" s="19">
        <f t="shared" si="33"/>
        <v>0</v>
      </c>
      <c r="BL129" s="20">
        <f t="shared" si="34"/>
        <v>0</v>
      </c>
      <c r="BM129" s="12">
        <f>VLOOKUP(AU129,Ceny!$A$3:$E$9,2,FALSE)</f>
        <v>13.04</v>
      </c>
      <c r="BN129" s="20">
        <f t="shared" si="44"/>
        <v>0</v>
      </c>
      <c r="BO129" s="12">
        <f>VLOOKUP(AU129,Ceny!$A$3:$E$9,4,FALSE)</f>
        <v>10.07</v>
      </c>
      <c r="BP129" s="20">
        <f t="shared" si="45"/>
        <v>120.84</v>
      </c>
      <c r="BQ129" s="12">
        <f>VLOOKUP(AU129,Ceny!$A$3:$E$9,3,FALSE)</f>
        <v>4.7559999999999998E-2</v>
      </c>
      <c r="BR129" s="20">
        <f t="shared" si="35"/>
        <v>0</v>
      </c>
      <c r="BS129" s="12">
        <f>VLOOKUP(AU129,Ceny!$A$3:$E$9,5,FALSE)</f>
        <v>3.7789999999999997E-2</v>
      </c>
      <c r="BT129" s="20">
        <f t="shared" si="36"/>
        <v>234.41</v>
      </c>
      <c r="BU129" s="20">
        <v>0</v>
      </c>
      <c r="BV129" s="68">
        <f t="shared" si="37"/>
        <v>0</v>
      </c>
      <c r="BW129" s="21">
        <f t="shared" si="38"/>
        <v>355.25</v>
      </c>
      <c r="BX129" s="21">
        <f t="shared" si="39"/>
        <v>81.709999999999994</v>
      </c>
      <c r="BY129" s="21">
        <f t="shared" si="40"/>
        <v>436.96</v>
      </c>
      <c r="CA129" s="66"/>
    </row>
    <row r="130" spans="1:79">
      <c r="A130" s="73">
        <f t="shared" si="41"/>
        <v>117</v>
      </c>
      <c r="B130" s="8" t="s">
        <v>65</v>
      </c>
      <c r="C130" s="8" t="s">
        <v>66</v>
      </c>
      <c r="D130" s="8" t="s">
        <v>67</v>
      </c>
      <c r="E130" s="8" t="s">
        <v>67</v>
      </c>
      <c r="F130" s="8" t="s">
        <v>68</v>
      </c>
      <c r="G130" s="8" t="s">
        <v>69</v>
      </c>
      <c r="H130" s="8"/>
      <c r="I130" s="8" t="s">
        <v>70</v>
      </c>
      <c r="J130" s="8" t="s">
        <v>281</v>
      </c>
      <c r="K130" s="8" t="s">
        <v>282</v>
      </c>
      <c r="L130" s="8" t="s">
        <v>67</v>
      </c>
      <c r="M130" s="8" t="s">
        <v>67</v>
      </c>
      <c r="N130" s="8" t="s">
        <v>283</v>
      </c>
      <c r="O130" s="8" t="s">
        <v>284</v>
      </c>
      <c r="P130" s="8"/>
      <c r="Q130" s="8" t="s">
        <v>740</v>
      </c>
      <c r="R130" s="8" t="s">
        <v>741</v>
      </c>
      <c r="S130" s="8">
        <v>0</v>
      </c>
      <c r="T130" s="9" t="s">
        <v>49</v>
      </c>
      <c r="U130" s="9" t="s">
        <v>35</v>
      </c>
      <c r="V130" s="8" t="s">
        <v>746</v>
      </c>
      <c r="W130" s="10">
        <v>45657</v>
      </c>
      <c r="X130" s="8" t="s">
        <v>747</v>
      </c>
      <c r="Y130" s="8" t="s">
        <v>281</v>
      </c>
      <c r="Z130" s="8" t="s">
        <v>282</v>
      </c>
      <c r="AA130" s="8" t="s">
        <v>67</v>
      </c>
      <c r="AB130" s="8" t="s">
        <v>67</v>
      </c>
      <c r="AC130" s="8" t="s">
        <v>283</v>
      </c>
      <c r="AD130" s="8" t="s">
        <v>284</v>
      </c>
      <c r="AE130" s="8"/>
      <c r="AF130" s="11" t="s">
        <v>1379</v>
      </c>
      <c r="AG130" s="8" t="s">
        <v>1380</v>
      </c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3"/>
      <c r="AT130" s="14">
        <v>81934</v>
      </c>
      <c r="AU130" s="8" t="str">
        <f>AU$21</f>
        <v>W-3.6</v>
      </c>
      <c r="AV130" s="8" t="s">
        <v>1147</v>
      </c>
      <c r="AW130" s="8"/>
      <c r="AX130" s="15">
        <v>8760</v>
      </c>
      <c r="AY130" s="9">
        <v>12</v>
      </c>
      <c r="AZ130" s="16">
        <v>0</v>
      </c>
      <c r="BA130" s="16">
        <v>100</v>
      </c>
      <c r="BB130" s="9">
        <f t="shared" si="24"/>
        <v>0</v>
      </c>
      <c r="BC130" s="9">
        <f t="shared" si="25"/>
        <v>81934</v>
      </c>
      <c r="BD130" s="17">
        <f t="shared" si="26"/>
        <v>0</v>
      </c>
      <c r="BE130" s="17">
        <f t="shared" si="27"/>
        <v>0</v>
      </c>
      <c r="BF130" s="18">
        <f t="shared" si="28"/>
        <v>0</v>
      </c>
      <c r="BG130" s="18">
        <f t="shared" si="29"/>
        <v>0</v>
      </c>
      <c r="BH130" s="18">
        <f t="shared" si="30"/>
        <v>0</v>
      </c>
      <c r="BI130" s="19">
        <f t="shared" si="31"/>
        <v>0</v>
      </c>
      <c r="BJ130" s="20">
        <f t="shared" si="32"/>
        <v>0</v>
      </c>
      <c r="BK130" s="19">
        <f t="shared" si="33"/>
        <v>0</v>
      </c>
      <c r="BL130" s="20">
        <f t="shared" si="34"/>
        <v>0</v>
      </c>
      <c r="BM130" s="12">
        <f>VLOOKUP(AU130,Ceny!$A$3:$E$9,2,FALSE)</f>
        <v>42.41</v>
      </c>
      <c r="BN130" s="20">
        <f t="shared" si="44"/>
        <v>0</v>
      </c>
      <c r="BO130" s="12">
        <f>VLOOKUP(AU130,Ceny!$A$3:$E$9,4,FALSE)</f>
        <v>32.76</v>
      </c>
      <c r="BP130" s="20">
        <f t="shared" si="45"/>
        <v>393.12</v>
      </c>
      <c r="BQ130" s="12">
        <f>VLOOKUP(AU130,Ceny!$A$3:$E$9,3,FALSE)</f>
        <v>4.4200000000000003E-2</v>
      </c>
      <c r="BR130" s="20">
        <f t="shared" si="35"/>
        <v>0</v>
      </c>
      <c r="BS130" s="12">
        <f>VLOOKUP(AU130,Ceny!$A$3:$E$9,5,FALSE)</f>
        <v>3.5119999999999998E-2</v>
      </c>
      <c r="BT130" s="20">
        <f t="shared" si="36"/>
        <v>2877.52</v>
      </c>
      <c r="BU130" s="20">
        <v>0</v>
      </c>
      <c r="BV130" s="68">
        <f t="shared" si="37"/>
        <v>0</v>
      </c>
      <c r="BW130" s="21">
        <f t="shared" si="38"/>
        <v>3270.64</v>
      </c>
      <c r="BX130" s="21">
        <f t="shared" si="39"/>
        <v>752.25</v>
      </c>
      <c r="BY130" s="21">
        <f t="shared" si="40"/>
        <v>4022.89</v>
      </c>
      <c r="CA130" s="66"/>
    </row>
    <row r="131" spans="1:79">
      <c r="A131" s="73">
        <f t="shared" si="41"/>
        <v>118</v>
      </c>
      <c r="B131" s="8" t="s">
        <v>65</v>
      </c>
      <c r="C131" s="8" t="s">
        <v>66</v>
      </c>
      <c r="D131" s="8" t="s">
        <v>67</v>
      </c>
      <c r="E131" s="8" t="s">
        <v>67</v>
      </c>
      <c r="F131" s="8" t="s">
        <v>68</v>
      </c>
      <c r="G131" s="8" t="s">
        <v>69</v>
      </c>
      <c r="H131" s="8"/>
      <c r="I131" s="8" t="s">
        <v>70</v>
      </c>
      <c r="J131" s="8" t="s">
        <v>285</v>
      </c>
      <c r="K131" s="8" t="s">
        <v>286</v>
      </c>
      <c r="L131" s="8" t="s">
        <v>67</v>
      </c>
      <c r="M131" s="8" t="s">
        <v>67</v>
      </c>
      <c r="N131" s="8" t="s">
        <v>287</v>
      </c>
      <c r="O131" s="8" t="s">
        <v>288</v>
      </c>
      <c r="P131" s="8"/>
      <c r="Q131" s="8" t="s">
        <v>740</v>
      </c>
      <c r="R131" s="8" t="s">
        <v>741</v>
      </c>
      <c r="S131" s="8">
        <v>0</v>
      </c>
      <c r="T131" s="9" t="s">
        <v>49</v>
      </c>
      <c r="U131" s="9" t="s">
        <v>35</v>
      </c>
      <c r="V131" s="8" t="s">
        <v>746</v>
      </c>
      <c r="W131" s="10">
        <v>45657</v>
      </c>
      <c r="X131" s="8" t="s">
        <v>747</v>
      </c>
      <c r="Y131" s="8" t="s">
        <v>844</v>
      </c>
      <c r="Z131" s="8" t="s">
        <v>286</v>
      </c>
      <c r="AA131" s="8" t="s">
        <v>67</v>
      </c>
      <c r="AB131" s="8" t="s">
        <v>67</v>
      </c>
      <c r="AC131" s="8" t="s">
        <v>287</v>
      </c>
      <c r="AD131" s="8" t="s">
        <v>288</v>
      </c>
      <c r="AE131" s="8"/>
      <c r="AF131" s="11" t="s">
        <v>1381</v>
      </c>
      <c r="AG131" s="8" t="s">
        <v>1382</v>
      </c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3"/>
      <c r="AT131" s="14">
        <v>6088</v>
      </c>
      <c r="AU131" s="8" t="str">
        <f t="shared" ref="AU131:AU140" si="46">AU$29</f>
        <v>W-2.1</v>
      </c>
      <c r="AV131" s="8" t="s">
        <v>1147</v>
      </c>
      <c r="AW131" s="8"/>
      <c r="AX131" s="15">
        <v>8760</v>
      </c>
      <c r="AY131" s="9">
        <v>12</v>
      </c>
      <c r="AZ131" s="16">
        <v>0</v>
      </c>
      <c r="BA131" s="16">
        <v>100</v>
      </c>
      <c r="BB131" s="9">
        <f t="shared" si="24"/>
        <v>0</v>
      </c>
      <c r="BC131" s="9">
        <f t="shared" si="25"/>
        <v>6088</v>
      </c>
      <c r="BD131" s="17">
        <f t="shared" si="26"/>
        <v>0</v>
      </c>
      <c r="BE131" s="17">
        <f t="shared" si="27"/>
        <v>0</v>
      </c>
      <c r="BF131" s="18">
        <f t="shared" si="28"/>
        <v>0</v>
      </c>
      <c r="BG131" s="18">
        <f t="shared" si="29"/>
        <v>0</v>
      </c>
      <c r="BH131" s="18">
        <f t="shared" si="30"/>
        <v>0</v>
      </c>
      <c r="BI131" s="19">
        <f t="shared" si="31"/>
        <v>0</v>
      </c>
      <c r="BJ131" s="20">
        <f t="shared" si="32"/>
        <v>0</v>
      </c>
      <c r="BK131" s="19">
        <f t="shared" si="33"/>
        <v>0</v>
      </c>
      <c r="BL131" s="20">
        <f t="shared" si="34"/>
        <v>0</v>
      </c>
      <c r="BM131" s="12">
        <f>VLOOKUP(AU131,Ceny!$A$3:$E$9,2,FALSE)</f>
        <v>13.04</v>
      </c>
      <c r="BN131" s="20">
        <f t="shared" si="44"/>
        <v>0</v>
      </c>
      <c r="BO131" s="12">
        <f>VLOOKUP(AU131,Ceny!$A$3:$E$9,4,FALSE)</f>
        <v>10.07</v>
      </c>
      <c r="BP131" s="20">
        <f t="shared" si="45"/>
        <v>120.84</v>
      </c>
      <c r="BQ131" s="12">
        <f>VLOOKUP(AU131,Ceny!$A$3:$E$9,3,FALSE)</f>
        <v>4.7559999999999998E-2</v>
      </c>
      <c r="BR131" s="20">
        <f t="shared" si="35"/>
        <v>0</v>
      </c>
      <c r="BS131" s="12">
        <f>VLOOKUP(AU131,Ceny!$A$3:$E$9,5,FALSE)</f>
        <v>3.7789999999999997E-2</v>
      </c>
      <c r="BT131" s="20">
        <f t="shared" si="36"/>
        <v>230.07</v>
      </c>
      <c r="BU131" s="20">
        <v>0</v>
      </c>
      <c r="BV131" s="68">
        <f t="shared" si="37"/>
        <v>0</v>
      </c>
      <c r="BW131" s="21">
        <f t="shared" si="38"/>
        <v>350.90999999999997</v>
      </c>
      <c r="BX131" s="21">
        <f t="shared" si="39"/>
        <v>80.709999999999994</v>
      </c>
      <c r="BY131" s="21">
        <f t="shared" si="40"/>
        <v>431.61999999999995</v>
      </c>
      <c r="CA131" s="66"/>
    </row>
    <row r="132" spans="1:79">
      <c r="A132" s="73">
        <f t="shared" si="41"/>
        <v>119</v>
      </c>
      <c r="B132" s="8" t="s">
        <v>65</v>
      </c>
      <c r="C132" s="8" t="s">
        <v>66</v>
      </c>
      <c r="D132" s="8" t="s">
        <v>67</v>
      </c>
      <c r="E132" s="8" t="s">
        <v>67</v>
      </c>
      <c r="F132" s="8" t="s">
        <v>68</v>
      </c>
      <c r="G132" s="8" t="s">
        <v>69</v>
      </c>
      <c r="H132" s="8"/>
      <c r="I132" s="8" t="s">
        <v>70</v>
      </c>
      <c r="J132" s="8" t="s">
        <v>289</v>
      </c>
      <c r="K132" s="8" t="s">
        <v>290</v>
      </c>
      <c r="L132" s="8" t="s">
        <v>67</v>
      </c>
      <c r="M132" s="8" t="s">
        <v>67</v>
      </c>
      <c r="N132" s="8" t="s">
        <v>291</v>
      </c>
      <c r="O132" s="8" t="s">
        <v>292</v>
      </c>
      <c r="P132" s="8"/>
      <c r="Q132" s="8" t="s">
        <v>740</v>
      </c>
      <c r="R132" s="8" t="s">
        <v>741</v>
      </c>
      <c r="S132" s="8">
        <v>0</v>
      </c>
      <c r="T132" s="9" t="s">
        <v>49</v>
      </c>
      <c r="U132" s="9" t="s">
        <v>35</v>
      </c>
      <c r="V132" s="8" t="s">
        <v>746</v>
      </c>
      <c r="W132" s="10">
        <v>45657</v>
      </c>
      <c r="X132" s="8" t="s">
        <v>747</v>
      </c>
      <c r="Y132" s="8" t="s">
        <v>289</v>
      </c>
      <c r="Z132" s="8" t="s">
        <v>290</v>
      </c>
      <c r="AA132" s="8" t="s">
        <v>67</v>
      </c>
      <c r="AB132" s="8" t="s">
        <v>67</v>
      </c>
      <c r="AC132" s="8" t="s">
        <v>291</v>
      </c>
      <c r="AD132" s="8" t="s">
        <v>292</v>
      </c>
      <c r="AE132" s="8"/>
      <c r="AF132" s="11" t="s">
        <v>1383</v>
      </c>
      <c r="AG132" s="8" t="s">
        <v>1384</v>
      </c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3"/>
      <c r="AT132" s="14">
        <v>11824</v>
      </c>
      <c r="AU132" s="8" t="str">
        <f t="shared" si="46"/>
        <v>W-2.1</v>
      </c>
      <c r="AV132" s="8" t="s">
        <v>1147</v>
      </c>
      <c r="AW132" s="8"/>
      <c r="AX132" s="15">
        <v>8760</v>
      </c>
      <c r="AY132" s="9">
        <v>12</v>
      </c>
      <c r="AZ132" s="16">
        <v>0</v>
      </c>
      <c r="BA132" s="16">
        <v>100</v>
      </c>
      <c r="BB132" s="9">
        <f t="shared" si="24"/>
        <v>0</v>
      </c>
      <c r="BC132" s="9">
        <f t="shared" si="25"/>
        <v>11824</v>
      </c>
      <c r="BD132" s="17">
        <f t="shared" si="26"/>
        <v>0</v>
      </c>
      <c r="BE132" s="17">
        <f t="shared" si="27"/>
        <v>0</v>
      </c>
      <c r="BF132" s="18">
        <f t="shared" si="28"/>
        <v>0</v>
      </c>
      <c r="BG132" s="18">
        <f t="shared" si="29"/>
        <v>0</v>
      </c>
      <c r="BH132" s="18">
        <f t="shared" si="30"/>
        <v>0</v>
      </c>
      <c r="BI132" s="19">
        <f t="shared" si="31"/>
        <v>0</v>
      </c>
      <c r="BJ132" s="20">
        <f t="shared" si="32"/>
        <v>0</v>
      </c>
      <c r="BK132" s="19">
        <f t="shared" si="33"/>
        <v>0</v>
      </c>
      <c r="BL132" s="20">
        <f t="shared" si="34"/>
        <v>0</v>
      </c>
      <c r="BM132" s="12">
        <f>VLOOKUP(AU132,Ceny!$A$3:$E$9,2,FALSE)</f>
        <v>13.04</v>
      </c>
      <c r="BN132" s="20">
        <f t="shared" si="44"/>
        <v>0</v>
      </c>
      <c r="BO132" s="12">
        <f>VLOOKUP(AU132,Ceny!$A$3:$E$9,4,FALSE)</f>
        <v>10.07</v>
      </c>
      <c r="BP132" s="20">
        <f t="shared" si="45"/>
        <v>120.84</v>
      </c>
      <c r="BQ132" s="12">
        <f>VLOOKUP(AU132,Ceny!$A$3:$E$9,3,FALSE)</f>
        <v>4.7559999999999998E-2</v>
      </c>
      <c r="BR132" s="20">
        <f t="shared" si="35"/>
        <v>0</v>
      </c>
      <c r="BS132" s="12">
        <f>VLOOKUP(AU132,Ceny!$A$3:$E$9,5,FALSE)</f>
        <v>3.7789999999999997E-2</v>
      </c>
      <c r="BT132" s="20">
        <f t="shared" si="36"/>
        <v>446.83</v>
      </c>
      <c r="BU132" s="20">
        <v>0</v>
      </c>
      <c r="BV132" s="68">
        <f t="shared" si="37"/>
        <v>0</v>
      </c>
      <c r="BW132" s="21">
        <f t="shared" si="38"/>
        <v>567.66999999999996</v>
      </c>
      <c r="BX132" s="21">
        <f t="shared" si="39"/>
        <v>130.56</v>
      </c>
      <c r="BY132" s="21">
        <f t="shared" si="40"/>
        <v>698.23</v>
      </c>
      <c r="CA132" s="66"/>
    </row>
    <row r="133" spans="1:79">
      <c r="A133" s="73">
        <f t="shared" si="41"/>
        <v>120</v>
      </c>
      <c r="B133" s="8" t="s">
        <v>65</v>
      </c>
      <c r="C133" s="8" t="s">
        <v>66</v>
      </c>
      <c r="D133" s="8" t="s">
        <v>67</v>
      </c>
      <c r="E133" s="8" t="s">
        <v>67</v>
      </c>
      <c r="F133" s="8" t="s">
        <v>68</v>
      </c>
      <c r="G133" s="8" t="s">
        <v>69</v>
      </c>
      <c r="H133" s="8"/>
      <c r="I133" s="8" t="s">
        <v>70</v>
      </c>
      <c r="J133" s="8" t="s">
        <v>293</v>
      </c>
      <c r="K133" s="8" t="s">
        <v>294</v>
      </c>
      <c r="L133" s="8" t="s">
        <v>67</v>
      </c>
      <c r="M133" s="8" t="s">
        <v>67</v>
      </c>
      <c r="N133" s="8" t="s">
        <v>295</v>
      </c>
      <c r="O133" s="8" t="s">
        <v>94</v>
      </c>
      <c r="P133" s="8"/>
      <c r="Q133" s="8" t="s">
        <v>740</v>
      </c>
      <c r="R133" s="8" t="s">
        <v>741</v>
      </c>
      <c r="S133" s="8">
        <v>0</v>
      </c>
      <c r="T133" s="9" t="s">
        <v>49</v>
      </c>
      <c r="U133" s="9" t="s">
        <v>35</v>
      </c>
      <c r="V133" s="8" t="s">
        <v>746</v>
      </c>
      <c r="W133" s="10">
        <v>45657</v>
      </c>
      <c r="X133" s="8" t="s">
        <v>747</v>
      </c>
      <c r="Y133" s="8" t="s">
        <v>293</v>
      </c>
      <c r="Z133" s="8" t="s">
        <v>294</v>
      </c>
      <c r="AA133" s="8" t="s">
        <v>67</v>
      </c>
      <c r="AB133" s="8" t="s">
        <v>67</v>
      </c>
      <c r="AC133" s="8" t="s">
        <v>295</v>
      </c>
      <c r="AD133" s="8" t="s">
        <v>94</v>
      </c>
      <c r="AE133" s="8"/>
      <c r="AF133" s="11" t="s">
        <v>1385</v>
      </c>
      <c r="AG133" s="8" t="s">
        <v>1386</v>
      </c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3"/>
      <c r="AT133" s="14">
        <v>11421</v>
      </c>
      <c r="AU133" s="8" t="str">
        <f t="shared" si="46"/>
        <v>W-2.1</v>
      </c>
      <c r="AV133" s="8" t="s">
        <v>1147</v>
      </c>
      <c r="AW133" s="8"/>
      <c r="AX133" s="15">
        <v>8760</v>
      </c>
      <c r="AY133" s="9">
        <v>12</v>
      </c>
      <c r="AZ133" s="16">
        <v>0</v>
      </c>
      <c r="BA133" s="16">
        <v>100</v>
      </c>
      <c r="BB133" s="9">
        <f t="shared" si="24"/>
        <v>0</v>
      </c>
      <c r="BC133" s="9">
        <f t="shared" si="25"/>
        <v>11421</v>
      </c>
      <c r="BD133" s="17">
        <f t="shared" si="26"/>
        <v>0</v>
      </c>
      <c r="BE133" s="17">
        <f t="shared" si="27"/>
        <v>0</v>
      </c>
      <c r="BF133" s="18">
        <f t="shared" si="28"/>
        <v>0</v>
      </c>
      <c r="BG133" s="18">
        <f t="shared" si="29"/>
        <v>0</v>
      </c>
      <c r="BH133" s="18">
        <f t="shared" si="30"/>
        <v>0</v>
      </c>
      <c r="BI133" s="19">
        <f t="shared" si="31"/>
        <v>0</v>
      </c>
      <c r="BJ133" s="20">
        <f t="shared" si="32"/>
        <v>0</v>
      </c>
      <c r="BK133" s="19">
        <f t="shared" si="33"/>
        <v>0</v>
      </c>
      <c r="BL133" s="20">
        <f t="shared" si="34"/>
        <v>0</v>
      </c>
      <c r="BM133" s="12">
        <f>VLOOKUP(AU133,Ceny!$A$3:$E$9,2,FALSE)</f>
        <v>13.04</v>
      </c>
      <c r="BN133" s="20">
        <f t="shared" si="44"/>
        <v>0</v>
      </c>
      <c r="BO133" s="12">
        <f>VLOOKUP(AU133,Ceny!$A$3:$E$9,4,FALSE)</f>
        <v>10.07</v>
      </c>
      <c r="BP133" s="20">
        <f t="shared" si="45"/>
        <v>120.84</v>
      </c>
      <c r="BQ133" s="12">
        <f>VLOOKUP(AU133,Ceny!$A$3:$E$9,3,FALSE)</f>
        <v>4.7559999999999998E-2</v>
      </c>
      <c r="BR133" s="20">
        <f t="shared" si="35"/>
        <v>0</v>
      </c>
      <c r="BS133" s="12">
        <f>VLOOKUP(AU133,Ceny!$A$3:$E$9,5,FALSE)</f>
        <v>3.7789999999999997E-2</v>
      </c>
      <c r="BT133" s="20">
        <f t="shared" si="36"/>
        <v>431.6</v>
      </c>
      <c r="BU133" s="20">
        <v>0</v>
      </c>
      <c r="BV133" s="68">
        <f t="shared" si="37"/>
        <v>0</v>
      </c>
      <c r="BW133" s="21">
        <f t="shared" si="38"/>
        <v>552.44000000000005</v>
      </c>
      <c r="BX133" s="21">
        <f t="shared" si="39"/>
        <v>127.06</v>
      </c>
      <c r="BY133" s="21">
        <f t="shared" si="40"/>
        <v>679.5</v>
      </c>
      <c r="CA133" s="66"/>
    </row>
    <row r="134" spans="1:79">
      <c r="A134" s="73">
        <f t="shared" si="41"/>
        <v>121</v>
      </c>
      <c r="B134" s="8" t="s">
        <v>65</v>
      </c>
      <c r="C134" s="8" t="s">
        <v>66</v>
      </c>
      <c r="D134" s="8" t="s">
        <v>67</v>
      </c>
      <c r="E134" s="8" t="s">
        <v>67</v>
      </c>
      <c r="F134" s="8" t="s">
        <v>68</v>
      </c>
      <c r="G134" s="8" t="s">
        <v>69</v>
      </c>
      <c r="H134" s="8"/>
      <c r="I134" s="8" t="s">
        <v>70</v>
      </c>
      <c r="J134" s="8" t="s">
        <v>296</v>
      </c>
      <c r="K134" s="8" t="s">
        <v>297</v>
      </c>
      <c r="L134" s="8" t="s">
        <v>67</v>
      </c>
      <c r="M134" s="8" t="s">
        <v>67</v>
      </c>
      <c r="N134" s="8" t="s">
        <v>89</v>
      </c>
      <c r="O134" s="8" t="s">
        <v>298</v>
      </c>
      <c r="P134" s="8"/>
      <c r="Q134" s="8" t="s">
        <v>740</v>
      </c>
      <c r="R134" s="8" t="s">
        <v>741</v>
      </c>
      <c r="S134" s="8">
        <v>0</v>
      </c>
      <c r="T134" s="9" t="s">
        <v>49</v>
      </c>
      <c r="U134" s="9" t="s">
        <v>35</v>
      </c>
      <c r="V134" s="8" t="s">
        <v>746</v>
      </c>
      <c r="W134" s="10">
        <v>45657</v>
      </c>
      <c r="X134" s="8" t="s">
        <v>747</v>
      </c>
      <c r="Y134" s="8" t="s">
        <v>296</v>
      </c>
      <c r="Z134" s="8" t="s">
        <v>297</v>
      </c>
      <c r="AA134" s="8" t="s">
        <v>67</v>
      </c>
      <c r="AB134" s="8" t="s">
        <v>67</v>
      </c>
      <c r="AC134" s="8" t="s">
        <v>89</v>
      </c>
      <c r="AD134" s="8" t="s">
        <v>298</v>
      </c>
      <c r="AE134" s="8"/>
      <c r="AF134" s="11" t="s">
        <v>1387</v>
      </c>
      <c r="AG134" s="8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3"/>
      <c r="AT134" s="14">
        <v>4560</v>
      </c>
      <c r="AU134" s="8" t="str">
        <f t="shared" si="46"/>
        <v>W-2.1</v>
      </c>
      <c r="AV134" s="8" t="s">
        <v>1147</v>
      </c>
      <c r="AW134" s="8"/>
      <c r="AX134" s="15">
        <v>8760</v>
      </c>
      <c r="AY134" s="9">
        <v>12</v>
      </c>
      <c r="AZ134" s="16">
        <v>0</v>
      </c>
      <c r="BA134" s="16">
        <v>100</v>
      </c>
      <c r="BB134" s="9">
        <f t="shared" si="24"/>
        <v>0</v>
      </c>
      <c r="BC134" s="9">
        <f t="shared" si="25"/>
        <v>4560</v>
      </c>
      <c r="BD134" s="17">
        <f t="shared" si="26"/>
        <v>0</v>
      </c>
      <c r="BE134" s="17">
        <f t="shared" si="27"/>
        <v>0</v>
      </c>
      <c r="BF134" s="18">
        <f t="shared" si="28"/>
        <v>0</v>
      </c>
      <c r="BG134" s="18">
        <f t="shared" si="29"/>
        <v>0</v>
      </c>
      <c r="BH134" s="18">
        <f t="shared" si="30"/>
        <v>0</v>
      </c>
      <c r="BI134" s="19">
        <f t="shared" si="31"/>
        <v>0</v>
      </c>
      <c r="BJ134" s="20">
        <f t="shared" si="32"/>
        <v>0</v>
      </c>
      <c r="BK134" s="19">
        <f t="shared" si="33"/>
        <v>0</v>
      </c>
      <c r="BL134" s="20">
        <f t="shared" si="34"/>
        <v>0</v>
      </c>
      <c r="BM134" s="12">
        <f>VLOOKUP(AU134,Ceny!$A$3:$E$9,2,FALSE)</f>
        <v>13.04</v>
      </c>
      <c r="BN134" s="20">
        <f t="shared" si="44"/>
        <v>0</v>
      </c>
      <c r="BO134" s="12">
        <f>VLOOKUP(AU134,Ceny!$A$3:$E$9,4,FALSE)</f>
        <v>10.07</v>
      </c>
      <c r="BP134" s="20">
        <f t="shared" si="45"/>
        <v>120.84</v>
      </c>
      <c r="BQ134" s="12">
        <f>VLOOKUP(AU134,Ceny!$A$3:$E$9,3,FALSE)</f>
        <v>4.7559999999999998E-2</v>
      </c>
      <c r="BR134" s="20">
        <f t="shared" si="35"/>
        <v>0</v>
      </c>
      <c r="BS134" s="12">
        <f>VLOOKUP(AU134,Ceny!$A$3:$E$9,5,FALSE)</f>
        <v>3.7789999999999997E-2</v>
      </c>
      <c r="BT134" s="20">
        <f t="shared" si="36"/>
        <v>172.32</v>
      </c>
      <c r="BU134" s="20">
        <v>0</v>
      </c>
      <c r="BV134" s="68">
        <f t="shared" si="37"/>
        <v>0</v>
      </c>
      <c r="BW134" s="21">
        <f t="shared" si="38"/>
        <v>293.15999999999997</v>
      </c>
      <c r="BX134" s="21">
        <f t="shared" si="39"/>
        <v>67.430000000000007</v>
      </c>
      <c r="BY134" s="21">
        <f t="shared" si="40"/>
        <v>360.59</v>
      </c>
      <c r="CA134" s="66"/>
    </row>
    <row r="135" spans="1:79">
      <c r="A135" s="73">
        <f t="shared" si="41"/>
        <v>122</v>
      </c>
      <c r="B135" s="8" t="s">
        <v>65</v>
      </c>
      <c r="C135" s="8" t="s">
        <v>66</v>
      </c>
      <c r="D135" s="8" t="s">
        <v>67</v>
      </c>
      <c r="E135" s="8" t="s">
        <v>67</v>
      </c>
      <c r="F135" s="8" t="s">
        <v>68</v>
      </c>
      <c r="G135" s="8" t="s">
        <v>69</v>
      </c>
      <c r="H135" s="8"/>
      <c r="I135" s="8" t="s">
        <v>70</v>
      </c>
      <c r="J135" s="8" t="s">
        <v>299</v>
      </c>
      <c r="K135" s="8" t="s">
        <v>300</v>
      </c>
      <c r="L135" s="8" t="s">
        <v>67</v>
      </c>
      <c r="M135" s="8" t="s">
        <v>67</v>
      </c>
      <c r="N135" s="8" t="s">
        <v>89</v>
      </c>
      <c r="O135" s="8" t="s">
        <v>301</v>
      </c>
      <c r="P135" s="8"/>
      <c r="Q135" s="8" t="s">
        <v>740</v>
      </c>
      <c r="R135" s="8" t="s">
        <v>741</v>
      </c>
      <c r="S135" s="8">
        <v>0</v>
      </c>
      <c r="T135" s="9" t="s">
        <v>49</v>
      </c>
      <c r="U135" s="9" t="s">
        <v>35</v>
      </c>
      <c r="V135" s="8" t="s">
        <v>746</v>
      </c>
      <c r="W135" s="10">
        <v>45657</v>
      </c>
      <c r="X135" s="8" t="s">
        <v>747</v>
      </c>
      <c r="Y135" s="8" t="s">
        <v>845</v>
      </c>
      <c r="Z135" s="8" t="s">
        <v>300</v>
      </c>
      <c r="AA135" s="8" t="s">
        <v>67</v>
      </c>
      <c r="AB135" s="8" t="s">
        <v>67</v>
      </c>
      <c r="AC135" s="8" t="s">
        <v>89</v>
      </c>
      <c r="AD135" s="8" t="s">
        <v>301</v>
      </c>
      <c r="AE135" s="8"/>
      <c r="AF135" s="11" t="s">
        <v>1388</v>
      </c>
      <c r="AG135" s="8" t="s">
        <v>1389</v>
      </c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3"/>
      <c r="AT135" s="14">
        <v>6635</v>
      </c>
      <c r="AU135" s="8" t="str">
        <f t="shared" si="46"/>
        <v>W-2.1</v>
      </c>
      <c r="AV135" s="8" t="s">
        <v>1147</v>
      </c>
      <c r="AW135" s="8"/>
      <c r="AX135" s="15">
        <v>8760</v>
      </c>
      <c r="AY135" s="9">
        <v>12</v>
      </c>
      <c r="AZ135" s="16">
        <v>0</v>
      </c>
      <c r="BA135" s="16">
        <v>100</v>
      </c>
      <c r="BB135" s="9">
        <f t="shared" si="24"/>
        <v>0</v>
      </c>
      <c r="BC135" s="9">
        <f t="shared" si="25"/>
        <v>6635</v>
      </c>
      <c r="BD135" s="17">
        <f t="shared" si="26"/>
        <v>0</v>
      </c>
      <c r="BE135" s="17">
        <f t="shared" si="27"/>
        <v>0</v>
      </c>
      <c r="BF135" s="18">
        <f t="shared" si="28"/>
        <v>0</v>
      </c>
      <c r="BG135" s="18">
        <f t="shared" si="29"/>
        <v>0</v>
      </c>
      <c r="BH135" s="18">
        <f t="shared" si="30"/>
        <v>0</v>
      </c>
      <c r="BI135" s="19">
        <f t="shared" si="31"/>
        <v>0</v>
      </c>
      <c r="BJ135" s="20">
        <f t="shared" si="32"/>
        <v>0</v>
      </c>
      <c r="BK135" s="19">
        <f t="shared" si="33"/>
        <v>0</v>
      </c>
      <c r="BL135" s="20">
        <f t="shared" si="34"/>
        <v>0</v>
      </c>
      <c r="BM135" s="12">
        <f>VLOOKUP(AU135,Ceny!$A$3:$E$9,2,FALSE)</f>
        <v>13.04</v>
      </c>
      <c r="BN135" s="20">
        <f t="shared" si="44"/>
        <v>0</v>
      </c>
      <c r="BO135" s="12">
        <f>VLOOKUP(AU135,Ceny!$A$3:$E$9,4,FALSE)</f>
        <v>10.07</v>
      </c>
      <c r="BP135" s="20">
        <f t="shared" si="45"/>
        <v>120.84</v>
      </c>
      <c r="BQ135" s="12">
        <f>VLOOKUP(AU135,Ceny!$A$3:$E$9,3,FALSE)</f>
        <v>4.7559999999999998E-2</v>
      </c>
      <c r="BR135" s="20">
        <f t="shared" si="35"/>
        <v>0</v>
      </c>
      <c r="BS135" s="12">
        <f>VLOOKUP(AU135,Ceny!$A$3:$E$9,5,FALSE)</f>
        <v>3.7789999999999997E-2</v>
      </c>
      <c r="BT135" s="20">
        <f t="shared" si="36"/>
        <v>250.74</v>
      </c>
      <c r="BU135" s="20">
        <v>0</v>
      </c>
      <c r="BV135" s="68">
        <f t="shared" si="37"/>
        <v>0</v>
      </c>
      <c r="BW135" s="21">
        <f t="shared" si="38"/>
        <v>371.58000000000004</v>
      </c>
      <c r="BX135" s="21">
        <f t="shared" si="39"/>
        <v>85.46</v>
      </c>
      <c r="BY135" s="21">
        <f t="shared" si="40"/>
        <v>457.04</v>
      </c>
      <c r="CA135" s="66"/>
    </row>
    <row r="136" spans="1:79">
      <c r="A136" s="73">
        <f t="shared" si="41"/>
        <v>123</v>
      </c>
      <c r="B136" s="8" t="s">
        <v>65</v>
      </c>
      <c r="C136" s="8" t="s">
        <v>180</v>
      </c>
      <c r="D136" s="8" t="s">
        <v>67</v>
      </c>
      <c r="E136" s="8" t="s">
        <v>67</v>
      </c>
      <c r="F136" s="8" t="s">
        <v>68</v>
      </c>
      <c r="G136" s="8" t="s">
        <v>69</v>
      </c>
      <c r="H136" s="8"/>
      <c r="I136" s="8" t="s">
        <v>70</v>
      </c>
      <c r="J136" s="8" t="s">
        <v>302</v>
      </c>
      <c r="K136" s="8" t="s">
        <v>303</v>
      </c>
      <c r="L136" s="8" t="s">
        <v>67</v>
      </c>
      <c r="M136" s="8" t="s">
        <v>67</v>
      </c>
      <c r="N136" s="8" t="s">
        <v>304</v>
      </c>
      <c r="O136" s="8" t="s">
        <v>227</v>
      </c>
      <c r="P136" s="8"/>
      <c r="Q136" s="8" t="s">
        <v>740</v>
      </c>
      <c r="R136" s="8" t="s">
        <v>741</v>
      </c>
      <c r="S136" s="8">
        <v>0</v>
      </c>
      <c r="T136" s="9" t="s">
        <v>49</v>
      </c>
      <c r="U136" s="9" t="s">
        <v>35</v>
      </c>
      <c r="V136" s="8" t="s">
        <v>746</v>
      </c>
      <c r="W136" s="10">
        <v>45657</v>
      </c>
      <c r="X136" s="8" t="s">
        <v>747</v>
      </c>
      <c r="Y136" s="8" t="s">
        <v>846</v>
      </c>
      <c r="Z136" s="8" t="s">
        <v>303</v>
      </c>
      <c r="AA136" s="8" t="s">
        <v>67</v>
      </c>
      <c r="AB136" s="8" t="s">
        <v>67</v>
      </c>
      <c r="AC136" s="8" t="s">
        <v>304</v>
      </c>
      <c r="AD136" s="8" t="s">
        <v>227</v>
      </c>
      <c r="AE136" s="8"/>
      <c r="AF136" s="11" t="s">
        <v>1390</v>
      </c>
      <c r="AG136" s="8" t="s">
        <v>1391</v>
      </c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3"/>
      <c r="AT136" s="14">
        <v>4393</v>
      </c>
      <c r="AU136" s="8" t="str">
        <f t="shared" si="46"/>
        <v>W-2.1</v>
      </c>
      <c r="AV136" s="8" t="s">
        <v>1147</v>
      </c>
      <c r="AW136" s="8"/>
      <c r="AX136" s="15">
        <v>8760</v>
      </c>
      <c r="AY136" s="9">
        <v>12</v>
      </c>
      <c r="AZ136" s="16">
        <v>0</v>
      </c>
      <c r="BA136" s="16">
        <v>100</v>
      </c>
      <c r="BB136" s="9">
        <f t="shared" si="24"/>
        <v>0</v>
      </c>
      <c r="BC136" s="9">
        <f t="shared" si="25"/>
        <v>4393</v>
      </c>
      <c r="BD136" s="17">
        <f t="shared" si="26"/>
        <v>0</v>
      </c>
      <c r="BE136" s="17">
        <f t="shared" si="27"/>
        <v>0</v>
      </c>
      <c r="BF136" s="18">
        <f t="shared" si="28"/>
        <v>0</v>
      </c>
      <c r="BG136" s="18">
        <f t="shared" si="29"/>
        <v>0</v>
      </c>
      <c r="BH136" s="18">
        <f t="shared" si="30"/>
        <v>0</v>
      </c>
      <c r="BI136" s="19">
        <f t="shared" si="31"/>
        <v>0</v>
      </c>
      <c r="BJ136" s="20">
        <f t="shared" si="32"/>
        <v>0</v>
      </c>
      <c r="BK136" s="19">
        <f t="shared" si="33"/>
        <v>0</v>
      </c>
      <c r="BL136" s="20">
        <f t="shared" si="34"/>
        <v>0</v>
      </c>
      <c r="BM136" s="12">
        <f>VLOOKUP(AU136,Ceny!$A$3:$E$9,2,FALSE)</f>
        <v>13.04</v>
      </c>
      <c r="BN136" s="20">
        <f t="shared" si="44"/>
        <v>0</v>
      </c>
      <c r="BO136" s="12">
        <f>VLOOKUP(AU136,Ceny!$A$3:$E$9,4,FALSE)</f>
        <v>10.07</v>
      </c>
      <c r="BP136" s="20">
        <f t="shared" si="45"/>
        <v>120.84</v>
      </c>
      <c r="BQ136" s="12">
        <f>VLOOKUP(AU136,Ceny!$A$3:$E$9,3,FALSE)</f>
        <v>4.7559999999999998E-2</v>
      </c>
      <c r="BR136" s="20">
        <f t="shared" si="35"/>
        <v>0</v>
      </c>
      <c r="BS136" s="12">
        <f>VLOOKUP(AU136,Ceny!$A$3:$E$9,5,FALSE)</f>
        <v>3.7789999999999997E-2</v>
      </c>
      <c r="BT136" s="20">
        <f t="shared" si="36"/>
        <v>166.01</v>
      </c>
      <c r="BU136" s="20">
        <v>0</v>
      </c>
      <c r="BV136" s="68">
        <f t="shared" si="37"/>
        <v>0</v>
      </c>
      <c r="BW136" s="21">
        <f t="shared" si="38"/>
        <v>286.85000000000002</v>
      </c>
      <c r="BX136" s="21">
        <f t="shared" si="39"/>
        <v>65.98</v>
      </c>
      <c r="BY136" s="21">
        <f t="shared" si="40"/>
        <v>352.83000000000004</v>
      </c>
      <c r="CA136" s="66"/>
    </row>
    <row r="137" spans="1:79">
      <c r="A137" s="73">
        <f t="shared" si="41"/>
        <v>124</v>
      </c>
      <c r="B137" s="8" t="s">
        <v>65</v>
      </c>
      <c r="C137" s="8" t="s">
        <v>66</v>
      </c>
      <c r="D137" s="8" t="s">
        <v>67</v>
      </c>
      <c r="E137" s="8" t="s">
        <v>67</v>
      </c>
      <c r="F137" s="8" t="s">
        <v>68</v>
      </c>
      <c r="G137" s="8" t="s">
        <v>69</v>
      </c>
      <c r="H137" s="8"/>
      <c r="I137" s="8" t="s">
        <v>70</v>
      </c>
      <c r="J137" s="8" t="s">
        <v>305</v>
      </c>
      <c r="K137" s="8" t="s">
        <v>306</v>
      </c>
      <c r="L137" s="8" t="s">
        <v>67</v>
      </c>
      <c r="M137" s="8" t="s">
        <v>67</v>
      </c>
      <c r="N137" s="8" t="s">
        <v>307</v>
      </c>
      <c r="O137" s="8" t="s">
        <v>308</v>
      </c>
      <c r="P137" s="8"/>
      <c r="Q137" s="8" t="s">
        <v>740</v>
      </c>
      <c r="R137" s="8" t="s">
        <v>741</v>
      </c>
      <c r="S137" s="8">
        <v>0</v>
      </c>
      <c r="T137" s="9" t="s">
        <v>49</v>
      </c>
      <c r="U137" s="9" t="s">
        <v>35</v>
      </c>
      <c r="V137" s="8" t="s">
        <v>746</v>
      </c>
      <c r="W137" s="10">
        <v>45657</v>
      </c>
      <c r="X137" s="8" t="s">
        <v>747</v>
      </c>
      <c r="Y137" s="8" t="s">
        <v>847</v>
      </c>
      <c r="Z137" s="8" t="s">
        <v>306</v>
      </c>
      <c r="AA137" s="8" t="s">
        <v>67</v>
      </c>
      <c r="AB137" s="8" t="s">
        <v>67</v>
      </c>
      <c r="AC137" s="8" t="s">
        <v>307</v>
      </c>
      <c r="AD137" s="8" t="s">
        <v>308</v>
      </c>
      <c r="AE137" s="8"/>
      <c r="AF137" s="11" t="s">
        <v>1392</v>
      </c>
      <c r="AG137" s="8" t="s">
        <v>1393</v>
      </c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3"/>
      <c r="AT137" s="14">
        <v>7274</v>
      </c>
      <c r="AU137" s="8" t="str">
        <f t="shared" si="46"/>
        <v>W-2.1</v>
      </c>
      <c r="AV137" s="8" t="s">
        <v>1147</v>
      </c>
      <c r="AW137" s="8"/>
      <c r="AX137" s="15">
        <v>8760</v>
      </c>
      <c r="AY137" s="9">
        <v>12</v>
      </c>
      <c r="AZ137" s="16">
        <v>0</v>
      </c>
      <c r="BA137" s="16">
        <v>100</v>
      </c>
      <c r="BB137" s="9">
        <f t="shared" si="24"/>
        <v>0</v>
      </c>
      <c r="BC137" s="9">
        <f t="shared" si="25"/>
        <v>7274</v>
      </c>
      <c r="BD137" s="17">
        <f t="shared" si="26"/>
        <v>0</v>
      </c>
      <c r="BE137" s="17">
        <f t="shared" si="27"/>
        <v>0</v>
      </c>
      <c r="BF137" s="18">
        <f t="shared" si="28"/>
        <v>0</v>
      </c>
      <c r="BG137" s="18">
        <f t="shared" si="29"/>
        <v>0</v>
      </c>
      <c r="BH137" s="18">
        <f t="shared" si="30"/>
        <v>0</v>
      </c>
      <c r="BI137" s="19">
        <f t="shared" si="31"/>
        <v>0</v>
      </c>
      <c r="BJ137" s="20">
        <f t="shared" si="32"/>
        <v>0</v>
      </c>
      <c r="BK137" s="19">
        <f t="shared" si="33"/>
        <v>0</v>
      </c>
      <c r="BL137" s="20">
        <f t="shared" si="34"/>
        <v>0</v>
      </c>
      <c r="BM137" s="12">
        <f>VLOOKUP(AU137,Ceny!$A$3:$E$9,2,FALSE)</f>
        <v>13.04</v>
      </c>
      <c r="BN137" s="20">
        <f t="shared" si="44"/>
        <v>0</v>
      </c>
      <c r="BO137" s="12">
        <f>VLOOKUP(AU137,Ceny!$A$3:$E$9,4,FALSE)</f>
        <v>10.07</v>
      </c>
      <c r="BP137" s="20">
        <f t="shared" si="45"/>
        <v>120.84</v>
      </c>
      <c r="BQ137" s="12">
        <f>VLOOKUP(AU137,Ceny!$A$3:$E$9,3,FALSE)</f>
        <v>4.7559999999999998E-2</v>
      </c>
      <c r="BR137" s="20">
        <f t="shared" si="35"/>
        <v>0</v>
      </c>
      <c r="BS137" s="12">
        <f>VLOOKUP(AU137,Ceny!$A$3:$E$9,5,FALSE)</f>
        <v>3.7789999999999997E-2</v>
      </c>
      <c r="BT137" s="20">
        <f t="shared" si="36"/>
        <v>274.88</v>
      </c>
      <c r="BU137" s="20">
        <v>0</v>
      </c>
      <c r="BV137" s="68">
        <f t="shared" si="37"/>
        <v>0</v>
      </c>
      <c r="BW137" s="21">
        <f t="shared" si="38"/>
        <v>395.72</v>
      </c>
      <c r="BX137" s="21">
        <f t="shared" si="39"/>
        <v>91.02</v>
      </c>
      <c r="BY137" s="21">
        <f t="shared" si="40"/>
        <v>486.74</v>
      </c>
      <c r="CA137" s="66"/>
    </row>
    <row r="138" spans="1:79">
      <c r="A138" s="73">
        <f t="shared" si="41"/>
        <v>125</v>
      </c>
      <c r="B138" s="8" t="s">
        <v>65</v>
      </c>
      <c r="C138" s="8" t="s">
        <v>66</v>
      </c>
      <c r="D138" s="8" t="s">
        <v>67</v>
      </c>
      <c r="E138" s="8" t="s">
        <v>67</v>
      </c>
      <c r="F138" s="8" t="s">
        <v>68</v>
      </c>
      <c r="G138" s="8" t="s">
        <v>69</v>
      </c>
      <c r="H138" s="8"/>
      <c r="I138" s="8" t="s">
        <v>70</v>
      </c>
      <c r="J138" s="8" t="s">
        <v>309</v>
      </c>
      <c r="K138" s="8" t="s">
        <v>310</v>
      </c>
      <c r="L138" s="8" t="s">
        <v>67</v>
      </c>
      <c r="M138" s="8" t="s">
        <v>67</v>
      </c>
      <c r="N138" s="8" t="s">
        <v>311</v>
      </c>
      <c r="O138" s="8" t="s">
        <v>312</v>
      </c>
      <c r="P138" s="8"/>
      <c r="Q138" s="8" t="s">
        <v>740</v>
      </c>
      <c r="R138" s="8" t="s">
        <v>741</v>
      </c>
      <c r="S138" s="8">
        <v>0</v>
      </c>
      <c r="T138" s="9" t="s">
        <v>49</v>
      </c>
      <c r="U138" s="9" t="s">
        <v>35</v>
      </c>
      <c r="V138" s="8" t="s">
        <v>746</v>
      </c>
      <c r="W138" s="10">
        <v>45657</v>
      </c>
      <c r="X138" s="8" t="s">
        <v>747</v>
      </c>
      <c r="Y138" s="8" t="s">
        <v>309</v>
      </c>
      <c r="Z138" s="8" t="s">
        <v>310</v>
      </c>
      <c r="AA138" s="8" t="s">
        <v>67</v>
      </c>
      <c r="AB138" s="8" t="s">
        <v>848</v>
      </c>
      <c r="AC138" s="8" t="s">
        <v>311</v>
      </c>
      <c r="AD138" s="8" t="s">
        <v>312</v>
      </c>
      <c r="AE138" s="8"/>
      <c r="AF138" s="11" t="s">
        <v>1394</v>
      </c>
      <c r="AG138" s="8" t="s">
        <v>1395</v>
      </c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3"/>
      <c r="AT138" s="14">
        <v>6979</v>
      </c>
      <c r="AU138" s="8" t="str">
        <f t="shared" si="46"/>
        <v>W-2.1</v>
      </c>
      <c r="AV138" s="8" t="s">
        <v>1147</v>
      </c>
      <c r="AW138" s="8"/>
      <c r="AX138" s="15">
        <v>8760</v>
      </c>
      <c r="AY138" s="9">
        <v>12</v>
      </c>
      <c r="AZ138" s="16">
        <v>0</v>
      </c>
      <c r="BA138" s="16">
        <v>100</v>
      </c>
      <c r="BB138" s="9">
        <f t="shared" si="24"/>
        <v>0</v>
      </c>
      <c r="BC138" s="9">
        <f t="shared" si="25"/>
        <v>6979</v>
      </c>
      <c r="BD138" s="17">
        <f t="shared" si="26"/>
        <v>0</v>
      </c>
      <c r="BE138" s="17">
        <f t="shared" si="27"/>
        <v>0</v>
      </c>
      <c r="BF138" s="18">
        <f t="shared" si="28"/>
        <v>0</v>
      </c>
      <c r="BG138" s="18">
        <f t="shared" si="29"/>
        <v>0</v>
      </c>
      <c r="BH138" s="18">
        <f t="shared" si="30"/>
        <v>0</v>
      </c>
      <c r="BI138" s="19">
        <f t="shared" si="31"/>
        <v>0</v>
      </c>
      <c r="BJ138" s="20">
        <f t="shared" si="32"/>
        <v>0</v>
      </c>
      <c r="BK138" s="19">
        <f t="shared" si="33"/>
        <v>0</v>
      </c>
      <c r="BL138" s="20">
        <f t="shared" si="34"/>
        <v>0</v>
      </c>
      <c r="BM138" s="12">
        <f>VLOOKUP(AU138,Ceny!$A$3:$E$9,2,FALSE)</f>
        <v>13.04</v>
      </c>
      <c r="BN138" s="20">
        <f t="shared" si="44"/>
        <v>0</v>
      </c>
      <c r="BO138" s="12">
        <f>VLOOKUP(AU138,Ceny!$A$3:$E$9,4,FALSE)</f>
        <v>10.07</v>
      </c>
      <c r="BP138" s="20">
        <f t="shared" si="45"/>
        <v>120.84</v>
      </c>
      <c r="BQ138" s="12">
        <f>VLOOKUP(AU138,Ceny!$A$3:$E$9,3,FALSE)</f>
        <v>4.7559999999999998E-2</v>
      </c>
      <c r="BR138" s="20">
        <f t="shared" si="35"/>
        <v>0</v>
      </c>
      <c r="BS138" s="12">
        <f>VLOOKUP(AU138,Ceny!$A$3:$E$9,5,FALSE)</f>
        <v>3.7789999999999997E-2</v>
      </c>
      <c r="BT138" s="20">
        <f t="shared" si="36"/>
        <v>263.74</v>
      </c>
      <c r="BU138" s="20">
        <v>0</v>
      </c>
      <c r="BV138" s="68">
        <f t="shared" si="37"/>
        <v>0</v>
      </c>
      <c r="BW138" s="21">
        <f t="shared" si="38"/>
        <v>384.58000000000004</v>
      </c>
      <c r="BX138" s="21">
        <f t="shared" si="39"/>
        <v>88.45</v>
      </c>
      <c r="BY138" s="21">
        <f t="shared" si="40"/>
        <v>473.03000000000003</v>
      </c>
      <c r="CA138" s="66"/>
    </row>
    <row r="139" spans="1:79">
      <c r="A139" s="73">
        <f t="shared" si="41"/>
        <v>126</v>
      </c>
      <c r="B139" s="8" t="s">
        <v>65</v>
      </c>
      <c r="C139" s="8" t="s">
        <v>66</v>
      </c>
      <c r="D139" s="8" t="s">
        <v>67</v>
      </c>
      <c r="E139" s="8" t="s">
        <v>67</v>
      </c>
      <c r="F139" s="8" t="s">
        <v>68</v>
      </c>
      <c r="G139" s="8" t="s">
        <v>69</v>
      </c>
      <c r="H139" s="8"/>
      <c r="I139" s="8" t="s">
        <v>70</v>
      </c>
      <c r="J139" s="8" t="s">
        <v>313</v>
      </c>
      <c r="K139" s="8" t="s">
        <v>314</v>
      </c>
      <c r="L139" s="8" t="s">
        <v>67</v>
      </c>
      <c r="M139" s="8" t="s">
        <v>67</v>
      </c>
      <c r="N139" s="8" t="s">
        <v>315</v>
      </c>
      <c r="O139" s="8" t="s">
        <v>316</v>
      </c>
      <c r="P139" s="8"/>
      <c r="Q139" s="8" t="s">
        <v>740</v>
      </c>
      <c r="R139" s="8" t="s">
        <v>741</v>
      </c>
      <c r="S139" s="8">
        <v>0</v>
      </c>
      <c r="T139" s="9" t="s">
        <v>49</v>
      </c>
      <c r="U139" s="9" t="s">
        <v>35</v>
      </c>
      <c r="V139" s="8" t="s">
        <v>746</v>
      </c>
      <c r="W139" s="10">
        <v>45657</v>
      </c>
      <c r="X139" s="8" t="s">
        <v>747</v>
      </c>
      <c r="Y139" s="8" t="s">
        <v>849</v>
      </c>
      <c r="Z139" s="8" t="s">
        <v>314</v>
      </c>
      <c r="AA139" s="8" t="s">
        <v>67</v>
      </c>
      <c r="AB139" s="8" t="s">
        <v>67</v>
      </c>
      <c r="AC139" s="8" t="s">
        <v>315</v>
      </c>
      <c r="AD139" s="8" t="s">
        <v>316</v>
      </c>
      <c r="AE139" s="8"/>
      <c r="AF139" s="11" t="s">
        <v>1396</v>
      </c>
      <c r="AG139" s="8" t="s">
        <v>1397</v>
      </c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3"/>
      <c r="AT139" s="14">
        <v>9766</v>
      </c>
      <c r="AU139" s="8" t="str">
        <f t="shared" si="46"/>
        <v>W-2.1</v>
      </c>
      <c r="AV139" s="8" t="s">
        <v>1147</v>
      </c>
      <c r="AW139" s="8"/>
      <c r="AX139" s="15">
        <v>8760</v>
      </c>
      <c r="AY139" s="9">
        <v>12</v>
      </c>
      <c r="AZ139" s="16">
        <v>0</v>
      </c>
      <c r="BA139" s="16">
        <v>100</v>
      </c>
      <c r="BB139" s="9">
        <f t="shared" si="24"/>
        <v>0</v>
      </c>
      <c r="BC139" s="9">
        <f t="shared" si="25"/>
        <v>9766</v>
      </c>
      <c r="BD139" s="17">
        <f t="shared" si="26"/>
        <v>0</v>
      </c>
      <c r="BE139" s="17">
        <f t="shared" si="27"/>
        <v>0</v>
      </c>
      <c r="BF139" s="18">
        <f t="shared" si="28"/>
        <v>0</v>
      </c>
      <c r="BG139" s="18">
        <f t="shared" si="29"/>
        <v>0</v>
      </c>
      <c r="BH139" s="18">
        <f t="shared" si="30"/>
        <v>0</v>
      </c>
      <c r="BI139" s="19">
        <f t="shared" si="31"/>
        <v>0</v>
      </c>
      <c r="BJ139" s="20">
        <f t="shared" si="32"/>
        <v>0</v>
      </c>
      <c r="BK139" s="19">
        <f t="shared" si="33"/>
        <v>0</v>
      </c>
      <c r="BL139" s="20">
        <f t="shared" si="34"/>
        <v>0</v>
      </c>
      <c r="BM139" s="12">
        <f>VLOOKUP(AU139,Ceny!$A$3:$E$9,2,FALSE)</f>
        <v>13.04</v>
      </c>
      <c r="BN139" s="20">
        <f t="shared" si="44"/>
        <v>0</v>
      </c>
      <c r="BO139" s="12">
        <f>VLOOKUP(AU139,Ceny!$A$3:$E$9,4,FALSE)</f>
        <v>10.07</v>
      </c>
      <c r="BP139" s="20">
        <f t="shared" si="45"/>
        <v>120.84</v>
      </c>
      <c r="BQ139" s="12">
        <f>VLOOKUP(AU139,Ceny!$A$3:$E$9,3,FALSE)</f>
        <v>4.7559999999999998E-2</v>
      </c>
      <c r="BR139" s="20">
        <f t="shared" si="35"/>
        <v>0</v>
      </c>
      <c r="BS139" s="12">
        <f>VLOOKUP(AU139,Ceny!$A$3:$E$9,5,FALSE)</f>
        <v>3.7789999999999997E-2</v>
      </c>
      <c r="BT139" s="20">
        <f t="shared" si="36"/>
        <v>369.06</v>
      </c>
      <c r="BU139" s="20">
        <v>0</v>
      </c>
      <c r="BV139" s="68">
        <f t="shared" si="37"/>
        <v>0</v>
      </c>
      <c r="BW139" s="21">
        <f t="shared" si="38"/>
        <v>489.9</v>
      </c>
      <c r="BX139" s="21">
        <f t="shared" si="39"/>
        <v>112.68</v>
      </c>
      <c r="BY139" s="21">
        <f t="shared" si="40"/>
        <v>602.57999999999993</v>
      </c>
      <c r="CA139" s="66"/>
    </row>
    <row r="140" spans="1:79">
      <c r="A140" s="73">
        <f t="shared" si="41"/>
        <v>127</v>
      </c>
      <c r="B140" s="8" t="s">
        <v>65</v>
      </c>
      <c r="C140" s="8" t="s">
        <v>66</v>
      </c>
      <c r="D140" s="8" t="s">
        <v>67</v>
      </c>
      <c r="E140" s="8" t="s">
        <v>67</v>
      </c>
      <c r="F140" s="8" t="s">
        <v>68</v>
      </c>
      <c r="G140" s="8" t="s">
        <v>69</v>
      </c>
      <c r="H140" s="8"/>
      <c r="I140" s="8" t="s">
        <v>70</v>
      </c>
      <c r="J140" s="8" t="s">
        <v>317</v>
      </c>
      <c r="K140" s="8" t="s">
        <v>318</v>
      </c>
      <c r="L140" s="8" t="s">
        <v>67</v>
      </c>
      <c r="M140" s="8" t="s">
        <v>67</v>
      </c>
      <c r="N140" s="8" t="s">
        <v>319</v>
      </c>
      <c r="O140" s="8" t="s">
        <v>74</v>
      </c>
      <c r="P140" s="8"/>
      <c r="Q140" s="8" t="s">
        <v>740</v>
      </c>
      <c r="R140" s="8" t="s">
        <v>741</v>
      </c>
      <c r="S140" s="8">
        <v>0</v>
      </c>
      <c r="T140" s="9" t="s">
        <v>49</v>
      </c>
      <c r="U140" s="9" t="s">
        <v>35</v>
      </c>
      <c r="V140" s="8" t="s">
        <v>746</v>
      </c>
      <c r="W140" s="10">
        <v>45657</v>
      </c>
      <c r="X140" s="8" t="s">
        <v>747</v>
      </c>
      <c r="Y140" s="8" t="s">
        <v>317</v>
      </c>
      <c r="Z140" s="8" t="s">
        <v>318</v>
      </c>
      <c r="AA140" s="8" t="s">
        <v>67</v>
      </c>
      <c r="AB140" s="8" t="s">
        <v>67</v>
      </c>
      <c r="AC140" s="8" t="s">
        <v>850</v>
      </c>
      <c r="AD140" s="8" t="s">
        <v>74</v>
      </c>
      <c r="AE140" s="8"/>
      <c r="AF140" s="11" t="s">
        <v>1398</v>
      </c>
      <c r="AG140" s="8" t="s">
        <v>1399</v>
      </c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3"/>
      <c r="AT140" s="14">
        <v>17433</v>
      </c>
      <c r="AU140" s="8" t="str">
        <f t="shared" si="46"/>
        <v>W-2.1</v>
      </c>
      <c r="AV140" s="8" t="s">
        <v>1147</v>
      </c>
      <c r="AW140" s="8"/>
      <c r="AX140" s="15">
        <v>8760</v>
      </c>
      <c r="AY140" s="9">
        <v>12</v>
      </c>
      <c r="AZ140" s="16">
        <v>0</v>
      </c>
      <c r="BA140" s="16">
        <v>100</v>
      </c>
      <c r="BB140" s="9">
        <f t="shared" si="24"/>
        <v>0</v>
      </c>
      <c r="BC140" s="9">
        <f t="shared" si="25"/>
        <v>17433</v>
      </c>
      <c r="BD140" s="17">
        <f t="shared" si="26"/>
        <v>0</v>
      </c>
      <c r="BE140" s="17">
        <f t="shared" si="27"/>
        <v>0</v>
      </c>
      <c r="BF140" s="18">
        <f t="shared" si="28"/>
        <v>0</v>
      </c>
      <c r="BG140" s="18">
        <f t="shared" si="29"/>
        <v>0</v>
      </c>
      <c r="BH140" s="18">
        <f t="shared" si="30"/>
        <v>0</v>
      </c>
      <c r="BI140" s="19">
        <f t="shared" si="31"/>
        <v>0</v>
      </c>
      <c r="BJ140" s="20">
        <f t="shared" si="32"/>
        <v>0</v>
      </c>
      <c r="BK140" s="19">
        <f t="shared" si="33"/>
        <v>0</v>
      </c>
      <c r="BL140" s="20">
        <f t="shared" si="34"/>
        <v>0</v>
      </c>
      <c r="BM140" s="12">
        <f>VLOOKUP(AU140,Ceny!$A$3:$E$9,2,FALSE)</f>
        <v>13.04</v>
      </c>
      <c r="BN140" s="20">
        <f t="shared" si="44"/>
        <v>0</v>
      </c>
      <c r="BO140" s="12">
        <f>VLOOKUP(AU140,Ceny!$A$3:$E$9,4,FALSE)</f>
        <v>10.07</v>
      </c>
      <c r="BP140" s="20">
        <f t="shared" si="45"/>
        <v>120.84</v>
      </c>
      <c r="BQ140" s="12">
        <f>VLOOKUP(AU140,Ceny!$A$3:$E$9,3,FALSE)</f>
        <v>4.7559999999999998E-2</v>
      </c>
      <c r="BR140" s="20">
        <f t="shared" si="35"/>
        <v>0</v>
      </c>
      <c r="BS140" s="12">
        <f>VLOOKUP(AU140,Ceny!$A$3:$E$9,5,FALSE)</f>
        <v>3.7789999999999997E-2</v>
      </c>
      <c r="BT140" s="20">
        <f t="shared" si="36"/>
        <v>658.79</v>
      </c>
      <c r="BU140" s="20">
        <v>0</v>
      </c>
      <c r="BV140" s="68">
        <f t="shared" si="37"/>
        <v>0</v>
      </c>
      <c r="BW140" s="21">
        <f t="shared" si="38"/>
        <v>779.63</v>
      </c>
      <c r="BX140" s="21">
        <f t="shared" si="39"/>
        <v>179.31</v>
      </c>
      <c r="BY140" s="21">
        <f t="shared" si="40"/>
        <v>958.94</v>
      </c>
      <c r="CA140" s="66"/>
    </row>
    <row r="141" spans="1:79">
      <c r="A141" s="73">
        <f t="shared" si="41"/>
        <v>128</v>
      </c>
      <c r="B141" s="8" t="s">
        <v>65</v>
      </c>
      <c r="C141" s="8" t="s">
        <v>66</v>
      </c>
      <c r="D141" s="8" t="s">
        <v>67</v>
      </c>
      <c r="E141" s="8" t="s">
        <v>67</v>
      </c>
      <c r="F141" s="8" t="s">
        <v>68</v>
      </c>
      <c r="G141" s="8" t="s">
        <v>69</v>
      </c>
      <c r="H141" s="8"/>
      <c r="I141" s="8" t="s">
        <v>70</v>
      </c>
      <c r="J141" s="8" t="s">
        <v>320</v>
      </c>
      <c r="K141" s="8" t="s">
        <v>321</v>
      </c>
      <c r="L141" s="8" t="s">
        <v>67</v>
      </c>
      <c r="M141" s="8" t="s">
        <v>67</v>
      </c>
      <c r="N141" s="8" t="s">
        <v>322</v>
      </c>
      <c r="O141" s="8" t="s">
        <v>114</v>
      </c>
      <c r="P141" s="8"/>
      <c r="Q141" s="8" t="s">
        <v>740</v>
      </c>
      <c r="R141" s="8" t="s">
        <v>741</v>
      </c>
      <c r="S141" s="8">
        <v>0</v>
      </c>
      <c r="T141" s="9" t="s">
        <v>49</v>
      </c>
      <c r="U141" s="9" t="s">
        <v>35</v>
      </c>
      <c r="V141" s="8" t="s">
        <v>746</v>
      </c>
      <c r="W141" s="10">
        <v>45657</v>
      </c>
      <c r="X141" s="8" t="s">
        <v>747</v>
      </c>
      <c r="Y141" s="8" t="s">
        <v>320</v>
      </c>
      <c r="Z141" s="8" t="s">
        <v>321</v>
      </c>
      <c r="AA141" s="8" t="s">
        <v>67</v>
      </c>
      <c r="AB141" s="8" t="s">
        <v>67</v>
      </c>
      <c r="AC141" s="8" t="s">
        <v>322</v>
      </c>
      <c r="AD141" s="8" t="s">
        <v>114</v>
      </c>
      <c r="AE141" s="8"/>
      <c r="AF141" s="11" t="s">
        <v>1400</v>
      </c>
      <c r="AG141" s="8" t="s">
        <v>1401</v>
      </c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3"/>
      <c r="AT141" s="14">
        <v>48912</v>
      </c>
      <c r="AU141" s="8" t="str">
        <f>AU$21</f>
        <v>W-3.6</v>
      </c>
      <c r="AV141" s="8" t="s">
        <v>1147</v>
      </c>
      <c r="AW141" s="8"/>
      <c r="AX141" s="15">
        <v>8760</v>
      </c>
      <c r="AY141" s="9">
        <v>12</v>
      </c>
      <c r="AZ141" s="16">
        <v>0</v>
      </c>
      <c r="BA141" s="16">
        <v>100</v>
      </c>
      <c r="BB141" s="9">
        <f t="shared" si="24"/>
        <v>0</v>
      </c>
      <c r="BC141" s="9">
        <f t="shared" si="25"/>
        <v>48912</v>
      </c>
      <c r="BD141" s="17">
        <f t="shared" si="26"/>
        <v>0</v>
      </c>
      <c r="BE141" s="17">
        <f t="shared" si="27"/>
        <v>0</v>
      </c>
      <c r="BF141" s="18">
        <f t="shared" si="28"/>
        <v>0</v>
      </c>
      <c r="BG141" s="18">
        <f t="shared" si="29"/>
        <v>0</v>
      </c>
      <c r="BH141" s="18">
        <f t="shared" si="30"/>
        <v>0</v>
      </c>
      <c r="BI141" s="19">
        <f t="shared" si="31"/>
        <v>0</v>
      </c>
      <c r="BJ141" s="20">
        <f t="shared" si="32"/>
        <v>0</v>
      </c>
      <c r="BK141" s="19">
        <f t="shared" si="33"/>
        <v>0</v>
      </c>
      <c r="BL141" s="20">
        <f t="shared" si="34"/>
        <v>0</v>
      </c>
      <c r="BM141" s="12">
        <f>VLOOKUP(AU141,Ceny!$A$3:$E$9,2,FALSE)</f>
        <v>42.41</v>
      </c>
      <c r="BN141" s="20">
        <f t="shared" si="44"/>
        <v>0</v>
      </c>
      <c r="BO141" s="12">
        <f>VLOOKUP(AU141,Ceny!$A$3:$E$9,4,FALSE)</f>
        <v>32.76</v>
      </c>
      <c r="BP141" s="20">
        <f t="shared" si="45"/>
        <v>393.12</v>
      </c>
      <c r="BQ141" s="12">
        <f>VLOOKUP(AU141,Ceny!$A$3:$E$9,3,FALSE)</f>
        <v>4.4200000000000003E-2</v>
      </c>
      <c r="BR141" s="20">
        <f t="shared" si="35"/>
        <v>0</v>
      </c>
      <c r="BS141" s="12">
        <f>VLOOKUP(AU141,Ceny!$A$3:$E$9,5,FALSE)</f>
        <v>3.5119999999999998E-2</v>
      </c>
      <c r="BT141" s="20">
        <f t="shared" si="36"/>
        <v>1717.79</v>
      </c>
      <c r="BU141" s="20">
        <v>0</v>
      </c>
      <c r="BV141" s="68">
        <f t="shared" si="37"/>
        <v>0</v>
      </c>
      <c r="BW141" s="21">
        <f t="shared" si="38"/>
        <v>2110.91</v>
      </c>
      <c r="BX141" s="21">
        <f t="shared" si="39"/>
        <v>485.51</v>
      </c>
      <c r="BY141" s="21">
        <f t="shared" si="40"/>
        <v>2596.42</v>
      </c>
      <c r="CA141" s="66"/>
    </row>
    <row r="142" spans="1:79">
      <c r="A142" s="73">
        <f t="shared" si="41"/>
        <v>129</v>
      </c>
      <c r="B142" s="8" t="s">
        <v>65</v>
      </c>
      <c r="C142" s="8" t="s">
        <v>66</v>
      </c>
      <c r="D142" s="8" t="s">
        <v>67</v>
      </c>
      <c r="E142" s="8" t="s">
        <v>67</v>
      </c>
      <c r="F142" s="8" t="s">
        <v>68</v>
      </c>
      <c r="G142" s="8" t="s">
        <v>69</v>
      </c>
      <c r="H142" s="8"/>
      <c r="I142" s="8" t="s">
        <v>70</v>
      </c>
      <c r="J142" s="8" t="s">
        <v>323</v>
      </c>
      <c r="K142" s="8" t="s">
        <v>324</v>
      </c>
      <c r="L142" s="8" t="s">
        <v>67</v>
      </c>
      <c r="M142" s="8" t="s">
        <v>67</v>
      </c>
      <c r="N142" s="8" t="s">
        <v>325</v>
      </c>
      <c r="O142" s="8" t="s">
        <v>326</v>
      </c>
      <c r="P142" s="8"/>
      <c r="Q142" s="8" t="s">
        <v>740</v>
      </c>
      <c r="R142" s="8" t="s">
        <v>741</v>
      </c>
      <c r="S142" s="8">
        <v>0</v>
      </c>
      <c r="T142" s="9" t="s">
        <v>49</v>
      </c>
      <c r="U142" s="9" t="s">
        <v>35</v>
      </c>
      <c r="V142" s="8" t="s">
        <v>746</v>
      </c>
      <c r="W142" s="10">
        <v>45657</v>
      </c>
      <c r="X142" s="8" t="s">
        <v>747</v>
      </c>
      <c r="Y142" s="8" t="s">
        <v>323</v>
      </c>
      <c r="Z142" s="8" t="s">
        <v>324</v>
      </c>
      <c r="AA142" s="8" t="s">
        <v>67</v>
      </c>
      <c r="AB142" s="8" t="s">
        <v>67</v>
      </c>
      <c r="AC142" s="8" t="s">
        <v>325</v>
      </c>
      <c r="AD142" s="8" t="s">
        <v>326</v>
      </c>
      <c r="AE142" s="8"/>
      <c r="AF142" s="11" t="s">
        <v>1402</v>
      </c>
      <c r="AG142" s="8" t="s">
        <v>1403</v>
      </c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3"/>
      <c r="AT142" s="14">
        <v>6453</v>
      </c>
      <c r="AU142" s="8" t="str">
        <f>AU$29</f>
        <v>W-2.1</v>
      </c>
      <c r="AV142" s="8" t="s">
        <v>1147</v>
      </c>
      <c r="AW142" s="8"/>
      <c r="AX142" s="15">
        <v>8760</v>
      </c>
      <c r="AY142" s="9">
        <v>12</v>
      </c>
      <c r="AZ142" s="16">
        <v>0</v>
      </c>
      <c r="BA142" s="16">
        <v>100</v>
      </c>
      <c r="BB142" s="9">
        <f t="shared" ref="BB142:BB205" si="47">AT142*AZ142/100</f>
        <v>0</v>
      </c>
      <c r="BC142" s="9">
        <f t="shared" ref="BC142:BC205" si="48">AT142*BA142/100</f>
        <v>6453</v>
      </c>
      <c r="BD142" s="17">
        <f t="shared" ref="BD142:BD205" si="49">C$4/1000</f>
        <v>0</v>
      </c>
      <c r="BE142" s="17">
        <f t="shared" ref="BE142:BE205" si="50">C$5/1000</f>
        <v>0</v>
      </c>
      <c r="BF142" s="18">
        <f t="shared" ref="BF142:BF205" si="51">ROUND(BB142*BD142,2)</f>
        <v>0</v>
      </c>
      <c r="BG142" s="18">
        <f t="shared" ref="BG142:BG205" si="52">ROUND(BC142*BE142,2)</f>
        <v>0</v>
      </c>
      <c r="BH142" s="18">
        <f t="shared" ref="BH142:BH205" si="53">SUM(BF142:BG142)</f>
        <v>0</v>
      </c>
      <c r="BI142" s="19">
        <f t="shared" ref="BI142:BI205" si="54">HLOOKUP(AU142,$E$3:$K$5,2,FALSE)</f>
        <v>0</v>
      </c>
      <c r="BJ142" s="20">
        <f t="shared" ref="BJ142:BJ205" si="55">ROUND(BI142*AY142*AZ142/100,2)</f>
        <v>0</v>
      </c>
      <c r="BK142" s="19">
        <f t="shared" ref="BK142:BK205" si="56">HLOOKUP(AU142,$E$3:$K$5,3,FALSE)</f>
        <v>0</v>
      </c>
      <c r="BL142" s="20">
        <f t="shared" ref="BL142:BL205" si="57">ROUND(BK142*AY142*BA142/100,2)</f>
        <v>0</v>
      </c>
      <c r="BM142" s="12">
        <f>VLOOKUP(AU142,Ceny!$A$3:$E$9,2,FALSE)</f>
        <v>13.04</v>
      </c>
      <c r="BN142" s="20">
        <f t="shared" si="44"/>
        <v>0</v>
      </c>
      <c r="BO142" s="12">
        <f>VLOOKUP(AU142,Ceny!$A$3:$E$9,4,FALSE)</f>
        <v>10.07</v>
      </c>
      <c r="BP142" s="20">
        <f t="shared" si="45"/>
        <v>120.84</v>
      </c>
      <c r="BQ142" s="12">
        <f>VLOOKUP(AU142,Ceny!$A$3:$E$9,3,FALSE)</f>
        <v>4.7559999999999998E-2</v>
      </c>
      <c r="BR142" s="20">
        <f t="shared" ref="BR142:BR205" si="58">ROUND(BQ142*AT142*AZ142/100,2)</f>
        <v>0</v>
      </c>
      <c r="BS142" s="12">
        <f>VLOOKUP(AU142,Ceny!$A$3:$E$9,5,FALSE)</f>
        <v>3.7789999999999997E-2</v>
      </c>
      <c r="BT142" s="20">
        <f t="shared" ref="BT142:BT205" si="59">ROUND(BS142*AT142*BA142/100,2)</f>
        <v>243.86</v>
      </c>
      <c r="BU142" s="20">
        <v>0</v>
      </c>
      <c r="BV142" s="68">
        <f t="shared" ref="BV142:BV205" si="60">ROUND(BU142*AT142,2)</f>
        <v>0</v>
      </c>
      <c r="BW142" s="21">
        <f t="shared" ref="BW142:BW205" si="61">BH142+BJ142+BL142+BN142+BR142+BT142+BP142+BV142</f>
        <v>364.70000000000005</v>
      </c>
      <c r="BX142" s="21">
        <f t="shared" ref="BX142:BX205" si="62">ROUND(BW142*0.23,2)</f>
        <v>83.88</v>
      </c>
      <c r="BY142" s="21">
        <f t="shared" ref="BY142:BY205" si="63">BX142+BW142</f>
        <v>448.58000000000004</v>
      </c>
      <c r="CA142" s="66"/>
    </row>
    <row r="143" spans="1:79">
      <c r="A143" s="73">
        <f t="shared" ref="A143:A206" si="64">A142+1</f>
        <v>130</v>
      </c>
      <c r="B143" s="8" t="s">
        <v>65</v>
      </c>
      <c r="C143" s="8" t="s">
        <v>66</v>
      </c>
      <c r="D143" s="8" t="s">
        <v>67</v>
      </c>
      <c r="E143" s="8" t="s">
        <v>67</v>
      </c>
      <c r="F143" s="8" t="s">
        <v>68</v>
      </c>
      <c r="G143" s="8" t="s">
        <v>69</v>
      </c>
      <c r="H143" s="8"/>
      <c r="I143" s="8" t="s">
        <v>70</v>
      </c>
      <c r="J143" s="8" t="s">
        <v>327</v>
      </c>
      <c r="K143" s="8" t="s">
        <v>328</v>
      </c>
      <c r="L143" s="8" t="s">
        <v>67</v>
      </c>
      <c r="M143" s="8" t="s">
        <v>67</v>
      </c>
      <c r="N143" s="8" t="s">
        <v>329</v>
      </c>
      <c r="O143" s="8" t="s">
        <v>330</v>
      </c>
      <c r="P143" s="8"/>
      <c r="Q143" s="8" t="s">
        <v>740</v>
      </c>
      <c r="R143" s="8" t="s">
        <v>741</v>
      </c>
      <c r="S143" s="8">
        <v>0</v>
      </c>
      <c r="T143" s="9" t="s">
        <v>49</v>
      </c>
      <c r="U143" s="9" t="s">
        <v>35</v>
      </c>
      <c r="V143" s="8" t="s">
        <v>746</v>
      </c>
      <c r="W143" s="10">
        <v>45657</v>
      </c>
      <c r="X143" s="8" t="s">
        <v>747</v>
      </c>
      <c r="Y143" s="8" t="s">
        <v>851</v>
      </c>
      <c r="Z143" s="8" t="s">
        <v>328</v>
      </c>
      <c r="AA143" s="8" t="s">
        <v>67</v>
      </c>
      <c r="AB143" s="8" t="s">
        <v>67</v>
      </c>
      <c r="AC143" s="8" t="s">
        <v>329</v>
      </c>
      <c r="AD143" s="8" t="s">
        <v>202</v>
      </c>
      <c r="AE143" s="8"/>
      <c r="AF143" s="11" t="s">
        <v>1404</v>
      </c>
      <c r="AG143" s="8" t="s">
        <v>1405</v>
      </c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3"/>
      <c r="AT143" s="14">
        <v>6383</v>
      </c>
      <c r="AU143" s="8" t="str">
        <f>AU$29</f>
        <v>W-2.1</v>
      </c>
      <c r="AV143" s="8" t="s">
        <v>1147</v>
      </c>
      <c r="AW143" s="8"/>
      <c r="AX143" s="15">
        <v>8760</v>
      </c>
      <c r="AY143" s="9">
        <v>12</v>
      </c>
      <c r="AZ143" s="16">
        <v>0</v>
      </c>
      <c r="BA143" s="16">
        <v>100</v>
      </c>
      <c r="BB143" s="9">
        <f t="shared" si="47"/>
        <v>0</v>
      </c>
      <c r="BC143" s="9">
        <f t="shared" si="48"/>
        <v>6383</v>
      </c>
      <c r="BD143" s="17">
        <f t="shared" si="49"/>
        <v>0</v>
      </c>
      <c r="BE143" s="17">
        <f t="shared" si="50"/>
        <v>0</v>
      </c>
      <c r="BF143" s="18">
        <f t="shared" si="51"/>
        <v>0</v>
      </c>
      <c r="BG143" s="18">
        <f t="shared" si="52"/>
        <v>0</v>
      </c>
      <c r="BH143" s="18">
        <f t="shared" si="53"/>
        <v>0</v>
      </c>
      <c r="BI143" s="19">
        <f t="shared" si="54"/>
        <v>0</v>
      </c>
      <c r="BJ143" s="20">
        <f t="shared" si="55"/>
        <v>0</v>
      </c>
      <c r="BK143" s="19">
        <f t="shared" si="56"/>
        <v>0</v>
      </c>
      <c r="BL143" s="20">
        <f t="shared" si="57"/>
        <v>0</v>
      </c>
      <c r="BM143" s="12">
        <f>VLOOKUP(AU143,Ceny!$A$3:$E$9,2,FALSE)</f>
        <v>13.04</v>
      </c>
      <c r="BN143" s="20">
        <f t="shared" si="44"/>
        <v>0</v>
      </c>
      <c r="BO143" s="12">
        <f>VLOOKUP(AU143,Ceny!$A$3:$E$9,4,FALSE)</f>
        <v>10.07</v>
      </c>
      <c r="BP143" s="20">
        <f t="shared" si="45"/>
        <v>120.84</v>
      </c>
      <c r="BQ143" s="12">
        <f>VLOOKUP(AU143,Ceny!$A$3:$E$9,3,FALSE)</f>
        <v>4.7559999999999998E-2</v>
      </c>
      <c r="BR143" s="20">
        <f t="shared" si="58"/>
        <v>0</v>
      </c>
      <c r="BS143" s="12">
        <f>VLOOKUP(AU143,Ceny!$A$3:$E$9,5,FALSE)</f>
        <v>3.7789999999999997E-2</v>
      </c>
      <c r="BT143" s="20">
        <f t="shared" si="59"/>
        <v>241.21</v>
      </c>
      <c r="BU143" s="20">
        <v>0</v>
      </c>
      <c r="BV143" s="68">
        <f t="shared" si="60"/>
        <v>0</v>
      </c>
      <c r="BW143" s="21">
        <f t="shared" si="61"/>
        <v>362.05</v>
      </c>
      <c r="BX143" s="21">
        <f t="shared" si="62"/>
        <v>83.27</v>
      </c>
      <c r="BY143" s="21">
        <f t="shared" si="63"/>
        <v>445.32</v>
      </c>
      <c r="CA143" s="66"/>
    </row>
    <row r="144" spans="1:79">
      <c r="A144" s="73">
        <f t="shared" si="64"/>
        <v>131</v>
      </c>
      <c r="B144" s="8" t="s">
        <v>65</v>
      </c>
      <c r="C144" s="8" t="s">
        <v>66</v>
      </c>
      <c r="D144" s="8" t="s">
        <v>67</v>
      </c>
      <c r="E144" s="8" t="s">
        <v>67</v>
      </c>
      <c r="F144" s="8" t="s">
        <v>68</v>
      </c>
      <c r="G144" s="8" t="s">
        <v>69</v>
      </c>
      <c r="H144" s="8"/>
      <c r="I144" s="8" t="s">
        <v>70</v>
      </c>
      <c r="J144" s="8" t="s">
        <v>327</v>
      </c>
      <c r="K144" s="8" t="s">
        <v>328</v>
      </c>
      <c r="L144" s="8" t="s">
        <v>67</v>
      </c>
      <c r="M144" s="8" t="s">
        <v>67</v>
      </c>
      <c r="N144" s="8" t="s">
        <v>329</v>
      </c>
      <c r="O144" s="8" t="s">
        <v>330</v>
      </c>
      <c r="P144" s="8"/>
      <c r="Q144" s="8" t="s">
        <v>740</v>
      </c>
      <c r="R144" s="8" t="s">
        <v>741</v>
      </c>
      <c r="S144" s="8">
        <v>0</v>
      </c>
      <c r="T144" s="9" t="s">
        <v>49</v>
      </c>
      <c r="U144" s="9" t="s">
        <v>35</v>
      </c>
      <c r="V144" s="8" t="s">
        <v>746</v>
      </c>
      <c r="W144" s="10">
        <v>45657</v>
      </c>
      <c r="X144" s="8" t="s">
        <v>747</v>
      </c>
      <c r="Y144" s="8" t="s">
        <v>852</v>
      </c>
      <c r="Z144" s="8" t="s">
        <v>328</v>
      </c>
      <c r="AA144" s="8" t="s">
        <v>67</v>
      </c>
      <c r="AB144" s="8" t="s">
        <v>67</v>
      </c>
      <c r="AC144" s="8" t="s">
        <v>329</v>
      </c>
      <c r="AD144" s="8" t="s">
        <v>425</v>
      </c>
      <c r="AE144" s="8"/>
      <c r="AF144" s="11" t="s">
        <v>1406</v>
      </c>
      <c r="AG144" s="8" t="s">
        <v>1407</v>
      </c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3"/>
      <c r="AT144" s="14">
        <v>3887</v>
      </c>
      <c r="AU144" s="8" t="str">
        <f>AU$29</f>
        <v>W-2.1</v>
      </c>
      <c r="AV144" s="8" t="s">
        <v>1147</v>
      </c>
      <c r="AW144" s="8"/>
      <c r="AX144" s="15">
        <v>8760</v>
      </c>
      <c r="AY144" s="9">
        <v>12</v>
      </c>
      <c r="AZ144" s="16">
        <v>0</v>
      </c>
      <c r="BA144" s="16">
        <v>100</v>
      </c>
      <c r="BB144" s="9">
        <f t="shared" si="47"/>
        <v>0</v>
      </c>
      <c r="BC144" s="9">
        <f t="shared" si="48"/>
        <v>3887</v>
      </c>
      <c r="BD144" s="17">
        <f t="shared" si="49"/>
        <v>0</v>
      </c>
      <c r="BE144" s="17">
        <f t="shared" si="50"/>
        <v>0</v>
      </c>
      <c r="BF144" s="18">
        <f t="shared" si="51"/>
        <v>0</v>
      </c>
      <c r="BG144" s="18">
        <f t="shared" si="52"/>
        <v>0</v>
      </c>
      <c r="BH144" s="18">
        <f t="shared" si="53"/>
        <v>0</v>
      </c>
      <c r="BI144" s="19">
        <f t="shared" si="54"/>
        <v>0</v>
      </c>
      <c r="BJ144" s="20">
        <f t="shared" si="55"/>
        <v>0</v>
      </c>
      <c r="BK144" s="19">
        <f t="shared" si="56"/>
        <v>0</v>
      </c>
      <c r="BL144" s="20">
        <f t="shared" si="57"/>
        <v>0</v>
      </c>
      <c r="BM144" s="12">
        <f>VLOOKUP(AU144,Ceny!$A$3:$E$9,2,FALSE)</f>
        <v>13.04</v>
      </c>
      <c r="BN144" s="20">
        <f t="shared" si="44"/>
        <v>0</v>
      </c>
      <c r="BO144" s="12">
        <f>VLOOKUP(AU144,Ceny!$A$3:$E$9,4,FALSE)</f>
        <v>10.07</v>
      </c>
      <c r="BP144" s="20">
        <f t="shared" si="45"/>
        <v>120.84</v>
      </c>
      <c r="BQ144" s="12">
        <f>VLOOKUP(AU144,Ceny!$A$3:$E$9,3,FALSE)</f>
        <v>4.7559999999999998E-2</v>
      </c>
      <c r="BR144" s="20">
        <f t="shared" si="58"/>
        <v>0</v>
      </c>
      <c r="BS144" s="12">
        <f>VLOOKUP(AU144,Ceny!$A$3:$E$9,5,FALSE)</f>
        <v>3.7789999999999997E-2</v>
      </c>
      <c r="BT144" s="20">
        <f t="shared" si="59"/>
        <v>146.88999999999999</v>
      </c>
      <c r="BU144" s="20">
        <v>0</v>
      </c>
      <c r="BV144" s="68">
        <f t="shared" si="60"/>
        <v>0</v>
      </c>
      <c r="BW144" s="21">
        <f t="shared" si="61"/>
        <v>267.73</v>
      </c>
      <c r="BX144" s="21">
        <f t="shared" si="62"/>
        <v>61.58</v>
      </c>
      <c r="BY144" s="21">
        <f t="shared" si="63"/>
        <v>329.31</v>
      </c>
      <c r="CA144" s="66"/>
    </row>
    <row r="145" spans="1:79">
      <c r="A145" s="73">
        <f t="shared" si="64"/>
        <v>132</v>
      </c>
      <c r="B145" s="8" t="s">
        <v>65</v>
      </c>
      <c r="C145" s="8" t="s">
        <v>66</v>
      </c>
      <c r="D145" s="8" t="s">
        <v>67</v>
      </c>
      <c r="E145" s="8" t="s">
        <v>67</v>
      </c>
      <c r="F145" s="8" t="s">
        <v>68</v>
      </c>
      <c r="G145" s="8" t="s">
        <v>69</v>
      </c>
      <c r="H145" s="8"/>
      <c r="I145" s="8" t="s">
        <v>70</v>
      </c>
      <c r="J145" s="8" t="s">
        <v>331</v>
      </c>
      <c r="K145" s="8" t="s">
        <v>332</v>
      </c>
      <c r="L145" s="8" t="s">
        <v>67</v>
      </c>
      <c r="M145" s="8" t="s">
        <v>67</v>
      </c>
      <c r="N145" s="8" t="s">
        <v>333</v>
      </c>
      <c r="O145" s="8" t="s">
        <v>90</v>
      </c>
      <c r="P145" s="8"/>
      <c r="Q145" s="8" t="s">
        <v>740</v>
      </c>
      <c r="R145" s="8" t="s">
        <v>741</v>
      </c>
      <c r="S145" s="8">
        <v>0</v>
      </c>
      <c r="T145" s="9" t="s">
        <v>49</v>
      </c>
      <c r="U145" s="9" t="s">
        <v>35</v>
      </c>
      <c r="V145" s="8" t="s">
        <v>746</v>
      </c>
      <c r="W145" s="10">
        <v>45657</v>
      </c>
      <c r="X145" s="8" t="s">
        <v>747</v>
      </c>
      <c r="Y145" s="8" t="s">
        <v>331</v>
      </c>
      <c r="Z145" s="8" t="s">
        <v>332</v>
      </c>
      <c r="AA145" s="8" t="s">
        <v>67</v>
      </c>
      <c r="AB145" s="8" t="s">
        <v>67</v>
      </c>
      <c r="AC145" s="8" t="s">
        <v>333</v>
      </c>
      <c r="AD145" s="8" t="s">
        <v>90</v>
      </c>
      <c r="AE145" s="8"/>
      <c r="AF145" s="11" t="s">
        <v>1408</v>
      </c>
      <c r="AG145" s="8" t="s">
        <v>1409</v>
      </c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3"/>
      <c r="AT145" s="14">
        <v>6951</v>
      </c>
      <c r="AU145" s="8" t="str">
        <f>AU$29</f>
        <v>W-2.1</v>
      </c>
      <c r="AV145" s="8" t="s">
        <v>1147</v>
      </c>
      <c r="AW145" s="8"/>
      <c r="AX145" s="15">
        <v>8760</v>
      </c>
      <c r="AY145" s="9">
        <v>12</v>
      </c>
      <c r="AZ145" s="16">
        <v>0</v>
      </c>
      <c r="BA145" s="16">
        <v>100</v>
      </c>
      <c r="BB145" s="9">
        <f t="shared" si="47"/>
        <v>0</v>
      </c>
      <c r="BC145" s="9">
        <f t="shared" si="48"/>
        <v>6951</v>
      </c>
      <c r="BD145" s="17">
        <f t="shared" si="49"/>
        <v>0</v>
      </c>
      <c r="BE145" s="17">
        <f t="shared" si="50"/>
        <v>0</v>
      </c>
      <c r="BF145" s="18">
        <f t="shared" si="51"/>
        <v>0</v>
      </c>
      <c r="BG145" s="18">
        <f t="shared" si="52"/>
        <v>0</v>
      </c>
      <c r="BH145" s="18">
        <f t="shared" si="53"/>
        <v>0</v>
      </c>
      <c r="BI145" s="19">
        <f t="shared" si="54"/>
        <v>0</v>
      </c>
      <c r="BJ145" s="20">
        <f t="shared" si="55"/>
        <v>0</v>
      </c>
      <c r="BK145" s="19">
        <f t="shared" si="56"/>
        <v>0</v>
      </c>
      <c r="BL145" s="20">
        <f t="shared" si="57"/>
        <v>0</v>
      </c>
      <c r="BM145" s="12">
        <f>VLOOKUP(AU145,Ceny!$A$3:$E$9,2,FALSE)</f>
        <v>13.04</v>
      </c>
      <c r="BN145" s="20">
        <f t="shared" si="44"/>
        <v>0</v>
      </c>
      <c r="BO145" s="12">
        <f>VLOOKUP(AU145,Ceny!$A$3:$E$9,4,FALSE)</f>
        <v>10.07</v>
      </c>
      <c r="BP145" s="20">
        <f t="shared" si="45"/>
        <v>120.84</v>
      </c>
      <c r="BQ145" s="12">
        <f>VLOOKUP(AU145,Ceny!$A$3:$E$9,3,FALSE)</f>
        <v>4.7559999999999998E-2</v>
      </c>
      <c r="BR145" s="20">
        <f t="shared" si="58"/>
        <v>0</v>
      </c>
      <c r="BS145" s="12">
        <f>VLOOKUP(AU145,Ceny!$A$3:$E$9,5,FALSE)</f>
        <v>3.7789999999999997E-2</v>
      </c>
      <c r="BT145" s="20">
        <f t="shared" si="59"/>
        <v>262.68</v>
      </c>
      <c r="BU145" s="20">
        <v>0</v>
      </c>
      <c r="BV145" s="68">
        <f t="shared" si="60"/>
        <v>0</v>
      </c>
      <c r="BW145" s="21">
        <f t="shared" si="61"/>
        <v>383.52</v>
      </c>
      <c r="BX145" s="21">
        <f t="shared" si="62"/>
        <v>88.21</v>
      </c>
      <c r="BY145" s="21">
        <f t="shared" si="63"/>
        <v>471.72999999999996</v>
      </c>
      <c r="CA145" s="66"/>
    </row>
    <row r="146" spans="1:79">
      <c r="A146" s="73">
        <f t="shared" si="64"/>
        <v>133</v>
      </c>
      <c r="B146" s="8" t="s">
        <v>65</v>
      </c>
      <c r="C146" s="8" t="s">
        <v>66</v>
      </c>
      <c r="D146" s="8" t="s">
        <v>67</v>
      </c>
      <c r="E146" s="8" t="s">
        <v>67</v>
      </c>
      <c r="F146" s="8" t="s">
        <v>68</v>
      </c>
      <c r="G146" s="8" t="s">
        <v>69</v>
      </c>
      <c r="H146" s="8"/>
      <c r="I146" s="8" t="s">
        <v>70</v>
      </c>
      <c r="J146" s="8" t="s">
        <v>334</v>
      </c>
      <c r="K146" s="8" t="s">
        <v>335</v>
      </c>
      <c r="L146" s="8" t="s">
        <v>67</v>
      </c>
      <c r="M146" s="8" t="s">
        <v>67</v>
      </c>
      <c r="N146" s="8" t="s">
        <v>336</v>
      </c>
      <c r="O146" s="8" t="s">
        <v>337</v>
      </c>
      <c r="P146" s="8"/>
      <c r="Q146" s="8" t="s">
        <v>740</v>
      </c>
      <c r="R146" s="8" t="s">
        <v>741</v>
      </c>
      <c r="S146" s="8">
        <v>0</v>
      </c>
      <c r="T146" s="9" t="s">
        <v>49</v>
      </c>
      <c r="U146" s="9" t="s">
        <v>35</v>
      </c>
      <c r="V146" s="8" t="s">
        <v>746</v>
      </c>
      <c r="W146" s="10">
        <v>45657</v>
      </c>
      <c r="X146" s="8" t="s">
        <v>747</v>
      </c>
      <c r="Y146" s="8" t="s">
        <v>334</v>
      </c>
      <c r="Z146" s="8" t="s">
        <v>335</v>
      </c>
      <c r="AA146" s="8" t="s">
        <v>67</v>
      </c>
      <c r="AB146" s="8" t="s">
        <v>67</v>
      </c>
      <c r="AC146" s="8" t="s">
        <v>336</v>
      </c>
      <c r="AD146" s="8" t="s">
        <v>647</v>
      </c>
      <c r="AE146" s="8" t="s">
        <v>853</v>
      </c>
      <c r="AF146" s="11" t="s">
        <v>1410</v>
      </c>
      <c r="AG146" s="8" t="s">
        <v>1411</v>
      </c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3"/>
      <c r="AT146" s="14">
        <v>9095</v>
      </c>
      <c r="AU146" s="8" t="str">
        <f>AU$29</f>
        <v>W-2.1</v>
      </c>
      <c r="AV146" s="8" t="s">
        <v>1147</v>
      </c>
      <c r="AW146" s="8"/>
      <c r="AX146" s="15">
        <v>8760</v>
      </c>
      <c r="AY146" s="9">
        <v>12</v>
      </c>
      <c r="AZ146" s="16">
        <v>0</v>
      </c>
      <c r="BA146" s="16">
        <v>100</v>
      </c>
      <c r="BB146" s="9">
        <f t="shared" si="47"/>
        <v>0</v>
      </c>
      <c r="BC146" s="9">
        <f t="shared" si="48"/>
        <v>9095</v>
      </c>
      <c r="BD146" s="17">
        <f t="shared" si="49"/>
        <v>0</v>
      </c>
      <c r="BE146" s="17">
        <f t="shared" si="50"/>
        <v>0</v>
      </c>
      <c r="BF146" s="18">
        <f t="shared" si="51"/>
        <v>0</v>
      </c>
      <c r="BG146" s="18">
        <f t="shared" si="52"/>
        <v>0</v>
      </c>
      <c r="BH146" s="18">
        <f t="shared" si="53"/>
        <v>0</v>
      </c>
      <c r="BI146" s="19">
        <f t="shared" si="54"/>
        <v>0</v>
      </c>
      <c r="BJ146" s="20">
        <f t="shared" si="55"/>
        <v>0</v>
      </c>
      <c r="BK146" s="19">
        <f t="shared" si="56"/>
        <v>0</v>
      </c>
      <c r="BL146" s="20">
        <f t="shared" si="57"/>
        <v>0</v>
      </c>
      <c r="BM146" s="12">
        <f>VLOOKUP(AU146,Ceny!$A$3:$E$9,2,FALSE)</f>
        <v>13.04</v>
      </c>
      <c r="BN146" s="20">
        <f t="shared" si="44"/>
        <v>0</v>
      </c>
      <c r="BO146" s="12">
        <f>VLOOKUP(AU146,Ceny!$A$3:$E$9,4,FALSE)</f>
        <v>10.07</v>
      </c>
      <c r="BP146" s="20">
        <f t="shared" si="45"/>
        <v>120.84</v>
      </c>
      <c r="BQ146" s="12">
        <f>VLOOKUP(AU146,Ceny!$A$3:$E$9,3,FALSE)</f>
        <v>4.7559999999999998E-2</v>
      </c>
      <c r="BR146" s="20">
        <f t="shared" si="58"/>
        <v>0</v>
      </c>
      <c r="BS146" s="12">
        <f>VLOOKUP(AU146,Ceny!$A$3:$E$9,5,FALSE)</f>
        <v>3.7789999999999997E-2</v>
      </c>
      <c r="BT146" s="20">
        <f t="shared" si="59"/>
        <v>343.7</v>
      </c>
      <c r="BU146" s="20">
        <v>0</v>
      </c>
      <c r="BV146" s="68">
        <f t="shared" si="60"/>
        <v>0</v>
      </c>
      <c r="BW146" s="21">
        <f t="shared" si="61"/>
        <v>464.53999999999996</v>
      </c>
      <c r="BX146" s="21">
        <f t="shared" si="62"/>
        <v>106.84</v>
      </c>
      <c r="BY146" s="21">
        <f t="shared" si="63"/>
        <v>571.38</v>
      </c>
      <c r="CA146" s="66"/>
    </row>
    <row r="147" spans="1:79">
      <c r="A147" s="73">
        <f t="shared" si="64"/>
        <v>134</v>
      </c>
      <c r="B147" s="8" t="s">
        <v>65</v>
      </c>
      <c r="C147" s="8" t="s">
        <v>66</v>
      </c>
      <c r="D147" s="8" t="s">
        <v>67</v>
      </c>
      <c r="E147" s="8" t="s">
        <v>67</v>
      </c>
      <c r="F147" s="8" t="s">
        <v>68</v>
      </c>
      <c r="G147" s="8" t="s">
        <v>69</v>
      </c>
      <c r="H147" s="8"/>
      <c r="I147" s="8" t="s">
        <v>70</v>
      </c>
      <c r="J147" s="8" t="s">
        <v>338</v>
      </c>
      <c r="K147" s="8" t="s">
        <v>139</v>
      </c>
      <c r="L147" s="8" t="s">
        <v>67</v>
      </c>
      <c r="M147" s="8" t="s">
        <v>67</v>
      </c>
      <c r="N147" s="8" t="s">
        <v>140</v>
      </c>
      <c r="O147" s="8" t="s">
        <v>339</v>
      </c>
      <c r="P147" s="8"/>
      <c r="Q147" s="8" t="s">
        <v>740</v>
      </c>
      <c r="R147" s="8" t="s">
        <v>741</v>
      </c>
      <c r="S147" s="8">
        <v>0</v>
      </c>
      <c r="T147" s="9" t="s">
        <v>49</v>
      </c>
      <c r="U147" s="9" t="s">
        <v>35</v>
      </c>
      <c r="V147" s="8" t="s">
        <v>746</v>
      </c>
      <c r="W147" s="10">
        <v>45657</v>
      </c>
      <c r="X147" s="8" t="s">
        <v>747</v>
      </c>
      <c r="Y147" s="8" t="s">
        <v>338</v>
      </c>
      <c r="Z147" s="8" t="s">
        <v>139</v>
      </c>
      <c r="AA147" s="8" t="s">
        <v>67</v>
      </c>
      <c r="AB147" s="8" t="s">
        <v>67</v>
      </c>
      <c r="AC147" s="8" t="s">
        <v>854</v>
      </c>
      <c r="AD147" s="8" t="s">
        <v>339</v>
      </c>
      <c r="AE147" s="8"/>
      <c r="AF147" s="11" t="s">
        <v>1412</v>
      </c>
      <c r="AG147" s="8" t="s">
        <v>1413</v>
      </c>
      <c r="AH147" s="12">
        <v>56305</v>
      </c>
      <c r="AI147" s="12">
        <v>54292</v>
      </c>
      <c r="AJ147" s="12">
        <v>66675</v>
      </c>
      <c r="AK147" s="12">
        <v>28359</v>
      </c>
      <c r="AL147" s="12">
        <v>4884</v>
      </c>
      <c r="AM147" s="12">
        <v>4684</v>
      </c>
      <c r="AN147" s="12">
        <v>4140</v>
      </c>
      <c r="AO147" s="12">
        <v>347</v>
      </c>
      <c r="AP147" s="12">
        <v>4900</v>
      </c>
      <c r="AQ147" s="12">
        <v>18907</v>
      </c>
      <c r="AR147" s="12">
        <v>42452</v>
      </c>
      <c r="AS147" s="13">
        <v>61924</v>
      </c>
      <c r="AT147" s="14">
        <f>AH147+AI147+AJ147+AK147+AL147+AM147+AN147+AO147+AP147+AQ147+AR147+AS147</f>
        <v>347869</v>
      </c>
      <c r="AU147" s="8" t="str">
        <f>AU$18</f>
        <v>W-5.1</v>
      </c>
      <c r="AV147" s="8" t="s">
        <v>1147</v>
      </c>
      <c r="AW147" s="8" t="s">
        <v>1414</v>
      </c>
      <c r="AX147" s="15">
        <v>8760</v>
      </c>
      <c r="AY147" s="9">
        <v>12</v>
      </c>
      <c r="AZ147" s="16">
        <v>0</v>
      </c>
      <c r="BA147" s="16">
        <v>100</v>
      </c>
      <c r="BB147" s="9">
        <f t="shared" si="47"/>
        <v>0</v>
      </c>
      <c r="BC147" s="9">
        <f t="shared" si="48"/>
        <v>347869</v>
      </c>
      <c r="BD147" s="17">
        <f t="shared" si="49"/>
        <v>0</v>
      </c>
      <c r="BE147" s="17">
        <f t="shared" si="50"/>
        <v>0</v>
      </c>
      <c r="BF147" s="18">
        <f t="shared" si="51"/>
        <v>0</v>
      </c>
      <c r="BG147" s="18">
        <f t="shared" si="52"/>
        <v>0</v>
      </c>
      <c r="BH147" s="18">
        <f t="shared" si="53"/>
        <v>0</v>
      </c>
      <c r="BI147" s="19">
        <f t="shared" si="54"/>
        <v>0</v>
      </c>
      <c r="BJ147" s="20">
        <f t="shared" si="55"/>
        <v>0</v>
      </c>
      <c r="BK147" s="19">
        <f t="shared" si="56"/>
        <v>0</v>
      </c>
      <c r="BL147" s="20">
        <f t="shared" si="57"/>
        <v>0</v>
      </c>
      <c r="BM147" s="12">
        <f>VLOOKUP(AU147,Ceny!$A$3:$E$9,2,FALSE)</f>
        <v>6.4200000000000004E-3</v>
      </c>
      <c r="BN147" s="20">
        <f>ROUND(BM147*AX147*AW147*AZ147/100,2)</f>
        <v>0</v>
      </c>
      <c r="BO147" s="12">
        <f>VLOOKUP(AU147,Ceny!$A$3:$E$9,4,FALSE)</f>
        <v>4.96E-3</v>
      </c>
      <c r="BP147" s="20">
        <f>ROUND(BO147*AW147*AX147*BA147/100,2)</f>
        <v>7299.53</v>
      </c>
      <c r="BQ147" s="12">
        <f>VLOOKUP(AU147,Ceny!$A$3:$E$9,3,FALSE)</f>
        <v>2.3060000000000001E-2</v>
      </c>
      <c r="BR147" s="20">
        <f t="shared" si="58"/>
        <v>0</v>
      </c>
      <c r="BS147" s="12">
        <f>VLOOKUP(AU147,Ceny!$A$3:$E$9,5,FALSE)</f>
        <v>1.8329999999999999E-2</v>
      </c>
      <c r="BT147" s="20">
        <f t="shared" si="59"/>
        <v>6376.44</v>
      </c>
      <c r="BU147" s="20">
        <v>0</v>
      </c>
      <c r="BV147" s="68">
        <f t="shared" si="60"/>
        <v>0</v>
      </c>
      <c r="BW147" s="21">
        <f t="shared" si="61"/>
        <v>13675.97</v>
      </c>
      <c r="BX147" s="21">
        <f t="shared" si="62"/>
        <v>3145.47</v>
      </c>
      <c r="BY147" s="21">
        <f t="shared" si="63"/>
        <v>16821.439999999999</v>
      </c>
      <c r="CA147" s="66"/>
    </row>
    <row r="148" spans="1:79">
      <c r="A148" s="73">
        <f t="shared" si="64"/>
        <v>135</v>
      </c>
      <c r="B148" s="8" t="s">
        <v>65</v>
      </c>
      <c r="C148" s="8" t="s">
        <v>66</v>
      </c>
      <c r="D148" s="8" t="s">
        <v>67</v>
      </c>
      <c r="E148" s="8" t="s">
        <v>67</v>
      </c>
      <c r="F148" s="8" t="s">
        <v>68</v>
      </c>
      <c r="G148" s="8" t="s">
        <v>69</v>
      </c>
      <c r="H148" s="8"/>
      <c r="I148" s="8" t="s">
        <v>70</v>
      </c>
      <c r="J148" s="8" t="s">
        <v>340</v>
      </c>
      <c r="K148" s="8" t="s">
        <v>341</v>
      </c>
      <c r="L148" s="8" t="s">
        <v>67</v>
      </c>
      <c r="M148" s="8" t="s">
        <v>67</v>
      </c>
      <c r="N148" s="8" t="s">
        <v>342</v>
      </c>
      <c r="O148" s="8" t="s">
        <v>343</v>
      </c>
      <c r="P148" s="8"/>
      <c r="Q148" s="8" t="s">
        <v>740</v>
      </c>
      <c r="R148" s="8" t="s">
        <v>741</v>
      </c>
      <c r="S148" s="8">
        <v>0</v>
      </c>
      <c r="T148" s="9" t="s">
        <v>49</v>
      </c>
      <c r="U148" s="9" t="s">
        <v>35</v>
      </c>
      <c r="V148" s="8" t="s">
        <v>746</v>
      </c>
      <c r="W148" s="10">
        <v>45657</v>
      </c>
      <c r="X148" s="8" t="s">
        <v>747</v>
      </c>
      <c r="Y148" s="8" t="s">
        <v>340</v>
      </c>
      <c r="Z148" s="8" t="s">
        <v>341</v>
      </c>
      <c r="AA148" s="8" t="s">
        <v>67</v>
      </c>
      <c r="AB148" s="8" t="s">
        <v>67</v>
      </c>
      <c r="AC148" s="8" t="s">
        <v>342</v>
      </c>
      <c r="AD148" s="8" t="s">
        <v>343</v>
      </c>
      <c r="AE148" s="8"/>
      <c r="AF148" s="11" t="s">
        <v>1415</v>
      </c>
      <c r="AG148" s="8" t="s">
        <v>1416</v>
      </c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3"/>
      <c r="AT148" s="14">
        <v>131482</v>
      </c>
      <c r="AU148" s="8" t="str">
        <f>AU$16</f>
        <v>W-4</v>
      </c>
      <c r="AV148" s="8" t="s">
        <v>1147</v>
      </c>
      <c r="AW148" s="8"/>
      <c r="AX148" s="15">
        <v>8760</v>
      </c>
      <c r="AY148" s="9">
        <v>12</v>
      </c>
      <c r="AZ148" s="16">
        <v>0</v>
      </c>
      <c r="BA148" s="16">
        <v>100</v>
      </c>
      <c r="BB148" s="9">
        <f t="shared" si="47"/>
        <v>0</v>
      </c>
      <c r="BC148" s="9">
        <f t="shared" si="48"/>
        <v>131482</v>
      </c>
      <c r="BD148" s="17">
        <f t="shared" si="49"/>
        <v>0</v>
      </c>
      <c r="BE148" s="17">
        <f t="shared" si="50"/>
        <v>0</v>
      </c>
      <c r="BF148" s="18">
        <f t="shared" si="51"/>
        <v>0</v>
      </c>
      <c r="BG148" s="18">
        <f t="shared" si="52"/>
        <v>0</v>
      </c>
      <c r="BH148" s="18">
        <f t="shared" si="53"/>
        <v>0</v>
      </c>
      <c r="BI148" s="19">
        <f t="shared" si="54"/>
        <v>0</v>
      </c>
      <c r="BJ148" s="20">
        <f t="shared" si="55"/>
        <v>0</v>
      </c>
      <c r="BK148" s="19">
        <f t="shared" si="56"/>
        <v>0</v>
      </c>
      <c r="BL148" s="20">
        <f t="shared" si="57"/>
        <v>0</v>
      </c>
      <c r="BM148" s="12">
        <f>VLOOKUP(AU148,Ceny!$A$3:$E$9,2,FALSE)</f>
        <v>204.77</v>
      </c>
      <c r="BN148" s="20">
        <f t="shared" ref="BN148:BN159" si="65">ROUND(BM148*AY148*AZ148/100,2)</f>
        <v>0</v>
      </c>
      <c r="BO148" s="12">
        <f>VLOOKUP(AU148,Ceny!$A$3:$E$9,4,FALSE)</f>
        <v>158.16</v>
      </c>
      <c r="BP148" s="20">
        <f t="shared" ref="BP148:BP159" si="66">ROUND(BO148*AY148*BA148/100,2)</f>
        <v>1897.92</v>
      </c>
      <c r="BQ148" s="12">
        <f>VLOOKUP(AU148,Ceny!$A$3:$E$9,3,FALSE)</f>
        <v>4.4069999999999998E-2</v>
      </c>
      <c r="BR148" s="20">
        <f t="shared" si="58"/>
        <v>0</v>
      </c>
      <c r="BS148" s="12">
        <f>VLOOKUP(AU148,Ceny!$A$3:$E$9,5,FALSE)</f>
        <v>3.5020000000000003E-2</v>
      </c>
      <c r="BT148" s="20">
        <f t="shared" si="59"/>
        <v>4604.5</v>
      </c>
      <c r="BU148" s="20">
        <v>0</v>
      </c>
      <c r="BV148" s="68">
        <f t="shared" si="60"/>
        <v>0</v>
      </c>
      <c r="BW148" s="21">
        <f t="shared" si="61"/>
        <v>6502.42</v>
      </c>
      <c r="BX148" s="21">
        <f t="shared" si="62"/>
        <v>1495.56</v>
      </c>
      <c r="BY148" s="21">
        <f t="shared" si="63"/>
        <v>7997.98</v>
      </c>
      <c r="CA148" s="66"/>
    </row>
    <row r="149" spans="1:79">
      <c r="A149" s="73">
        <f t="shared" si="64"/>
        <v>136</v>
      </c>
      <c r="B149" s="8" t="s">
        <v>65</v>
      </c>
      <c r="C149" s="8" t="s">
        <v>66</v>
      </c>
      <c r="D149" s="8" t="s">
        <v>67</v>
      </c>
      <c r="E149" s="8" t="s">
        <v>67</v>
      </c>
      <c r="F149" s="8" t="s">
        <v>68</v>
      </c>
      <c r="G149" s="8" t="s">
        <v>69</v>
      </c>
      <c r="H149" s="8"/>
      <c r="I149" s="8" t="s">
        <v>70</v>
      </c>
      <c r="J149" s="8" t="s">
        <v>344</v>
      </c>
      <c r="K149" s="8" t="s">
        <v>345</v>
      </c>
      <c r="L149" s="8" t="s">
        <v>67</v>
      </c>
      <c r="M149" s="8" t="s">
        <v>67</v>
      </c>
      <c r="N149" s="8" t="s">
        <v>346</v>
      </c>
      <c r="O149" s="8" t="s">
        <v>347</v>
      </c>
      <c r="P149" s="8"/>
      <c r="Q149" s="8" t="s">
        <v>740</v>
      </c>
      <c r="R149" s="8" t="s">
        <v>741</v>
      </c>
      <c r="S149" s="8">
        <v>0</v>
      </c>
      <c r="T149" s="9" t="s">
        <v>49</v>
      </c>
      <c r="U149" s="9" t="s">
        <v>35</v>
      </c>
      <c r="V149" s="8" t="s">
        <v>746</v>
      </c>
      <c r="W149" s="10">
        <v>45657</v>
      </c>
      <c r="X149" s="8" t="s">
        <v>747</v>
      </c>
      <c r="Y149" s="8" t="s">
        <v>855</v>
      </c>
      <c r="Z149" s="8" t="s">
        <v>345</v>
      </c>
      <c r="AA149" s="8" t="s">
        <v>67</v>
      </c>
      <c r="AB149" s="8" t="s">
        <v>67</v>
      </c>
      <c r="AC149" s="8" t="s">
        <v>346</v>
      </c>
      <c r="AD149" s="8" t="s">
        <v>347</v>
      </c>
      <c r="AE149" s="8"/>
      <c r="AF149" s="11" t="s">
        <v>1417</v>
      </c>
      <c r="AG149" s="8" t="s">
        <v>1418</v>
      </c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3"/>
      <c r="AT149" s="14">
        <v>9625</v>
      </c>
      <c r="AU149" s="8" t="str">
        <f>AU$29</f>
        <v>W-2.1</v>
      </c>
      <c r="AV149" s="8" t="s">
        <v>1147</v>
      </c>
      <c r="AW149" s="8"/>
      <c r="AX149" s="15">
        <v>8760</v>
      </c>
      <c r="AY149" s="9">
        <v>12</v>
      </c>
      <c r="AZ149" s="16">
        <v>0</v>
      </c>
      <c r="BA149" s="16">
        <v>100</v>
      </c>
      <c r="BB149" s="9">
        <f t="shared" si="47"/>
        <v>0</v>
      </c>
      <c r="BC149" s="9">
        <f t="shared" si="48"/>
        <v>9625</v>
      </c>
      <c r="BD149" s="17">
        <f t="shared" si="49"/>
        <v>0</v>
      </c>
      <c r="BE149" s="17">
        <f t="shared" si="50"/>
        <v>0</v>
      </c>
      <c r="BF149" s="18">
        <f t="shared" si="51"/>
        <v>0</v>
      </c>
      <c r="BG149" s="18">
        <f t="shared" si="52"/>
        <v>0</v>
      </c>
      <c r="BH149" s="18">
        <f t="shared" si="53"/>
        <v>0</v>
      </c>
      <c r="BI149" s="19">
        <f t="shared" si="54"/>
        <v>0</v>
      </c>
      <c r="BJ149" s="20">
        <f t="shared" si="55"/>
        <v>0</v>
      </c>
      <c r="BK149" s="19">
        <f t="shared" si="56"/>
        <v>0</v>
      </c>
      <c r="BL149" s="20">
        <f t="shared" si="57"/>
        <v>0</v>
      </c>
      <c r="BM149" s="12">
        <f>VLOOKUP(AU149,Ceny!$A$3:$E$9,2,FALSE)</f>
        <v>13.04</v>
      </c>
      <c r="BN149" s="20">
        <f t="shared" si="65"/>
        <v>0</v>
      </c>
      <c r="BO149" s="12">
        <f>VLOOKUP(AU149,Ceny!$A$3:$E$9,4,FALSE)</f>
        <v>10.07</v>
      </c>
      <c r="BP149" s="20">
        <f t="shared" si="66"/>
        <v>120.84</v>
      </c>
      <c r="BQ149" s="12">
        <f>VLOOKUP(AU149,Ceny!$A$3:$E$9,3,FALSE)</f>
        <v>4.7559999999999998E-2</v>
      </c>
      <c r="BR149" s="20">
        <f t="shared" si="58"/>
        <v>0</v>
      </c>
      <c r="BS149" s="12">
        <f>VLOOKUP(AU149,Ceny!$A$3:$E$9,5,FALSE)</f>
        <v>3.7789999999999997E-2</v>
      </c>
      <c r="BT149" s="20">
        <f t="shared" si="59"/>
        <v>363.73</v>
      </c>
      <c r="BU149" s="20">
        <v>0</v>
      </c>
      <c r="BV149" s="68">
        <f t="shared" si="60"/>
        <v>0</v>
      </c>
      <c r="BW149" s="21">
        <f t="shared" si="61"/>
        <v>484.57000000000005</v>
      </c>
      <c r="BX149" s="21">
        <f t="shared" si="62"/>
        <v>111.45</v>
      </c>
      <c r="BY149" s="21">
        <f t="shared" si="63"/>
        <v>596.0200000000001</v>
      </c>
      <c r="CA149" s="66"/>
    </row>
    <row r="150" spans="1:79">
      <c r="A150" s="73">
        <f t="shared" si="64"/>
        <v>137</v>
      </c>
      <c r="B150" s="8" t="s">
        <v>65</v>
      </c>
      <c r="C150" s="8" t="s">
        <v>66</v>
      </c>
      <c r="D150" s="8" t="s">
        <v>67</v>
      </c>
      <c r="E150" s="8" t="s">
        <v>67</v>
      </c>
      <c r="F150" s="8" t="s">
        <v>68</v>
      </c>
      <c r="G150" s="8" t="s">
        <v>69</v>
      </c>
      <c r="H150" s="8"/>
      <c r="I150" s="8" t="s">
        <v>70</v>
      </c>
      <c r="J150" s="8" t="s">
        <v>348</v>
      </c>
      <c r="K150" s="8" t="s">
        <v>349</v>
      </c>
      <c r="L150" s="8" t="s">
        <v>67</v>
      </c>
      <c r="M150" s="8" t="s">
        <v>67</v>
      </c>
      <c r="N150" s="8" t="s">
        <v>350</v>
      </c>
      <c r="O150" s="8" t="s">
        <v>351</v>
      </c>
      <c r="P150" s="8"/>
      <c r="Q150" s="8" t="s">
        <v>740</v>
      </c>
      <c r="R150" s="8" t="s">
        <v>741</v>
      </c>
      <c r="S150" s="8">
        <v>0</v>
      </c>
      <c r="T150" s="9" t="s">
        <v>49</v>
      </c>
      <c r="U150" s="9" t="s">
        <v>35</v>
      </c>
      <c r="V150" s="8" t="s">
        <v>746</v>
      </c>
      <c r="W150" s="10">
        <v>45657</v>
      </c>
      <c r="X150" s="8" t="s">
        <v>747</v>
      </c>
      <c r="Y150" s="8" t="s">
        <v>856</v>
      </c>
      <c r="Z150" s="8" t="s">
        <v>349</v>
      </c>
      <c r="AA150" s="8" t="s">
        <v>67</v>
      </c>
      <c r="AB150" s="8" t="s">
        <v>67</v>
      </c>
      <c r="AC150" s="8" t="s">
        <v>350</v>
      </c>
      <c r="AD150" s="8" t="s">
        <v>351</v>
      </c>
      <c r="AE150" s="8"/>
      <c r="AF150" s="11" t="s">
        <v>1419</v>
      </c>
      <c r="AG150" s="8" t="s">
        <v>1420</v>
      </c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3"/>
      <c r="AT150" s="14">
        <v>10439</v>
      </c>
      <c r="AU150" s="8" t="str">
        <f>AU$29</f>
        <v>W-2.1</v>
      </c>
      <c r="AV150" s="8" t="s">
        <v>1147</v>
      </c>
      <c r="AW150" s="8"/>
      <c r="AX150" s="15">
        <v>8760</v>
      </c>
      <c r="AY150" s="9">
        <v>12</v>
      </c>
      <c r="AZ150" s="16">
        <v>0</v>
      </c>
      <c r="BA150" s="16">
        <v>100</v>
      </c>
      <c r="BB150" s="9">
        <f t="shared" si="47"/>
        <v>0</v>
      </c>
      <c r="BC150" s="9">
        <f t="shared" si="48"/>
        <v>10439</v>
      </c>
      <c r="BD150" s="17">
        <f t="shared" si="49"/>
        <v>0</v>
      </c>
      <c r="BE150" s="17">
        <f t="shared" si="50"/>
        <v>0</v>
      </c>
      <c r="BF150" s="18">
        <f t="shared" si="51"/>
        <v>0</v>
      </c>
      <c r="BG150" s="18">
        <f t="shared" si="52"/>
        <v>0</v>
      </c>
      <c r="BH150" s="18">
        <f t="shared" si="53"/>
        <v>0</v>
      </c>
      <c r="BI150" s="19">
        <f t="shared" si="54"/>
        <v>0</v>
      </c>
      <c r="BJ150" s="20">
        <f t="shared" si="55"/>
        <v>0</v>
      </c>
      <c r="BK150" s="19">
        <f t="shared" si="56"/>
        <v>0</v>
      </c>
      <c r="BL150" s="20">
        <f t="shared" si="57"/>
        <v>0</v>
      </c>
      <c r="BM150" s="12">
        <f>VLOOKUP(AU150,Ceny!$A$3:$E$9,2,FALSE)</f>
        <v>13.04</v>
      </c>
      <c r="BN150" s="20">
        <f t="shared" si="65"/>
        <v>0</v>
      </c>
      <c r="BO150" s="12">
        <f>VLOOKUP(AU150,Ceny!$A$3:$E$9,4,FALSE)</f>
        <v>10.07</v>
      </c>
      <c r="BP150" s="20">
        <f t="shared" si="66"/>
        <v>120.84</v>
      </c>
      <c r="BQ150" s="12">
        <f>VLOOKUP(AU150,Ceny!$A$3:$E$9,3,FALSE)</f>
        <v>4.7559999999999998E-2</v>
      </c>
      <c r="BR150" s="20">
        <f t="shared" si="58"/>
        <v>0</v>
      </c>
      <c r="BS150" s="12">
        <f>VLOOKUP(AU150,Ceny!$A$3:$E$9,5,FALSE)</f>
        <v>3.7789999999999997E-2</v>
      </c>
      <c r="BT150" s="20">
        <f t="shared" si="59"/>
        <v>394.49</v>
      </c>
      <c r="BU150" s="20">
        <v>0</v>
      </c>
      <c r="BV150" s="68">
        <f t="shared" si="60"/>
        <v>0</v>
      </c>
      <c r="BW150" s="21">
        <f t="shared" si="61"/>
        <v>515.33000000000004</v>
      </c>
      <c r="BX150" s="21">
        <f t="shared" si="62"/>
        <v>118.53</v>
      </c>
      <c r="BY150" s="21">
        <f t="shared" si="63"/>
        <v>633.86</v>
      </c>
      <c r="CA150" s="66"/>
    </row>
    <row r="151" spans="1:79">
      <c r="A151" s="73">
        <f t="shared" si="64"/>
        <v>138</v>
      </c>
      <c r="B151" s="8" t="s">
        <v>65</v>
      </c>
      <c r="C151" s="8" t="s">
        <v>66</v>
      </c>
      <c r="D151" s="8" t="s">
        <v>67</v>
      </c>
      <c r="E151" s="8" t="s">
        <v>67</v>
      </c>
      <c r="F151" s="8" t="s">
        <v>68</v>
      </c>
      <c r="G151" s="8" t="s">
        <v>69</v>
      </c>
      <c r="H151" s="8"/>
      <c r="I151" s="8" t="s">
        <v>70</v>
      </c>
      <c r="J151" s="8" t="s">
        <v>352</v>
      </c>
      <c r="K151" s="8" t="s">
        <v>353</v>
      </c>
      <c r="L151" s="8" t="s">
        <v>67</v>
      </c>
      <c r="M151" s="8" t="s">
        <v>67</v>
      </c>
      <c r="N151" s="8" t="s">
        <v>354</v>
      </c>
      <c r="O151" s="8" t="s">
        <v>355</v>
      </c>
      <c r="P151" s="8"/>
      <c r="Q151" s="8" t="s">
        <v>740</v>
      </c>
      <c r="R151" s="8" t="s">
        <v>741</v>
      </c>
      <c r="S151" s="8">
        <v>0</v>
      </c>
      <c r="T151" s="9" t="s">
        <v>49</v>
      </c>
      <c r="U151" s="9" t="s">
        <v>35</v>
      </c>
      <c r="V151" s="8" t="s">
        <v>746</v>
      </c>
      <c r="W151" s="10">
        <v>45657</v>
      </c>
      <c r="X151" s="8" t="s">
        <v>747</v>
      </c>
      <c r="Y151" s="8" t="s">
        <v>352</v>
      </c>
      <c r="Z151" s="8" t="s">
        <v>353</v>
      </c>
      <c r="AA151" s="8" t="s">
        <v>67</v>
      </c>
      <c r="AB151" s="8" t="s">
        <v>67</v>
      </c>
      <c r="AC151" s="8" t="s">
        <v>354</v>
      </c>
      <c r="AD151" s="8" t="s">
        <v>355</v>
      </c>
      <c r="AE151" s="8"/>
      <c r="AF151" s="11" t="s">
        <v>1421</v>
      </c>
      <c r="AG151" s="8" t="s">
        <v>1422</v>
      </c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3"/>
      <c r="AT151" s="14">
        <v>198148</v>
      </c>
      <c r="AU151" s="8" t="str">
        <f>AU$16</f>
        <v>W-4</v>
      </c>
      <c r="AV151" s="8" t="s">
        <v>1147</v>
      </c>
      <c r="AW151" s="8"/>
      <c r="AX151" s="15">
        <v>8760</v>
      </c>
      <c r="AY151" s="9">
        <v>12</v>
      </c>
      <c r="AZ151" s="16">
        <v>0</v>
      </c>
      <c r="BA151" s="16">
        <v>100</v>
      </c>
      <c r="BB151" s="9">
        <f t="shared" si="47"/>
        <v>0</v>
      </c>
      <c r="BC151" s="9">
        <f t="shared" si="48"/>
        <v>198148</v>
      </c>
      <c r="BD151" s="17">
        <f t="shared" si="49"/>
        <v>0</v>
      </c>
      <c r="BE151" s="17">
        <f t="shared" si="50"/>
        <v>0</v>
      </c>
      <c r="BF151" s="18">
        <f t="shared" si="51"/>
        <v>0</v>
      </c>
      <c r="BG151" s="18">
        <f t="shared" si="52"/>
        <v>0</v>
      </c>
      <c r="BH151" s="18">
        <f t="shared" si="53"/>
        <v>0</v>
      </c>
      <c r="BI151" s="19">
        <f t="shared" si="54"/>
        <v>0</v>
      </c>
      <c r="BJ151" s="20">
        <f t="shared" si="55"/>
        <v>0</v>
      </c>
      <c r="BK151" s="19">
        <f t="shared" si="56"/>
        <v>0</v>
      </c>
      <c r="BL151" s="20">
        <f t="shared" si="57"/>
        <v>0</v>
      </c>
      <c r="BM151" s="12">
        <f>VLOOKUP(AU151,Ceny!$A$3:$E$9,2,FALSE)</f>
        <v>204.77</v>
      </c>
      <c r="BN151" s="20">
        <f t="shared" si="65"/>
        <v>0</v>
      </c>
      <c r="BO151" s="12">
        <f>VLOOKUP(AU151,Ceny!$A$3:$E$9,4,FALSE)</f>
        <v>158.16</v>
      </c>
      <c r="BP151" s="20">
        <f t="shared" si="66"/>
        <v>1897.92</v>
      </c>
      <c r="BQ151" s="12">
        <f>VLOOKUP(AU151,Ceny!$A$3:$E$9,3,FALSE)</f>
        <v>4.4069999999999998E-2</v>
      </c>
      <c r="BR151" s="20">
        <f t="shared" si="58"/>
        <v>0</v>
      </c>
      <c r="BS151" s="12">
        <f>VLOOKUP(AU151,Ceny!$A$3:$E$9,5,FALSE)</f>
        <v>3.5020000000000003E-2</v>
      </c>
      <c r="BT151" s="20">
        <f t="shared" si="59"/>
        <v>6939.14</v>
      </c>
      <c r="BU151" s="20">
        <v>0</v>
      </c>
      <c r="BV151" s="68">
        <f t="shared" si="60"/>
        <v>0</v>
      </c>
      <c r="BW151" s="21">
        <f t="shared" si="61"/>
        <v>8837.0600000000013</v>
      </c>
      <c r="BX151" s="21">
        <f t="shared" si="62"/>
        <v>2032.52</v>
      </c>
      <c r="BY151" s="21">
        <f t="shared" si="63"/>
        <v>10869.580000000002</v>
      </c>
      <c r="CA151" s="66"/>
    </row>
    <row r="152" spans="1:79">
      <c r="A152" s="73">
        <f t="shared" si="64"/>
        <v>139</v>
      </c>
      <c r="B152" s="8" t="s">
        <v>65</v>
      </c>
      <c r="C152" s="8" t="s">
        <v>66</v>
      </c>
      <c r="D152" s="8" t="s">
        <v>67</v>
      </c>
      <c r="E152" s="8" t="s">
        <v>67</v>
      </c>
      <c r="F152" s="8" t="s">
        <v>68</v>
      </c>
      <c r="G152" s="8" t="s">
        <v>69</v>
      </c>
      <c r="H152" s="8"/>
      <c r="I152" s="8" t="s">
        <v>70</v>
      </c>
      <c r="J152" s="8" t="s">
        <v>352</v>
      </c>
      <c r="K152" s="8" t="s">
        <v>353</v>
      </c>
      <c r="L152" s="8" t="s">
        <v>67</v>
      </c>
      <c r="M152" s="8" t="s">
        <v>67</v>
      </c>
      <c r="N152" s="8" t="s">
        <v>354</v>
      </c>
      <c r="O152" s="8" t="s">
        <v>355</v>
      </c>
      <c r="P152" s="8"/>
      <c r="Q152" s="8" t="s">
        <v>740</v>
      </c>
      <c r="R152" s="8" t="s">
        <v>741</v>
      </c>
      <c r="S152" s="8">
        <v>0</v>
      </c>
      <c r="T152" s="9" t="s">
        <v>49</v>
      </c>
      <c r="U152" s="9" t="s">
        <v>35</v>
      </c>
      <c r="V152" s="8" t="s">
        <v>746</v>
      </c>
      <c r="W152" s="10">
        <v>45657</v>
      </c>
      <c r="X152" s="8" t="s">
        <v>747</v>
      </c>
      <c r="Y152" s="8" t="s">
        <v>352</v>
      </c>
      <c r="Z152" s="8" t="s">
        <v>353</v>
      </c>
      <c r="AA152" s="8" t="s">
        <v>67</v>
      </c>
      <c r="AB152" s="8" t="s">
        <v>67</v>
      </c>
      <c r="AC152" s="8" t="s">
        <v>857</v>
      </c>
      <c r="AD152" s="8" t="s">
        <v>355</v>
      </c>
      <c r="AE152" s="8"/>
      <c r="AF152" s="11" t="s">
        <v>1423</v>
      </c>
      <c r="AG152" s="8" t="s">
        <v>1424</v>
      </c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3"/>
      <c r="AT152" s="14">
        <v>8299</v>
      </c>
      <c r="AU152" s="8" t="str">
        <f>AU$29</f>
        <v>W-2.1</v>
      </c>
      <c r="AV152" s="8" t="s">
        <v>1147</v>
      </c>
      <c r="AW152" s="8"/>
      <c r="AX152" s="15">
        <v>8760</v>
      </c>
      <c r="AY152" s="9">
        <v>12</v>
      </c>
      <c r="AZ152" s="16">
        <v>0</v>
      </c>
      <c r="BA152" s="16">
        <v>100</v>
      </c>
      <c r="BB152" s="9">
        <f t="shared" si="47"/>
        <v>0</v>
      </c>
      <c r="BC152" s="9">
        <f t="shared" si="48"/>
        <v>8299</v>
      </c>
      <c r="BD152" s="17">
        <f t="shared" si="49"/>
        <v>0</v>
      </c>
      <c r="BE152" s="17">
        <f t="shared" si="50"/>
        <v>0</v>
      </c>
      <c r="BF152" s="18">
        <f t="shared" si="51"/>
        <v>0</v>
      </c>
      <c r="BG152" s="18">
        <f t="shared" si="52"/>
        <v>0</v>
      </c>
      <c r="BH152" s="18">
        <f t="shared" si="53"/>
        <v>0</v>
      </c>
      <c r="BI152" s="19">
        <f t="shared" si="54"/>
        <v>0</v>
      </c>
      <c r="BJ152" s="20">
        <f t="shared" si="55"/>
        <v>0</v>
      </c>
      <c r="BK152" s="19">
        <f t="shared" si="56"/>
        <v>0</v>
      </c>
      <c r="BL152" s="20">
        <f t="shared" si="57"/>
        <v>0</v>
      </c>
      <c r="BM152" s="12">
        <f>VLOOKUP(AU152,Ceny!$A$3:$E$9,2,FALSE)</f>
        <v>13.04</v>
      </c>
      <c r="BN152" s="20">
        <f t="shared" si="65"/>
        <v>0</v>
      </c>
      <c r="BO152" s="12">
        <f>VLOOKUP(AU152,Ceny!$A$3:$E$9,4,FALSE)</f>
        <v>10.07</v>
      </c>
      <c r="BP152" s="20">
        <f t="shared" si="66"/>
        <v>120.84</v>
      </c>
      <c r="BQ152" s="12">
        <f>VLOOKUP(AU152,Ceny!$A$3:$E$9,3,FALSE)</f>
        <v>4.7559999999999998E-2</v>
      </c>
      <c r="BR152" s="20">
        <f t="shared" si="58"/>
        <v>0</v>
      </c>
      <c r="BS152" s="12">
        <f>VLOOKUP(AU152,Ceny!$A$3:$E$9,5,FALSE)</f>
        <v>3.7789999999999997E-2</v>
      </c>
      <c r="BT152" s="20">
        <f t="shared" si="59"/>
        <v>313.62</v>
      </c>
      <c r="BU152" s="20">
        <v>0</v>
      </c>
      <c r="BV152" s="68">
        <f t="shared" si="60"/>
        <v>0</v>
      </c>
      <c r="BW152" s="21">
        <f t="shared" si="61"/>
        <v>434.46000000000004</v>
      </c>
      <c r="BX152" s="21">
        <f t="shared" si="62"/>
        <v>99.93</v>
      </c>
      <c r="BY152" s="21">
        <f t="shared" si="63"/>
        <v>534.3900000000001</v>
      </c>
      <c r="CA152" s="66"/>
    </row>
    <row r="153" spans="1:79">
      <c r="A153" s="73">
        <f t="shared" si="64"/>
        <v>140</v>
      </c>
      <c r="B153" s="8" t="s">
        <v>65</v>
      </c>
      <c r="C153" s="8" t="s">
        <v>66</v>
      </c>
      <c r="D153" s="8" t="s">
        <v>67</v>
      </c>
      <c r="E153" s="8" t="s">
        <v>67</v>
      </c>
      <c r="F153" s="8" t="s">
        <v>68</v>
      </c>
      <c r="G153" s="8" t="s">
        <v>69</v>
      </c>
      <c r="H153" s="8"/>
      <c r="I153" s="8" t="s">
        <v>70</v>
      </c>
      <c r="J153" s="8" t="s">
        <v>356</v>
      </c>
      <c r="K153" s="8" t="s">
        <v>357</v>
      </c>
      <c r="L153" s="8" t="s">
        <v>67</v>
      </c>
      <c r="M153" s="8" t="s">
        <v>67</v>
      </c>
      <c r="N153" s="8" t="s">
        <v>358</v>
      </c>
      <c r="O153" s="8" t="s">
        <v>179</v>
      </c>
      <c r="P153" s="8"/>
      <c r="Q153" s="8" t="s">
        <v>740</v>
      </c>
      <c r="R153" s="8" t="s">
        <v>741</v>
      </c>
      <c r="S153" s="8">
        <v>0</v>
      </c>
      <c r="T153" s="9" t="s">
        <v>49</v>
      </c>
      <c r="U153" s="9" t="s">
        <v>35</v>
      </c>
      <c r="V153" s="8" t="s">
        <v>746</v>
      </c>
      <c r="W153" s="10">
        <v>45657</v>
      </c>
      <c r="X153" s="8" t="s">
        <v>747</v>
      </c>
      <c r="Y153" s="8" t="s">
        <v>356</v>
      </c>
      <c r="Z153" s="8" t="s">
        <v>357</v>
      </c>
      <c r="AA153" s="8" t="s">
        <v>67</v>
      </c>
      <c r="AB153" s="8" t="s">
        <v>67</v>
      </c>
      <c r="AC153" s="8" t="s">
        <v>358</v>
      </c>
      <c r="AD153" s="8" t="s">
        <v>179</v>
      </c>
      <c r="AE153" s="8"/>
      <c r="AF153" s="11" t="s">
        <v>1425</v>
      </c>
      <c r="AG153" s="8" t="s">
        <v>1426</v>
      </c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3"/>
      <c r="AT153" s="14">
        <v>6570</v>
      </c>
      <c r="AU153" s="8" t="str">
        <f>AU$29</f>
        <v>W-2.1</v>
      </c>
      <c r="AV153" s="8" t="s">
        <v>1147</v>
      </c>
      <c r="AW153" s="8"/>
      <c r="AX153" s="15">
        <v>8760</v>
      </c>
      <c r="AY153" s="9">
        <v>12</v>
      </c>
      <c r="AZ153" s="16">
        <v>0</v>
      </c>
      <c r="BA153" s="16">
        <v>100</v>
      </c>
      <c r="BB153" s="9">
        <f t="shared" si="47"/>
        <v>0</v>
      </c>
      <c r="BC153" s="9">
        <f t="shared" si="48"/>
        <v>6570</v>
      </c>
      <c r="BD153" s="17">
        <f t="shared" si="49"/>
        <v>0</v>
      </c>
      <c r="BE153" s="17">
        <f t="shared" si="50"/>
        <v>0</v>
      </c>
      <c r="BF153" s="18">
        <f t="shared" si="51"/>
        <v>0</v>
      </c>
      <c r="BG153" s="18">
        <f t="shared" si="52"/>
        <v>0</v>
      </c>
      <c r="BH153" s="18">
        <f t="shared" si="53"/>
        <v>0</v>
      </c>
      <c r="BI153" s="19">
        <f t="shared" si="54"/>
        <v>0</v>
      </c>
      <c r="BJ153" s="20">
        <f t="shared" si="55"/>
        <v>0</v>
      </c>
      <c r="BK153" s="19">
        <f t="shared" si="56"/>
        <v>0</v>
      </c>
      <c r="BL153" s="20">
        <f t="shared" si="57"/>
        <v>0</v>
      </c>
      <c r="BM153" s="12">
        <f>VLOOKUP(AU153,Ceny!$A$3:$E$9,2,FALSE)</f>
        <v>13.04</v>
      </c>
      <c r="BN153" s="20">
        <f t="shared" si="65"/>
        <v>0</v>
      </c>
      <c r="BO153" s="12">
        <f>VLOOKUP(AU153,Ceny!$A$3:$E$9,4,FALSE)</f>
        <v>10.07</v>
      </c>
      <c r="BP153" s="20">
        <f t="shared" si="66"/>
        <v>120.84</v>
      </c>
      <c r="BQ153" s="12">
        <f>VLOOKUP(AU153,Ceny!$A$3:$E$9,3,FALSE)</f>
        <v>4.7559999999999998E-2</v>
      </c>
      <c r="BR153" s="20">
        <f t="shared" si="58"/>
        <v>0</v>
      </c>
      <c r="BS153" s="12">
        <f>VLOOKUP(AU153,Ceny!$A$3:$E$9,5,FALSE)</f>
        <v>3.7789999999999997E-2</v>
      </c>
      <c r="BT153" s="20">
        <f t="shared" si="59"/>
        <v>248.28</v>
      </c>
      <c r="BU153" s="20">
        <v>0</v>
      </c>
      <c r="BV153" s="68">
        <f t="shared" si="60"/>
        <v>0</v>
      </c>
      <c r="BW153" s="21">
        <f t="shared" si="61"/>
        <v>369.12</v>
      </c>
      <c r="BX153" s="21">
        <f t="shared" si="62"/>
        <v>84.9</v>
      </c>
      <c r="BY153" s="21">
        <f t="shared" si="63"/>
        <v>454.02</v>
      </c>
      <c r="CA153" s="66"/>
    </row>
    <row r="154" spans="1:79">
      <c r="A154" s="73">
        <f t="shared" si="64"/>
        <v>141</v>
      </c>
      <c r="B154" s="8" t="s">
        <v>65</v>
      </c>
      <c r="C154" s="8" t="s">
        <v>66</v>
      </c>
      <c r="D154" s="8" t="s">
        <v>67</v>
      </c>
      <c r="E154" s="8" t="s">
        <v>67</v>
      </c>
      <c r="F154" s="8" t="s">
        <v>68</v>
      </c>
      <c r="G154" s="8" t="s">
        <v>69</v>
      </c>
      <c r="H154" s="8"/>
      <c r="I154" s="8" t="s">
        <v>70</v>
      </c>
      <c r="J154" s="8" t="s">
        <v>359</v>
      </c>
      <c r="K154" s="8" t="s">
        <v>360</v>
      </c>
      <c r="L154" s="8" t="s">
        <v>67</v>
      </c>
      <c r="M154" s="8" t="s">
        <v>67</v>
      </c>
      <c r="N154" s="8" t="s">
        <v>361</v>
      </c>
      <c r="O154" s="8" t="s">
        <v>175</v>
      </c>
      <c r="P154" s="8"/>
      <c r="Q154" s="8" t="s">
        <v>740</v>
      </c>
      <c r="R154" s="8" t="s">
        <v>741</v>
      </c>
      <c r="S154" s="8">
        <v>0</v>
      </c>
      <c r="T154" s="9" t="s">
        <v>49</v>
      </c>
      <c r="U154" s="9" t="s">
        <v>35</v>
      </c>
      <c r="V154" s="8" t="s">
        <v>746</v>
      </c>
      <c r="W154" s="10">
        <v>45657</v>
      </c>
      <c r="X154" s="8" t="s">
        <v>747</v>
      </c>
      <c r="Y154" s="8" t="s">
        <v>858</v>
      </c>
      <c r="Z154" s="8" t="s">
        <v>360</v>
      </c>
      <c r="AA154" s="8" t="s">
        <v>67</v>
      </c>
      <c r="AB154" s="8" t="s">
        <v>67</v>
      </c>
      <c r="AC154" s="8" t="s">
        <v>361</v>
      </c>
      <c r="AD154" s="8" t="s">
        <v>175</v>
      </c>
      <c r="AE154" s="8"/>
      <c r="AF154" s="11" t="s">
        <v>1427</v>
      </c>
      <c r="AG154" s="8" t="s">
        <v>1428</v>
      </c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3"/>
      <c r="AT154" s="14">
        <v>1091</v>
      </c>
      <c r="AU154" s="8" t="str">
        <f>AU$14</f>
        <v>W-1.1</v>
      </c>
      <c r="AV154" s="8" t="s">
        <v>1147</v>
      </c>
      <c r="AW154" s="8"/>
      <c r="AX154" s="15">
        <v>8760</v>
      </c>
      <c r="AY154" s="9">
        <v>12</v>
      </c>
      <c r="AZ154" s="16">
        <v>0</v>
      </c>
      <c r="BA154" s="16">
        <v>100</v>
      </c>
      <c r="BB154" s="9">
        <f t="shared" si="47"/>
        <v>0</v>
      </c>
      <c r="BC154" s="9">
        <f t="shared" si="48"/>
        <v>1091</v>
      </c>
      <c r="BD154" s="17">
        <f t="shared" si="49"/>
        <v>0</v>
      </c>
      <c r="BE154" s="17">
        <f t="shared" si="50"/>
        <v>0</v>
      </c>
      <c r="BF154" s="18">
        <f t="shared" si="51"/>
        <v>0</v>
      </c>
      <c r="BG154" s="18">
        <f t="shared" si="52"/>
        <v>0</v>
      </c>
      <c r="BH154" s="18">
        <f t="shared" si="53"/>
        <v>0</v>
      </c>
      <c r="BI154" s="19">
        <f t="shared" si="54"/>
        <v>0</v>
      </c>
      <c r="BJ154" s="20">
        <f t="shared" si="55"/>
        <v>0</v>
      </c>
      <c r="BK154" s="19">
        <f t="shared" si="56"/>
        <v>0</v>
      </c>
      <c r="BL154" s="20">
        <f t="shared" si="57"/>
        <v>0</v>
      </c>
      <c r="BM154" s="12">
        <f>VLOOKUP(AU154,Ceny!$A$3:$E$9,2,FALSE)</f>
        <v>6.01</v>
      </c>
      <c r="BN154" s="20">
        <f t="shared" si="65"/>
        <v>0</v>
      </c>
      <c r="BO154" s="12">
        <f>VLOOKUP(AU154,Ceny!$A$3:$E$9,4,FALSE)</f>
        <v>4.6399999999999997</v>
      </c>
      <c r="BP154" s="20">
        <f t="shared" si="66"/>
        <v>55.68</v>
      </c>
      <c r="BQ154" s="12">
        <f>VLOOKUP(AU154,Ceny!$A$3:$E$9,3,FALSE)</f>
        <v>5.706E-2</v>
      </c>
      <c r="BR154" s="20">
        <f t="shared" si="58"/>
        <v>0</v>
      </c>
      <c r="BS154" s="12">
        <f>VLOOKUP(AU154,Ceny!$A$3:$E$9,5,FALSE)</f>
        <v>4.5350000000000001E-2</v>
      </c>
      <c r="BT154" s="20">
        <f t="shared" si="59"/>
        <v>49.48</v>
      </c>
      <c r="BU154" s="20">
        <v>0</v>
      </c>
      <c r="BV154" s="68">
        <f t="shared" si="60"/>
        <v>0</v>
      </c>
      <c r="BW154" s="21">
        <f t="shared" si="61"/>
        <v>105.16</v>
      </c>
      <c r="BX154" s="21">
        <f t="shared" si="62"/>
        <v>24.19</v>
      </c>
      <c r="BY154" s="21">
        <f t="shared" si="63"/>
        <v>129.35</v>
      </c>
      <c r="CA154" s="66"/>
    </row>
    <row r="155" spans="1:79">
      <c r="A155" s="73">
        <f t="shared" si="64"/>
        <v>142</v>
      </c>
      <c r="B155" s="8" t="s">
        <v>65</v>
      </c>
      <c r="C155" s="8" t="s">
        <v>66</v>
      </c>
      <c r="D155" s="8" t="s">
        <v>67</v>
      </c>
      <c r="E155" s="8" t="s">
        <v>67</v>
      </c>
      <c r="F155" s="8" t="s">
        <v>68</v>
      </c>
      <c r="G155" s="8" t="s">
        <v>69</v>
      </c>
      <c r="H155" s="8"/>
      <c r="I155" s="8" t="s">
        <v>70</v>
      </c>
      <c r="J155" s="8" t="s">
        <v>362</v>
      </c>
      <c r="K155" s="8" t="s">
        <v>363</v>
      </c>
      <c r="L155" s="8" t="s">
        <v>67</v>
      </c>
      <c r="M155" s="8" t="s">
        <v>67</v>
      </c>
      <c r="N155" s="8" t="s">
        <v>364</v>
      </c>
      <c r="O155" s="8" t="s">
        <v>276</v>
      </c>
      <c r="P155" s="8"/>
      <c r="Q155" s="8" t="s">
        <v>740</v>
      </c>
      <c r="R155" s="8" t="s">
        <v>741</v>
      </c>
      <c r="S155" s="8">
        <v>0</v>
      </c>
      <c r="T155" s="9" t="s">
        <v>49</v>
      </c>
      <c r="U155" s="9" t="s">
        <v>35</v>
      </c>
      <c r="V155" s="8" t="s">
        <v>746</v>
      </c>
      <c r="W155" s="10">
        <v>45657</v>
      </c>
      <c r="X155" s="8" t="s">
        <v>747</v>
      </c>
      <c r="Y155" s="8" t="s">
        <v>362</v>
      </c>
      <c r="Z155" s="8" t="s">
        <v>363</v>
      </c>
      <c r="AA155" s="8" t="s">
        <v>67</v>
      </c>
      <c r="AB155" s="8" t="s">
        <v>67</v>
      </c>
      <c r="AC155" s="8" t="s">
        <v>364</v>
      </c>
      <c r="AD155" s="8" t="s">
        <v>276</v>
      </c>
      <c r="AE155" s="8"/>
      <c r="AF155" s="11" t="s">
        <v>1429</v>
      </c>
      <c r="AG155" s="8" t="s">
        <v>1430</v>
      </c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3"/>
      <c r="AT155" s="14">
        <v>135819</v>
      </c>
      <c r="AU155" s="8" t="str">
        <f>AU$16</f>
        <v>W-4</v>
      </c>
      <c r="AV155" s="8" t="s">
        <v>1147</v>
      </c>
      <c r="AW155" s="8"/>
      <c r="AX155" s="15">
        <v>8760</v>
      </c>
      <c r="AY155" s="9">
        <v>12</v>
      </c>
      <c r="AZ155" s="16">
        <v>0</v>
      </c>
      <c r="BA155" s="16">
        <v>100</v>
      </c>
      <c r="BB155" s="9">
        <f t="shared" si="47"/>
        <v>0</v>
      </c>
      <c r="BC155" s="9">
        <f t="shared" si="48"/>
        <v>135819</v>
      </c>
      <c r="BD155" s="17">
        <f t="shared" si="49"/>
        <v>0</v>
      </c>
      <c r="BE155" s="17">
        <f t="shared" si="50"/>
        <v>0</v>
      </c>
      <c r="BF155" s="18">
        <f t="shared" si="51"/>
        <v>0</v>
      </c>
      <c r="BG155" s="18">
        <f t="shared" si="52"/>
        <v>0</v>
      </c>
      <c r="BH155" s="18">
        <f t="shared" si="53"/>
        <v>0</v>
      </c>
      <c r="BI155" s="19">
        <f t="shared" si="54"/>
        <v>0</v>
      </c>
      <c r="BJ155" s="20">
        <f t="shared" si="55"/>
        <v>0</v>
      </c>
      <c r="BK155" s="19">
        <f t="shared" si="56"/>
        <v>0</v>
      </c>
      <c r="BL155" s="20">
        <f t="shared" si="57"/>
        <v>0</v>
      </c>
      <c r="BM155" s="12">
        <f>VLOOKUP(AU155,Ceny!$A$3:$E$9,2,FALSE)</f>
        <v>204.77</v>
      </c>
      <c r="BN155" s="20">
        <f t="shared" si="65"/>
        <v>0</v>
      </c>
      <c r="BO155" s="12">
        <f>VLOOKUP(AU155,Ceny!$A$3:$E$9,4,FALSE)</f>
        <v>158.16</v>
      </c>
      <c r="BP155" s="20">
        <f t="shared" si="66"/>
        <v>1897.92</v>
      </c>
      <c r="BQ155" s="12">
        <f>VLOOKUP(AU155,Ceny!$A$3:$E$9,3,FALSE)</f>
        <v>4.4069999999999998E-2</v>
      </c>
      <c r="BR155" s="20">
        <f t="shared" si="58"/>
        <v>0</v>
      </c>
      <c r="BS155" s="12">
        <f>VLOOKUP(AU155,Ceny!$A$3:$E$9,5,FALSE)</f>
        <v>3.5020000000000003E-2</v>
      </c>
      <c r="BT155" s="20">
        <f t="shared" si="59"/>
        <v>4756.38</v>
      </c>
      <c r="BU155" s="20">
        <v>0</v>
      </c>
      <c r="BV155" s="68">
        <f t="shared" si="60"/>
        <v>0</v>
      </c>
      <c r="BW155" s="21">
        <f t="shared" si="61"/>
        <v>6654.3</v>
      </c>
      <c r="BX155" s="21">
        <f t="shared" si="62"/>
        <v>1530.49</v>
      </c>
      <c r="BY155" s="21">
        <f t="shared" si="63"/>
        <v>8184.79</v>
      </c>
      <c r="CA155" s="66"/>
    </row>
    <row r="156" spans="1:79">
      <c r="A156" s="73">
        <f t="shared" si="64"/>
        <v>143</v>
      </c>
      <c r="B156" s="8" t="s">
        <v>65</v>
      </c>
      <c r="C156" s="8" t="s">
        <v>66</v>
      </c>
      <c r="D156" s="8" t="s">
        <v>67</v>
      </c>
      <c r="E156" s="8" t="s">
        <v>67</v>
      </c>
      <c r="F156" s="8" t="s">
        <v>68</v>
      </c>
      <c r="G156" s="8" t="s">
        <v>69</v>
      </c>
      <c r="H156" s="8"/>
      <c r="I156" s="8" t="s">
        <v>70</v>
      </c>
      <c r="J156" s="8" t="s">
        <v>365</v>
      </c>
      <c r="K156" s="8" t="s">
        <v>366</v>
      </c>
      <c r="L156" s="8" t="s">
        <v>67</v>
      </c>
      <c r="M156" s="8" t="s">
        <v>67</v>
      </c>
      <c r="N156" s="8" t="s">
        <v>367</v>
      </c>
      <c r="O156" s="8" t="s">
        <v>368</v>
      </c>
      <c r="P156" s="8"/>
      <c r="Q156" s="8" t="s">
        <v>740</v>
      </c>
      <c r="R156" s="8" t="s">
        <v>741</v>
      </c>
      <c r="S156" s="8">
        <v>0</v>
      </c>
      <c r="T156" s="9" t="s">
        <v>49</v>
      </c>
      <c r="U156" s="9" t="s">
        <v>35</v>
      </c>
      <c r="V156" s="8" t="s">
        <v>746</v>
      </c>
      <c r="W156" s="10">
        <v>45657</v>
      </c>
      <c r="X156" s="8" t="s">
        <v>747</v>
      </c>
      <c r="Y156" s="8" t="s">
        <v>859</v>
      </c>
      <c r="Z156" s="8" t="s">
        <v>366</v>
      </c>
      <c r="AA156" s="8" t="s">
        <v>67</v>
      </c>
      <c r="AB156" s="8" t="s">
        <v>67</v>
      </c>
      <c r="AC156" s="8" t="s">
        <v>367</v>
      </c>
      <c r="AD156" s="8" t="s">
        <v>368</v>
      </c>
      <c r="AE156" s="8"/>
      <c r="AF156" s="11" t="s">
        <v>1431</v>
      </c>
      <c r="AG156" s="8" t="s">
        <v>1432</v>
      </c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3"/>
      <c r="AT156" s="14">
        <v>17915</v>
      </c>
      <c r="AU156" s="8" t="str">
        <f>AU$21</f>
        <v>W-3.6</v>
      </c>
      <c r="AV156" s="8" t="s">
        <v>1147</v>
      </c>
      <c r="AW156" s="8"/>
      <c r="AX156" s="15">
        <v>8760</v>
      </c>
      <c r="AY156" s="9">
        <v>12</v>
      </c>
      <c r="AZ156" s="16">
        <v>0</v>
      </c>
      <c r="BA156" s="16">
        <v>100</v>
      </c>
      <c r="BB156" s="9">
        <f t="shared" si="47"/>
        <v>0</v>
      </c>
      <c r="BC156" s="9">
        <f t="shared" si="48"/>
        <v>17915</v>
      </c>
      <c r="BD156" s="17">
        <f t="shared" si="49"/>
        <v>0</v>
      </c>
      <c r="BE156" s="17">
        <f t="shared" si="50"/>
        <v>0</v>
      </c>
      <c r="BF156" s="18">
        <f t="shared" si="51"/>
        <v>0</v>
      </c>
      <c r="BG156" s="18">
        <f t="shared" si="52"/>
        <v>0</v>
      </c>
      <c r="BH156" s="18">
        <f t="shared" si="53"/>
        <v>0</v>
      </c>
      <c r="BI156" s="19">
        <f t="shared" si="54"/>
        <v>0</v>
      </c>
      <c r="BJ156" s="20">
        <f t="shared" si="55"/>
        <v>0</v>
      </c>
      <c r="BK156" s="19">
        <f t="shared" si="56"/>
        <v>0</v>
      </c>
      <c r="BL156" s="20">
        <f t="shared" si="57"/>
        <v>0</v>
      </c>
      <c r="BM156" s="12">
        <f>VLOOKUP(AU156,Ceny!$A$3:$E$9,2,FALSE)</f>
        <v>42.41</v>
      </c>
      <c r="BN156" s="20">
        <f t="shared" si="65"/>
        <v>0</v>
      </c>
      <c r="BO156" s="12">
        <f>VLOOKUP(AU156,Ceny!$A$3:$E$9,4,FALSE)</f>
        <v>32.76</v>
      </c>
      <c r="BP156" s="20">
        <f t="shared" si="66"/>
        <v>393.12</v>
      </c>
      <c r="BQ156" s="12">
        <f>VLOOKUP(AU156,Ceny!$A$3:$E$9,3,FALSE)</f>
        <v>4.4200000000000003E-2</v>
      </c>
      <c r="BR156" s="20">
        <f t="shared" si="58"/>
        <v>0</v>
      </c>
      <c r="BS156" s="12">
        <f>VLOOKUP(AU156,Ceny!$A$3:$E$9,5,FALSE)</f>
        <v>3.5119999999999998E-2</v>
      </c>
      <c r="BT156" s="20">
        <f t="shared" si="59"/>
        <v>629.16999999999996</v>
      </c>
      <c r="BU156" s="20">
        <v>0</v>
      </c>
      <c r="BV156" s="68">
        <f t="shared" si="60"/>
        <v>0</v>
      </c>
      <c r="BW156" s="21">
        <f t="shared" si="61"/>
        <v>1022.29</v>
      </c>
      <c r="BX156" s="21">
        <f t="shared" si="62"/>
        <v>235.13</v>
      </c>
      <c r="BY156" s="21">
        <f t="shared" si="63"/>
        <v>1257.42</v>
      </c>
      <c r="CA156" s="66"/>
    </row>
    <row r="157" spans="1:79">
      <c r="A157" s="73">
        <f t="shared" si="64"/>
        <v>144</v>
      </c>
      <c r="B157" s="8" t="s">
        <v>65</v>
      </c>
      <c r="C157" s="8" t="s">
        <v>66</v>
      </c>
      <c r="D157" s="8" t="s">
        <v>67</v>
      </c>
      <c r="E157" s="8" t="s">
        <v>67</v>
      </c>
      <c r="F157" s="8" t="s">
        <v>68</v>
      </c>
      <c r="G157" s="8" t="s">
        <v>69</v>
      </c>
      <c r="H157" s="8"/>
      <c r="I157" s="8" t="s">
        <v>70</v>
      </c>
      <c r="J157" s="8" t="s">
        <v>369</v>
      </c>
      <c r="K157" s="8" t="s">
        <v>370</v>
      </c>
      <c r="L157" s="8" t="s">
        <v>67</v>
      </c>
      <c r="M157" s="8" t="s">
        <v>67</v>
      </c>
      <c r="N157" s="8" t="s">
        <v>371</v>
      </c>
      <c r="O157" s="8" t="s">
        <v>372</v>
      </c>
      <c r="P157" s="8"/>
      <c r="Q157" s="8" t="s">
        <v>740</v>
      </c>
      <c r="R157" s="8" t="s">
        <v>741</v>
      </c>
      <c r="S157" s="8">
        <v>0</v>
      </c>
      <c r="T157" s="9" t="s">
        <v>49</v>
      </c>
      <c r="U157" s="9" t="s">
        <v>35</v>
      </c>
      <c r="V157" s="8" t="s">
        <v>746</v>
      </c>
      <c r="W157" s="10">
        <v>45657</v>
      </c>
      <c r="X157" s="8" t="s">
        <v>747</v>
      </c>
      <c r="Y157" s="8" t="s">
        <v>860</v>
      </c>
      <c r="Z157" s="8" t="s">
        <v>370</v>
      </c>
      <c r="AA157" s="8" t="s">
        <v>67</v>
      </c>
      <c r="AB157" s="8" t="s">
        <v>67</v>
      </c>
      <c r="AC157" s="8" t="s">
        <v>371</v>
      </c>
      <c r="AD157" s="8" t="s">
        <v>372</v>
      </c>
      <c r="AE157" s="8"/>
      <c r="AF157" s="11" t="s">
        <v>1433</v>
      </c>
      <c r="AG157" s="8" t="s">
        <v>1434</v>
      </c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3"/>
      <c r="AT157" s="14">
        <v>13753</v>
      </c>
      <c r="AU157" s="8" t="str">
        <f>AU$21</f>
        <v>W-3.6</v>
      </c>
      <c r="AV157" s="8" t="s">
        <v>1147</v>
      </c>
      <c r="AW157" s="8"/>
      <c r="AX157" s="15">
        <v>8760</v>
      </c>
      <c r="AY157" s="9">
        <v>12</v>
      </c>
      <c r="AZ157" s="16">
        <v>0</v>
      </c>
      <c r="BA157" s="16">
        <v>100</v>
      </c>
      <c r="BB157" s="9">
        <f t="shared" si="47"/>
        <v>0</v>
      </c>
      <c r="BC157" s="9">
        <f t="shared" si="48"/>
        <v>13753</v>
      </c>
      <c r="BD157" s="17">
        <f t="shared" si="49"/>
        <v>0</v>
      </c>
      <c r="BE157" s="17">
        <f t="shared" si="50"/>
        <v>0</v>
      </c>
      <c r="BF157" s="18">
        <f t="shared" si="51"/>
        <v>0</v>
      </c>
      <c r="BG157" s="18">
        <f t="shared" si="52"/>
        <v>0</v>
      </c>
      <c r="BH157" s="18">
        <f t="shared" si="53"/>
        <v>0</v>
      </c>
      <c r="BI157" s="19">
        <f t="shared" si="54"/>
        <v>0</v>
      </c>
      <c r="BJ157" s="20">
        <f t="shared" si="55"/>
        <v>0</v>
      </c>
      <c r="BK157" s="19">
        <f t="shared" si="56"/>
        <v>0</v>
      </c>
      <c r="BL157" s="20">
        <f t="shared" si="57"/>
        <v>0</v>
      </c>
      <c r="BM157" s="12">
        <f>VLOOKUP(AU157,Ceny!$A$3:$E$9,2,FALSE)</f>
        <v>42.41</v>
      </c>
      <c r="BN157" s="20">
        <f t="shared" si="65"/>
        <v>0</v>
      </c>
      <c r="BO157" s="12">
        <f>VLOOKUP(AU157,Ceny!$A$3:$E$9,4,FALSE)</f>
        <v>32.76</v>
      </c>
      <c r="BP157" s="20">
        <f t="shared" si="66"/>
        <v>393.12</v>
      </c>
      <c r="BQ157" s="12">
        <f>VLOOKUP(AU157,Ceny!$A$3:$E$9,3,FALSE)</f>
        <v>4.4200000000000003E-2</v>
      </c>
      <c r="BR157" s="20">
        <f t="shared" si="58"/>
        <v>0</v>
      </c>
      <c r="BS157" s="12">
        <f>VLOOKUP(AU157,Ceny!$A$3:$E$9,5,FALSE)</f>
        <v>3.5119999999999998E-2</v>
      </c>
      <c r="BT157" s="20">
        <f t="shared" si="59"/>
        <v>483.01</v>
      </c>
      <c r="BU157" s="20">
        <v>0</v>
      </c>
      <c r="BV157" s="68">
        <f t="shared" si="60"/>
        <v>0</v>
      </c>
      <c r="BW157" s="21">
        <f t="shared" si="61"/>
        <v>876.13</v>
      </c>
      <c r="BX157" s="21">
        <f t="shared" si="62"/>
        <v>201.51</v>
      </c>
      <c r="BY157" s="21">
        <f t="shared" si="63"/>
        <v>1077.6399999999999</v>
      </c>
      <c r="CA157" s="66"/>
    </row>
    <row r="158" spans="1:79">
      <c r="A158" s="73">
        <f t="shared" si="64"/>
        <v>145</v>
      </c>
      <c r="B158" s="8" t="s">
        <v>65</v>
      </c>
      <c r="C158" s="8" t="s">
        <v>66</v>
      </c>
      <c r="D158" s="8" t="s">
        <v>67</v>
      </c>
      <c r="E158" s="8" t="s">
        <v>67</v>
      </c>
      <c r="F158" s="8" t="s">
        <v>68</v>
      </c>
      <c r="G158" s="8" t="s">
        <v>69</v>
      </c>
      <c r="H158" s="8"/>
      <c r="I158" s="8" t="s">
        <v>70</v>
      </c>
      <c r="J158" s="8" t="s">
        <v>373</v>
      </c>
      <c r="K158" s="8" t="s">
        <v>76</v>
      </c>
      <c r="L158" s="8" t="s">
        <v>67</v>
      </c>
      <c r="M158" s="8" t="s">
        <v>67</v>
      </c>
      <c r="N158" s="8" t="s">
        <v>77</v>
      </c>
      <c r="O158" s="8" t="s">
        <v>374</v>
      </c>
      <c r="P158" s="8"/>
      <c r="Q158" s="8" t="s">
        <v>740</v>
      </c>
      <c r="R158" s="8" t="s">
        <v>741</v>
      </c>
      <c r="S158" s="8">
        <v>0</v>
      </c>
      <c r="T158" s="9" t="s">
        <v>49</v>
      </c>
      <c r="U158" s="9" t="s">
        <v>35</v>
      </c>
      <c r="V158" s="8" t="s">
        <v>746</v>
      </c>
      <c r="W158" s="10">
        <v>45657</v>
      </c>
      <c r="X158" s="8" t="s">
        <v>747</v>
      </c>
      <c r="Y158" s="8" t="s">
        <v>373</v>
      </c>
      <c r="Z158" s="8" t="s">
        <v>76</v>
      </c>
      <c r="AA158" s="8" t="s">
        <v>67</v>
      </c>
      <c r="AB158" s="8" t="s">
        <v>67</v>
      </c>
      <c r="AC158" s="8" t="s">
        <v>77</v>
      </c>
      <c r="AD158" s="8" t="s">
        <v>374</v>
      </c>
      <c r="AE158" s="8"/>
      <c r="AF158" s="11" t="s">
        <v>1435</v>
      </c>
      <c r="AG158" s="8" t="s">
        <v>1436</v>
      </c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3"/>
      <c r="AT158" s="14">
        <v>12180</v>
      </c>
      <c r="AU158" s="8" t="str">
        <f>AU$29</f>
        <v>W-2.1</v>
      </c>
      <c r="AV158" s="8" t="s">
        <v>1147</v>
      </c>
      <c r="AW158" s="8"/>
      <c r="AX158" s="15">
        <v>8760</v>
      </c>
      <c r="AY158" s="9">
        <v>12</v>
      </c>
      <c r="AZ158" s="16">
        <v>0</v>
      </c>
      <c r="BA158" s="16">
        <v>100</v>
      </c>
      <c r="BB158" s="9">
        <f t="shared" si="47"/>
        <v>0</v>
      </c>
      <c r="BC158" s="9">
        <f t="shared" si="48"/>
        <v>12180</v>
      </c>
      <c r="BD158" s="17">
        <f t="shared" si="49"/>
        <v>0</v>
      </c>
      <c r="BE158" s="17">
        <f t="shared" si="50"/>
        <v>0</v>
      </c>
      <c r="BF158" s="18">
        <f t="shared" si="51"/>
        <v>0</v>
      </c>
      <c r="BG158" s="18">
        <f t="shared" si="52"/>
        <v>0</v>
      </c>
      <c r="BH158" s="18">
        <f t="shared" si="53"/>
        <v>0</v>
      </c>
      <c r="BI158" s="19">
        <f t="shared" si="54"/>
        <v>0</v>
      </c>
      <c r="BJ158" s="20">
        <f t="shared" si="55"/>
        <v>0</v>
      </c>
      <c r="BK158" s="19">
        <f t="shared" si="56"/>
        <v>0</v>
      </c>
      <c r="BL158" s="20">
        <f t="shared" si="57"/>
        <v>0</v>
      </c>
      <c r="BM158" s="12">
        <f>VLOOKUP(AU158,Ceny!$A$3:$E$9,2,FALSE)</f>
        <v>13.04</v>
      </c>
      <c r="BN158" s="20">
        <f t="shared" si="65"/>
        <v>0</v>
      </c>
      <c r="BO158" s="12">
        <f>VLOOKUP(AU158,Ceny!$A$3:$E$9,4,FALSE)</f>
        <v>10.07</v>
      </c>
      <c r="BP158" s="20">
        <f t="shared" si="66"/>
        <v>120.84</v>
      </c>
      <c r="BQ158" s="12">
        <f>VLOOKUP(AU158,Ceny!$A$3:$E$9,3,FALSE)</f>
        <v>4.7559999999999998E-2</v>
      </c>
      <c r="BR158" s="20">
        <f t="shared" si="58"/>
        <v>0</v>
      </c>
      <c r="BS158" s="12">
        <f>VLOOKUP(AU158,Ceny!$A$3:$E$9,5,FALSE)</f>
        <v>3.7789999999999997E-2</v>
      </c>
      <c r="BT158" s="20">
        <f t="shared" si="59"/>
        <v>460.28</v>
      </c>
      <c r="BU158" s="20">
        <v>0</v>
      </c>
      <c r="BV158" s="68">
        <f t="shared" si="60"/>
        <v>0</v>
      </c>
      <c r="BW158" s="21">
        <f t="shared" si="61"/>
        <v>581.12</v>
      </c>
      <c r="BX158" s="21">
        <f t="shared" si="62"/>
        <v>133.66</v>
      </c>
      <c r="BY158" s="21">
        <f t="shared" si="63"/>
        <v>714.78</v>
      </c>
      <c r="CA158" s="66"/>
    </row>
    <row r="159" spans="1:79">
      <c r="A159" s="73">
        <f t="shared" si="64"/>
        <v>146</v>
      </c>
      <c r="B159" s="8" t="s">
        <v>65</v>
      </c>
      <c r="C159" s="8" t="s">
        <v>66</v>
      </c>
      <c r="D159" s="8" t="s">
        <v>67</v>
      </c>
      <c r="E159" s="8" t="s">
        <v>67</v>
      </c>
      <c r="F159" s="8" t="s">
        <v>68</v>
      </c>
      <c r="G159" s="8" t="s">
        <v>69</v>
      </c>
      <c r="H159" s="8"/>
      <c r="I159" s="8" t="s">
        <v>70</v>
      </c>
      <c r="J159" s="8" t="s">
        <v>375</v>
      </c>
      <c r="K159" s="8" t="s">
        <v>376</v>
      </c>
      <c r="L159" s="8" t="s">
        <v>67</v>
      </c>
      <c r="M159" s="8" t="s">
        <v>67</v>
      </c>
      <c r="N159" s="8" t="s">
        <v>377</v>
      </c>
      <c r="O159" s="8" t="s">
        <v>378</v>
      </c>
      <c r="P159" s="8"/>
      <c r="Q159" s="8" t="s">
        <v>740</v>
      </c>
      <c r="R159" s="8" t="s">
        <v>741</v>
      </c>
      <c r="S159" s="8">
        <v>0</v>
      </c>
      <c r="T159" s="9" t="s">
        <v>49</v>
      </c>
      <c r="U159" s="9" t="s">
        <v>35</v>
      </c>
      <c r="V159" s="8" t="s">
        <v>746</v>
      </c>
      <c r="W159" s="10">
        <v>45657</v>
      </c>
      <c r="X159" s="8" t="s">
        <v>747</v>
      </c>
      <c r="Y159" s="8" t="s">
        <v>375</v>
      </c>
      <c r="Z159" s="8" t="s">
        <v>376</v>
      </c>
      <c r="AA159" s="8" t="s">
        <v>67</v>
      </c>
      <c r="AB159" s="8" t="s">
        <v>67</v>
      </c>
      <c r="AC159" s="8" t="s">
        <v>377</v>
      </c>
      <c r="AD159" s="8" t="s">
        <v>378</v>
      </c>
      <c r="AE159" s="8"/>
      <c r="AF159" s="11" t="s">
        <v>1437</v>
      </c>
      <c r="AG159" s="8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3"/>
      <c r="AT159" s="14">
        <v>18699</v>
      </c>
      <c r="AU159" s="8" t="str">
        <f>AU$21</f>
        <v>W-3.6</v>
      </c>
      <c r="AV159" s="8" t="s">
        <v>1147</v>
      </c>
      <c r="AW159" s="8"/>
      <c r="AX159" s="15">
        <v>8760</v>
      </c>
      <c r="AY159" s="9">
        <v>12</v>
      </c>
      <c r="AZ159" s="16">
        <v>0</v>
      </c>
      <c r="BA159" s="16">
        <v>100</v>
      </c>
      <c r="BB159" s="9">
        <f t="shared" si="47"/>
        <v>0</v>
      </c>
      <c r="BC159" s="9">
        <f t="shared" si="48"/>
        <v>18699</v>
      </c>
      <c r="BD159" s="17">
        <f t="shared" si="49"/>
        <v>0</v>
      </c>
      <c r="BE159" s="17">
        <f t="shared" si="50"/>
        <v>0</v>
      </c>
      <c r="BF159" s="18">
        <f t="shared" si="51"/>
        <v>0</v>
      </c>
      <c r="BG159" s="18">
        <f t="shared" si="52"/>
        <v>0</v>
      </c>
      <c r="BH159" s="18">
        <f t="shared" si="53"/>
        <v>0</v>
      </c>
      <c r="BI159" s="19">
        <f t="shared" si="54"/>
        <v>0</v>
      </c>
      <c r="BJ159" s="20">
        <f t="shared" si="55"/>
        <v>0</v>
      </c>
      <c r="BK159" s="19">
        <f t="shared" si="56"/>
        <v>0</v>
      </c>
      <c r="BL159" s="20">
        <f t="shared" si="57"/>
        <v>0</v>
      </c>
      <c r="BM159" s="12">
        <f>VLOOKUP(AU159,Ceny!$A$3:$E$9,2,FALSE)</f>
        <v>42.41</v>
      </c>
      <c r="BN159" s="20">
        <f t="shared" si="65"/>
        <v>0</v>
      </c>
      <c r="BO159" s="12">
        <f>VLOOKUP(AU159,Ceny!$A$3:$E$9,4,FALSE)</f>
        <v>32.76</v>
      </c>
      <c r="BP159" s="20">
        <f t="shared" si="66"/>
        <v>393.12</v>
      </c>
      <c r="BQ159" s="12">
        <f>VLOOKUP(AU159,Ceny!$A$3:$E$9,3,FALSE)</f>
        <v>4.4200000000000003E-2</v>
      </c>
      <c r="BR159" s="20">
        <f t="shared" si="58"/>
        <v>0</v>
      </c>
      <c r="BS159" s="12">
        <f>VLOOKUP(AU159,Ceny!$A$3:$E$9,5,FALSE)</f>
        <v>3.5119999999999998E-2</v>
      </c>
      <c r="BT159" s="20">
        <f t="shared" si="59"/>
        <v>656.71</v>
      </c>
      <c r="BU159" s="20">
        <v>0</v>
      </c>
      <c r="BV159" s="68">
        <f t="shared" si="60"/>
        <v>0</v>
      </c>
      <c r="BW159" s="21">
        <f t="shared" si="61"/>
        <v>1049.83</v>
      </c>
      <c r="BX159" s="21">
        <f t="shared" si="62"/>
        <v>241.46</v>
      </c>
      <c r="BY159" s="21">
        <f t="shared" si="63"/>
        <v>1291.29</v>
      </c>
      <c r="CA159" s="66"/>
    </row>
    <row r="160" spans="1:79">
      <c r="A160" s="73">
        <f t="shared" si="64"/>
        <v>147</v>
      </c>
      <c r="B160" s="8" t="s">
        <v>65</v>
      </c>
      <c r="C160" s="8" t="s">
        <v>66</v>
      </c>
      <c r="D160" s="8" t="s">
        <v>67</v>
      </c>
      <c r="E160" s="8" t="s">
        <v>67</v>
      </c>
      <c r="F160" s="8" t="s">
        <v>68</v>
      </c>
      <c r="G160" s="8" t="s">
        <v>69</v>
      </c>
      <c r="H160" s="8"/>
      <c r="I160" s="8" t="s">
        <v>70</v>
      </c>
      <c r="J160" s="8" t="s">
        <v>379</v>
      </c>
      <c r="K160" s="8" t="s">
        <v>380</v>
      </c>
      <c r="L160" s="8" t="s">
        <v>67</v>
      </c>
      <c r="M160" s="8" t="s">
        <v>67</v>
      </c>
      <c r="N160" s="8" t="s">
        <v>381</v>
      </c>
      <c r="O160" s="8" t="s">
        <v>382</v>
      </c>
      <c r="P160" s="8"/>
      <c r="Q160" s="8" t="s">
        <v>740</v>
      </c>
      <c r="R160" s="8" t="s">
        <v>741</v>
      </c>
      <c r="S160" s="8">
        <v>0</v>
      </c>
      <c r="T160" s="9" t="s">
        <v>49</v>
      </c>
      <c r="U160" s="9" t="s">
        <v>35</v>
      </c>
      <c r="V160" s="8" t="s">
        <v>746</v>
      </c>
      <c r="W160" s="10">
        <v>45657</v>
      </c>
      <c r="X160" s="8" t="s">
        <v>747</v>
      </c>
      <c r="Y160" s="8" t="s">
        <v>379</v>
      </c>
      <c r="Z160" s="8" t="s">
        <v>780</v>
      </c>
      <c r="AA160" s="8" t="s">
        <v>67</v>
      </c>
      <c r="AB160" s="8" t="s">
        <v>67</v>
      </c>
      <c r="AC160" s="8" t="s">
        <v>781</v>
      </c>
      <c r="AD160" s="8" t="s">
        <v>861</v>
      </c>
      <c r="AE160" s="8"/>
      <c r="AF160" s="11" t="s">
        <v>1438</v>
      </c>
      <c r="AG160" s="8" t="s">
        <v>1439</v>
      </c>
      <c r="AH160" s="12">
        <v>81902</v>
      </c>
      <c r="AI160" s="12">
        <v>79515</v>
      </c>
      <c r="AJ160" s="12">
        <v>72233</v>
      </c>
      <c r="AK160" s="12">
        <v>52716</v>
      </c>
      <c r="AL160" s="12">
        <v>30791</v>
      </c>
      <c r="AM160" s="12">
        <v>14029</v>
      </c>
      <c r="AN160" s="12">
        <v>8904</v>
      </c>
      <c r="AO160" s="12">
        <v>18142</v>
      </c>
      <c r="AP160" s="12">
        <v>10415</v>
      </c>
      <c r="AQ160" s="12">
        <v>32390</v>
      </c>
      <c r="AR160" s="12">
        <v>67411</v>
      </c>
      <c r="AS160" s="13">
        <v>77582</v>
      </c>
      <c r="AT160" s="14">
        <f>AH160+AI160+AJ160+AK160+AL160+AM160+AN160+AO160+AP160+AQ160+AR160+AS160</f>
        <v>546030</v>
      </c>
      <c r="AU160" s="8" t="str">
        <f>AU$18</f>
        <v>W-5.1</v>
      </c>
      <c r="AV160" s="8" t="s">
        <v>1147</v>
      </c>
      <c r="AW160" s="8" t="s">
        <v>1440</v>
      </c>
      <c r="AX160" s="15">
        <v>8760</v>
      </c>
      <c r="AY160" s="9">
        <v>12</v>
      </c>
      <c r="AZ160" s="16">
        <v>0</v>
      </c>
      <c r="BA160" s="16">
        <v>100</v>
      </c>
      <c r="BB160" s="9">
        <f t="shared" si="47"/>
        <v>0</v>
      </c>
      <c r="BC160" s="9">
        <f t="shared" si="48"/>
        <v>546030</v>
      </c>
      <c r="BD160" s="17">
        <f t="shared" si="49"/>
        <v>0</v>
      </c>
      <c r="BE160" s="17">
        <f t="shared" si="50"/>
        <v>0</v>
      </c>
      <c r="BF160" s="18">
        <f t="shared" si="51"/>
        <v>0</v>
      </c>
      <c r="BG160" s="18">
        <f t="shared" si="52"/>
        <v>0</v>
      </c>
      <c r="BH160" s="18">
        <f t="shared" si="53"/>
        <v>0</v>
      </c>
      <c r="BI160" s="19">
        <f t="shared" si="54"/>
        <v>0</v>
      </c>
      <c r="BJ160" s="20">
        <f t="shared" si="55"/>
        <v>0</v>
      </c>
      <c r="BK160" s="19">
        <f t="shared" si="56"/>
        <v>0</v>
      </c>
      <c r="BL160" s="20">
        <f t="shared" si="57"/>
        <v>0</v>
      </c>
      <c r="BM160" s="12">
        <f>VLOOKUP(AU160,Ceny!$A$3:$E$9,2,FALSE)</f>
        <v>6.4200000000000004E-3</v>
      </c>
      <c r="BN160" s="20">
        <f>ROUND(BM160*AX160*AW160*AZ160/100,2)</f>
        <v>0</v>
      </c>
      <c r="BO160" s="12">
        <f>VLOOKUP(AU160,Ceny!$A$3:$E$9,4,FALSE)</f>
        <v>4.96E-3</v>
      </c>
      <c r="BP160" s="20">
        <f>ROUND(BO160*AW160*AX160*BA160/100,2)</f>
        <v>16684.650000000001</v>
      </c>
      <c r="BQ160" s="12">
        <f>VLOOKUP(AU160,Ceny!$A$3:$E$9,3,FALSE)</f>
        <v>2.3060000000000001E-2</v>
      </c>
      <c r="BR160" s="20">
        <f t="shared" si="58"/>
        <v>0</v>
      </c>
      <c r="BS160" s="12">
        <f>VLOOKUP(AU160,Ceny!$A$3:$E$9,5,FALSE)</f>
        <v>1.8329999999999999E-2</v>
      </c>
      <c r="BT160" s="20">
        <f t="shared" si="59"/>
        <v>10008.73</v>
      </c>
      <c r="BU160" s="20">
        <v>0</v>
      </c>
      <c r="BV160" s="68">
        <f t="shared" si="60"/>
        <v>0</v>
      </c>
      <c r="BW160" s="21">
        <f t="shared" si="61"/>
        <v>26693.38</v>
      </c>
      <c r="BX160" s="21">
        <f t="shared" si="62"/>
        <v>6139.48</v>
      </c>
      <c r="BY160" s="21">
        <f t="shared" si="63"/>
        <v>32832.86</v>
      </c>
      <c r="CA160" s="66"/>
    </row>
    <row r="161" spans="1:79">
      <c r="A161" s="73">
        <f t="shared" si="64"/>
        <v>148</v>
      </c>
      <c r="B161" s="8" t="s">
        <v>65</v>
      </c>
      <c r="C161" s="8" t="s">
        <v>66</v>
      </c>
      <c r="D161" s="8" t="s">
        <v>67</v>
      </c>
      <c r="E161" s="8" t="s">
        <v>67</v>
      </c>
      <c r="F161" s="8" t="s">
        <v>68</v>
      </c>
      <c r="G161" s="8" t="s">
        <v>69</v>
      </c>
      <c r="H161" s="8"/>
      <c r="I161" s="8" t="s">
        <v>70</v>
      </c>
      <c r="J161" s="8" t="s">
        <v>383</v>
      </c>
      <c r="K161" s="8" t="s">
        <v>139</v>
      </c>
      <c r="L161" s="8" t="s">
        <v>67</v>
      </c>
      <c r="M161" s="8" t="s">
        <v>67</v>
      </c>
      <c r="N161" s="8" t="s">
        <v>140</v>
      </c>
      <c r="O161" s="8" t="s">
        <v>384</v>
      </c>
      <c r="P161" s="8"/>
      <c r="Q161" s="8" t="s">
        <v>740</v>
      </c>
      <c r="R161" s="8" t="s">
        <v>741</v>
      </c>
      <c r="S161" s="8">
        <v>0</v>
      </c>
      <c r="T161" s="9" t="s">
        <v>49</v>
      </c>
      <c r="U161" s="9" t="s">
        <v>35</v>
      </c>
      <c r="V161" s="8" t="s">
        <v>746</v>
      </c>
      <c r="W161" s="10">
        <v>45657</v>
      </c>
      <c r="X161" s="8" t="s">
        <v>747</v>
      </c>
      <c r="Y161" s="8" t="s">
        <v>383</v>
      </c>
      <c r="Z161" s="8" t="s">
        <v>139</v>
      </c>
      <c r="AA161" s="8" t="s">
        <v>67</v>
      </c>
      <c r="AB161" s="8" t="s">
        <v>67</v>
      </c>
      <c r="AC161" s="8" t="s">
        <v>140</v>
      </c>
      <c r="AD161" s="8" t="s">
        <v>384</v>
      </c>
      <c r="AE161" s="8"/>
      <c r="AF161" s="11" t="s">
        <v>1441</v>
      </c>
      <c r="AG161" s="8" t="s">
        <v>1442</v>
      </c>
      <c r="AH161" s="12">
        <v>0</v>
      </c>
      <c r="AI161" s="12">
        <v>133329</v>
      </c>
      <c r="AJ161" s="12">
        <v>128448</v>
      </c>
      <c r="AK161" s="12">
        <v>75716</v>
      </c>
      <c r="AL161" s="12">
        <v>12365</v>
      </c>
      <c r="AM161" s="12">
        <v>9160</v>
      </c>
      <c r="AN161" s="12">
        <v>7111</v>
      </c>
      <c r="AO161" s="12">
        <v>4073</v>
      </c>
      <c r="AP161" s="12">
        <v>9463</v>
      </c>
      <c r="AQ161" s="12">
        <v>43933</v>
      </c>
      <c r="AR161" s="12">
        <v>85723</v>
      </c>
      <c r="AS161" s="13">
        <v>85999</v>
      </c>
      <c r="AT161" s="14">
        <f>AH161+AI161+AJ161+AK161+AL161+AM161+AN161+AO161+AP161+AQ161+AR161+AS161</f>
        <v>595320</v>
      </c>
      <c r="AU161" s="8" t="str">
        <f>AU$18</f>
        <v>W-5.1</v>
      </c>
      <c r="AV161" s="8" t="s">
        <v>1147</v>
      </c>
      <c r="AW161" s="8" t="s">
        <v>1443</v>
      </c>
      <c r="AX161" s="15">
        <v>8760</v>
      </c>
      <c r="AY161" s="9">
        <v>12</v>
      </c>
      <c r="AZ161" s="16">
        <v>0</v>
      </c>
      <c r="BA161" s="16">
        <v>100</v>
      </c>
      <c r="BB161" s="9">
        <f t="shared" si="47"/>
        <v>0</v>
      </c>
      <c r="BC161" s="9">
        <f t="shared" si="48"/>
        <v>595320</v>
      </c>
      <c r="BD161" s="17">
        <f t="shared" si="49"/>
        <v>0</v>
      </c>
      <c r="BE161" s="17">
        <f t="shared" si="50"/>
        <v>0</v>
      </c>
      <c r="BF161" s="18">
        <f t="shared" si="51"/>
        <v>0</v>
      </c>
      <c r="BG161" s="18">
        <f t="shared" si="52"/>
        <v>0</v>
      </c>
      <c r="BH161" s="18">
        <f t="shared" si="53"/>
        <v>0</v>
      </c>
      <c r="BI161" s="19">
        <f t="shared" si="54"/>
        <v>0</v>
      </c>
      <c r="BJ161" s="20">
        <f t="shared" si="55"/>
        <v>0</v>
      </c>
      <c r="BK161" s="19">
        <f t="shared" si="56"/>
        <v>0</v>
      </c>
      <c r="BL161" s="20">
        <f t="shared" si="57"/>
        <v>0</v>
      </c>
      <c r="BM161" s="12">
        <f>VLOOKUP(AU161,Ceny!$A$3:$E$9,2,FALSE)</f>
        <v>6.4200000000000004E-3</v>
      </c>
      <c r="BN161" s="20">
        <f>ROUND(BM161*AX161*AW161*AZ161/100,2)</f>
        <v>0</v>
      </c>
      <c r="BO161" s="12">
        <f>VLOOKUP(AU161,Ceny!$A$3:$E$9,4,FALSE)</f>
        <v>4.96E-3</v>
      </c>
      <c r="BP161" s="20">
        <f>ROUND(BO161*AW161*AX161*BA161/100,2)</f>
        <v>11687.94</v>
      </c>
      <c r="BQ161" s="12">
        <f>VLOOKUP(AU161,Ceny!$A$3:$E$9,3,FALSE)</f>
        <v>2.3060000000000001E-2</v>
      </c>
      <c r="BR161" s="20">
        <f t="shared" si="58"/>
        <v>0</v>
      </c>
      <c r="BS161" s="12">
        <f>VLOOKUP(AU161,Ceny!$A$3:$E$9,5,FALSE)</f>
        <v>1.8329999999999999E-2</v>
      </c>
      <c r="BT161" s="20">
        <f t="shared" si="59"/>
        <v>10912.22</v>
      </c>
      <c r="BU161" s="20">
        <v>0</v>
      </c>
      <c r="BV161" s="68">
        <f t="shared" si="60"/>
        <v>0</v>
      </c>
      <c r="BW161" s="21">
        <f t="shared" si="61"/>
        <v>22600.16</v>
      </c>
      <c r="BX161" s="21">
        <f t="shared" si="62"/>
        <v>5198.04</v>
      </c>
      <c r="BY161" s="21">
        <f t="shared" si="63"/>
        <v>27798.2</v>
      </c>
      <c r="CA161" s="66"/>
    </row>
    <row r="162" spans="1:79">
      <c r="A162" s="73">
        <f t="shared" si="64"/>
        <v>149</v>
      </c>
      <c r="B162" s="8" t="s">
        <v>65</v>
      </c>
      <c r="C162" s="8" t="s">
        <v>66</v>
      </c>
      <c r="D162" s="8" t="s">
        <v>67</v>
      </c>
      <c r="E162" s="8" t="s">
        <v>67</v>
      </c>
      <c r="F162" s="8" t="s">
        <v>68</v>
      </c>
      <c r="G162" s="8" t="s">
        <v>69</v>
      </c>
      <c r="H162" s="8"/>
      <c r="I162" s="8" t="s">
        <v>70</v>
      </c>
      <c r="J162" s="8" t="s">
        <v>385</v>
      </c>
      <c r="K162" s="8" t="s">
        <v>386</v>
      </c>
      <c r="L162" s="8" t="s">
        <v>67</v>
      </c>
      <c r="M162" s="8" t="s">
        <v>67</v>
      </c>
      <c r="N162" s="8" t="s">
        <v>387</v>
      </c>
      <c r="O162" s="8" t="s">
        <v>388</v>
      </c>
      <c r="P162" s="8"/>
      <c r="Q162" s="8" t="s">
        <v>740</v>
      </c>
      <c r="R162" s="8" t="s">
        <v>741</v>
      </c>
      <c r="S162" s="8">
        <v>0</v>
      </c>
      <c r="T162" s="9" t="s">
        <v>49</v>
      </c>
      <c r="U162" s="9" t="s">
        <v>35</v>
      </c>
      <c r="V162" s="8" t="s">
        <v>746</v>
      </c>
      <c r="W162" s="10">
        <v>45657</v>
      </c>
      <c r="X162" s="8" t="s">
        <v>747</v>
      </c>
      <c r="Y162" s="8" t="s">
        <v>385</v>
      </c>
      <c r="Z162" s="8" t="s">
        <v>386</v>
      </c>
      <c r="AA162" s="8" t="s">
        <v>67</v>
      </c>
      <c r="AB162" s="8" t="s">
        <v>67</v>
      </c>
      <c r="AC162" s="8" t="s">
        <v>387</v>
      </c>
      <c r="AD162" s="8" t="s">
        <v>388</v>
      </c>
      <c r="AE162" s="8"/>
      <c r="AF162" s="11" t="s">
        <v>1444</v>
      </c>
      <c r="AG162" s="8" t="s">
        <v>1445</v>
      </c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3"/>
      <c r="AT162" s="14">
        <v>791</v>
      </c>
      <c r="AU162" s="8" t="str">
        <f>AU$14</f>
        <v>W-1.1</v>
      </c>
      <c r="AV162" s="8" t="s">
        <v>1147</v>
      </c>
      <c r="AW162" s="8"/>
      <c r="AX162" s="15">
        <v>8760</v>
      </c>
      <c r="AY162" s="9">
        <v>12</v>
      </c>
      <c r="AZ162" s="16">
        <v>0</v>
      </c>
      <c r="BA162" s="16">
        <v>100</v>
      </c>
      <c r="BB162" s="9">
        <f t="shared" si="47"/>
        <v>0</v>
      </c>
      <c r="BC162" s="9">
        <f t="shared" si="48"/>
        <v>791</v>
      </c>
      <c r="BD162" s="17">
        <f t="shared" si="49"/>
        <v>0</v>
      </c>
      <c r="BE162" s="17">
        <f t="shared" si="50"/>
        <v>0</v>
      </c>
      <c r="BF162" s="18">
        <f t="shared" si="51"/>
        <v>0</v>
      </c>
      <c r="BG162" s="18">
        <f t="shared" si="52"/>
        <v>0</v>
      </c>
      <c r="BH162" s="18">
        <f t="shared" si="53"/>
        <v>0</v>
      </c>
      <c r="BI162" s="19">
        <f t="shared" si="54"/>
        <v>0</v>
      </c>
      <c r="BJ162" s="20">
        <f t="shared" si="55"/>
        <v>0</v>
      </c>
      <c r="BK162" s="19">
        <f t="shared" si="56"/>
        <v>0</v>
      </c>
      <c r="BL162" s="20">
        <f t="shared" si="57"/>
        <v>0</v>
      </c>
      <c r="BM162" s="12">
        <f>VLOOKUP(AU162,Ceny!$A$3:$E$9,2,FALSE)</f>
        <v>6.01</v>
      </c>
      <c r="BN162" s="20">
        <f>ROUND(BM162*AY162*AZ162/100,2)</f>
        <v>0</v>
      </c>
      <c r="BO162" s="12">
        <f>VLOOKUP(AU162,Ceny!$A$3:$E$9,4,FALSE)</f>
        <v>4.6399999999999997</v>
      </c>
      <c r="BP162" s="20">
        <f>ROUND(BO162*AY162*BA162/100,2)</f>
        <v>55.68</v>
      </c>
      <c r="BQ162" s="12">
        <f>VLOOKUP(AU162,Ceny!$A$3:$E$9,3,FALSE)</f>
        <v>5.706E-2</v>
      </c>
      <c r="BR162" s="20">
        <f t="shared" si="58"/>
        <v>0</v>
      </c>
      <c r="BS162" s="12">
        <f>VLOOKUP(AU162,Ceny!$A$3:$E$9,5,FALSE)</f>
        <v>4.5350000000000001E-2</v>
      </c>
      <c r="BT162" s="20">
        <f t="shared" si="59"/>
        <v>35.869999999999997</v>
      </c>
      <c r="BU162" s="20">
        <v>0</v>
      </c>
      <c r="BV162" s="68">
        <f t="shared" si="60"/>
        <v>0</v>
      </c>
      <c r="BW162" s="21">
        <f t="shared" si="61"/>
        <v>91.55</v>
      </c>
      <c r="BX162" s="21">
        <f t="shared" si="62"/>
        <v>21.06</v>
      </c>
      <c r="BY162" s="21">
        <f t="shared" si="63"/>
        <v>112.61</v>
      </c>
      <c r="CA162" s="66"/>
    </row>
    <row r="163" spans="1:79">
      <c r="A163" s="73">
        <f t="shared" si="64"/>
        <v>150</v>
      </c>
      <c r="B163" s="8" t="s">
        <v>65</v>
      </c>
      <c r="C163" s="8" t="s">
        <v>66</v>
      </c>
      <c r="D163" s="8" t="s">
        <v>67</v>
      </c>
      <c r="E163" s="8" t="s">
        <v>67</v>
      </c>
      <c r="F163" s="8" t="s">
        <v>68</v>
      </c>
      <c r="G163" s="8" t="s">
        <v>69</v>
      </c>
      <c r="H163" s="8"/>
      <c r="I163" s="8" t="s">
        <v>70</v>
      </c>
      <c r="J163" s="8" t="s">
        <v>389</v>
      </c>
      <c r="K163" s="8" t="s">
        <v>390</v>
      </c>
      <c r="L163" s="8" t="s">
        <v>67</v>
      </c>
      <c r="M163" s="8" t="s">
        <v>67</v>
      </c>
      <c r="N163" s="8" t="s">
        <v>391</v>
      </c>
      <c r="O163" s="8" t="s">
        <v>392</v>
      </c>
      <c r="P163" s="8"/>
      <c r="Q163" s="8" t="s">
        <v>740</v>
      </c>
      <c r="R163" s="8" t="s">
        <v>741</v>
      </c>
      <c r="S163" s="8">
        <v>0</v>
      </c>
      <c r="T163" s="9" t="s">
        <v>49</v>
      </c>
      <c r="U163" s="9" t="s">
        <v>35</v>
      </c>
      <c r="V163" s="8" t="s">
        <v>746</v>
      </c>
      <c r="W163" s="10">
        <v>45657</v>
      </c>
      <c r="X163" s="8" t="s">
        <v>747</v>
      </c>
      <c r="Y163" s="8" t="s">
        <v>389</v>
      </c>
      <c r="Z163" s="8" t="s">
        <v>390</v>
      </c>
      <c r="AA163" s="8" t="s">
        <v>67</v>
      </c>
      <c r="AB163" s="8" t="s">
        <v>67</v>
      </c>
      <c r="AC163" s="8" t="s">
        <v>391</v>
      </c>
      <c r="AD163" s="8" t="s">
        <v>392</v>
      </c>
      <c r="AE163" s="8"/>
      <c r="AF163" s="11" t="s">
        <v>1446</v>
      </c>
      <c r="AG163" s="8" t="s">
        <v>1447</v>
      </c>
      <c r="AH163" s="12">
        <v>56328</v>
      </c>
      <c r="AI163" s="12">
        <v>53678</v>
      </c>
      <c r="AJ163" s="12">
        <v>42959</v>
      </c>
      <c r="AK163" s="12">
        <v>30740</v>
      </c>
      <c r="AL163" s="12">
        <v>11326</v>
      </c>
      <c r="AM163" s="12">
        <v>5019</v>
      </c>
      <c r="AN163" s="12">
        <v>3134</v>
      </c>
      <c r="AO163" s="12">
        <v>3344</v>
      </c>
      <c r="AP163" s="12">
        <v>3971</v>
      </c>
      <c r="AQ163" s="12">
        <v>19831</v>
      </c>
      <c r="AR163" s="12">
        <v>44725</v>
      </c>
      <c r="AS163" s="13">
        <v>52694</v>
      </c>
      <c r="AT163" s="14">
        <f>AH163+AI163+AJ163+AK163+AL163+AM163+AN163+AO163+AP163+AQ163+AR163+AS163</f>
        <v>327749</v>
      </c>
      <c r="AU163" s="8" t="str">
        <f>AU$18</f>
        <v>W-5.1</v>
      </c>
      <c r="AV163" s="8" t="s">
        <v>1147</v>
      </c>
      <c r="AW163" s="8" t="s">
        <v>995</v>
      </c>
      <c r="AX163" s="15">
        <v>8760</v>
      </c>
      <c r="AY163" s="9">
        <v>12</v>
      </c>
      <c r="AZ163" s="16">
        <v>0</v>
      </c>
      <c r="BA163" s="16">
        <v>100</v>
      </c>
      <c r="BB163" s="9">
        <f t="shared" si="47"/>
        <v>0</v>
      </c>
      <c r="BC163" s="9">
        <f t="shared" si="48"/>
        <v>327749</v>
      </c>
      <c r="BD163" s="17">
        <f t="shared" si="49"/>
        <v>0</v>
      </c>
      <c r="BE163" s="17">
        <f t="shared" si="50"/>
        <v>0</v>
      </c>
      <c r="BF163" s="18">
        <f t="shared" si="51"/>
        <v>0</v>
      </c>
      <c r="BG163" s="18">
        <f t="shared" si="52"/>
        <v>0</v>
      </c>
      <c r="BH163" s="18">
        <f t="shared" si="53"/>
        <v>0</v>
      </c>
      <c r="BI163" s="19">
        <f t="shared" si="54"/>
        <v>0</v>
      </c>
      <c r="BJ163" s="20">
        <f t="shared" si="55"/>
        <v>0</v>
      </c>
      <c r="BK163" s="19">
        <f t="shared" si="56"/>
        <v>0</v>
      </c>
      <c r="BL163" s="20">
        <f t="shared" si="57"/>
        <v>0</v>
      </c>
      <c r="BM163" s="12">
        <f>VLOOKUP(AU163,Ceny!$A$3:$E$9,2,FALSE)</f>
        <v>6.4200000000000004E-3</v>
      </c>
      <c r="BN163" s="20">
        <f>ROUND(BM163*AX163*AW163*AZ163/100,2)</f>
        <v>0</v>
      </c>
      <c r="BO163" s="12">
        <f>VLOOKUP(AU163,Ceny!$A$3:$E$9,4,FALSE)</f>
        <v>4.96E-3</v>
      </c>
      <c r="BP163" s="20">
        <f>ROUND(BO163*AW163*AX163*BA163/100,2)</f>
        <v>9515.4599999999991</v>
      </c>
      <c r="BQ163" s="12">
        <f>VLOOKUP(AU163,Ceny!$A$3:$E$9,3,FALSE)</f>
        <v>2.3060000000000001E-2</v>
      </c>
      <c r="BR163" s="20">
        <f t="shared" si="58"/>
        <v>0</v>
      </c>
      <c r="BS163" s="12">
        <f>VLOOKUP(AU163,Ceny!$A$3:$E$9,5,FALSE)</f>
        <v>1.8329999999999999E-2</v>
      </c>
      <c r="BT163" s="20">
        <f t="shared" si="59"/>
        <v>6007.64</v>
      </c>
      <c r="BU163" s="20">
        <v>0</v>
      </c>
      <c r="BV163" s="68">
        <f t="shared" si="60"/>
        <v>0</v>
      </c>
      <c r="BW163" s="21">
        <f t="shared" si="61"/>
        <v>15523.099999999999</v>
      </c>
      <c r="BX163" s="21">
        <f t="shared" si="62"/>
        <v>3570.31</v>
      </c>
      <c r="BY163" s="21">
        <f t="shared" si="63"/>
        <v>19093.41</v>
      </c>
      <c r="CA163" s="66"/>
    </row>
    <row r="164" spans="1:79">
      <c r="A164" s="73">
        <f t="shared" si="64"/>
        <v>151</v>
      </c>
      <c r="B164" s="8" t="s">
        <v>65</v>
      </c>
      <c r="C164" s="8" t="s">
        <v>66</v>
      </c>
      <c r="D164" s="8" t="s">
        <v>67</v>
      </c>
      <c r="E164" s="8" t="s">
        <v>67</v>
      </c>
      <c r="F164" s="8" t="s">
        <v>68</v>
      </c>
      <c r="G164" s="8" t="s">
        <v>69</v>
      </c>
      <c r="H164" s="8"/>
      <c r="I164" s="8" t="s">
        <v>70</v>
      </c>
      <c r="J164" s="8" t="s">
        <v>393</v>
      </c>
      <c r="K164" s="8" t="s">
        <v>394</v>
      </c>
      <c r="L164" s="8" t="s">
        <v>67</v>
      </c>
      <c r="M164" s="8" t="s">
        <v>67</v>
      </c>
      <c r="N164" s="8" t="s">
        <v>395</v>
      </c>
      <c r="O164" s="8" t="s">
        <v>396</v>
      </c>
      <c r="P164" s="8"/>
      <c r="Q164" s="8" t="s">
        <v>740</v>
      </c>
      <c r="R164" s="8" t="s">
        <v>741</v>
      </c>
      <c r="S164" s="8">
        <v>0</v>
      </c>
      <c r="T164" s="9" t="s">
        <v>49</v>
      </c>
      <c r="U164" s="9" t="s">
        <v>35</v>
      </c>
      <c r="V164" s="8" t="s">
        <v>746</v>
      </c>
      <c r="W164" s="10">
        <v>45657</v>
      </c>
      <c r="X164" s="8" t="s">
        <v>747</v>
      </c>
      <c r="Y164" s="8" t="s">
        <v>393</v>
      </c>
      <c r="Z164" s="8" t="s">
        <v>701</v>
      </c>
      <c r="AA164" s="8" t="s">
        <v>67</v>
      </c>
      <c r="AB164" s="8" t="s">
        <v>67</v>
      </c>
      <c r="AC164" s="8" t="s">
        <v>395</v>
      </c>
      <c r="AD164" s="8" t="s">
        <v>396</v>
      </c>
      <c r="AE164" s="8"/>
      <c r="AF164" s="11" t="s">
        <v>1448</v>
      </c>
      <c r="AG164" s="8" t="s">
        <v>1449</v>
      </c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3"/>
      <c r="AT164" s="14">
        <v>177534</v>
      </c>
      <c r="AU164" s="8" t="str">
        <f>AU$16</f>
        <v>W-4</v>
      </c>
      <c r="AV164" s="8" t="s">
        <v>1147</v>
      </c>
      <c r="AW164" s="8"/>
      <c r="AX164" s="15">
        <v>8760</v>
      </c>
      <c r="AY164" s="9">
        <v>12</v>
      </c>
      <c r="AZ164" s="16">
        <v>0</v>
      </c>
      <c r="BA164" s="16">
        <v>100</v>
      </c>
      <c r="BB164" s="9">
        <f t="shared" si="47"/>
        <v>0</v>
      </c>
      <c r="BC164" s="9">
        <f t="shared" si="48"/>
        <v>177534</v>
      </c>
      <c r="BD164" s="17">
        <f t="shared" si="49"/>
        <v>0</v>
      </c>
      <c r="BE164" s="17">
        <f t="shared" si="50"/>
        <v>0</v>
      </c>
      <c r="BF164" s="18">
        <f t="shared" si="51"/>
        <v>0</v>
      </c>
      <c r="BG164" s="18">
        <f t="shared" si="52"/>
        <v>0</v>
      </c>
      <c r="BH164" s="18">
        <f t="shared" si="53"/>
        <v>0</v>
      </c>
      <c r="BI164" s="19">
        <f t="shared" si="54"/>
        <v>0</v>
      </c>
      <c r="BJ164" s="20">
        <f t="shared" si="55"/>
        <v>0</v>
      </c>
      <c r="BK164" s="19">
        <f t="shared" si="56"/>
        <v>0</v>
      </c>
      <c r="BL164" s="20">
        <f t="shared" si="57"/>
        <v>0</v>
      </c>
      <c r="BM164" s="12">
        <f>VLOOKUP(AU164,Ceny!$A$3:$E$9,2,FALSE)</f>
        <v>204.77</v>
      </c>
      <c r="BN164" s="20">
        <f>ROUND(BM164*AY164*AZ164/100,2)</f>
        <v>0</v>
      </c>
      <c r="BO164" s="12">
        <f>VLOOKUP(AU164,Ceny!$A$3:$E$9,4,FALSE)</f>
        <v>158.16</v>
      </c>
      <c r="BP164" s="20">
        <f>ROUND(BO164*AY164*BA164/100,2)</f>
        <v>1897.92</v>
      </c>
      <c r="BQ164" s="12">
        <f>VLOOKUP(AU164,Ceny!$A$3:$E$9,3,FALSE)</f>
        <v>4.4069999999999998E-2</v>
      </c>
      <c r="BR164" s="20">
        <f t="shared" si="58"/>
        <v>0</v>
      </c>
      <c r="BS164" s="12">
        <f>VLOOKUP(AU164,Ceny!$A$3:$E$9,5,FALSE)</f>
        <v>3.5020000000000003E-2</v>
      </c>
      <c r="BT164" s="20">
        <f t="shared" si="59"/>
        <v>6217.24</v>
      </c>
      <c r="BU164" s="20">
        <v>0</v>
      </c>
      <c r="BV164" s="68">
        <f t="shared" si="60"/>
        <v>0</v>
      </c>
      <c r="BW164" s="21">
        <f t="shared" si="61"/>
        <v>8115.16</v>
      </c>
      <c r="BX164" s="21">
        <f t="shared" si="62"/>
        <v>1866.49</v>
      </c>
      <c r="BY164" s="21">
        <f t="shared" si="63"/>
        <v>9981.65</v>
      </c>
      <c r="CA164" s="66"/>
    </row>
    <row r="165" spans="1:79">
      <c r="A165" s="73">
        <f t="shared" si="64"/>
        <v>152</v>
      </c>
      <c r="B165" s="8" t="s">
        <v>65</v>
      </c>
      <c r="C165" s="8" t="s">
        <v>66</v>
      </c>
      <c r="D165" s="8" t="s">
        <v>67</v>
      </c>
      <c r="E165" s="8" t="s">
        <v>67</v>
      </c>
      <c r="F165" s="8" t="s">
        <v>68</v>
      </c>
      <c r="G165" s="8" t="s">
        <v>69</v>
      </c>
      <c r="H165" s="8"/>
      <c r="I165" s="8" t="s">
        <v>70</v>
      </c>
      <c r="J165" s="8" t="s">
        <v>397</v>
      </c>
      <c r="K165" s="8" t="s">
        <v>398</v>
      </c>
      <c r="L165" s="8" t="s">
        <v>67</v>
      </c>
      <c r="M165" s="8" t="s">
        <v>67</v>
      </c>
      <c r="N165" s="8" t="s">
        <v>399</v>
      </c>
      <c r="O165" s="8" t="s">
        <v>400</v>
      </c>
      <c r="P165" s="8"/>
      <c r="Q165" s="8" t="s">
        <v>740</v>
      </c>
      <c r="R165" s="8" t="s">
        <v>741</v>
      </c>
      <c r="S165" s="8">
        <v>0</v>
      </c>
      <c r="T165" s="9" t="s">
        <v>49</v>
      </c>
      <c r="U165" s="9" t="s">
        <v>35</v>
      </c>
      <c r="V165" s="8" t="s">
        <v>746</v>
      </c>
      <c r="W165" s="10">
        <v>45657</v>
      </c>
      <c r="X165" s="8" t="s">
        <v>747</v>
      </c>
      <c r="Y165" s="8" t="s">
        <v>862</v>
      </c>
      <c r="Z165" s="8" t="s">
        <v>398</v>
      </c>
      <c r="AA165" s="8" t="s">
        <v>67</v>
      </c>
      <c r="AB165" s="8" t="s">
        <v>67</v>
      </c>
      <c r="AC165" s="8" t="s">
        <v>399</v>
      </c>
      <c r="AD165" s="8" t="s">
        <v>400</v>
      </c>
      <c r="AE165" s="8"/>
      <c r="AF165" s="11" t="s">
        <v>1450</v>
      </c>
      <c r="AG165" s="8"/>
      <c r="AH165" s="12">
        <v>50576</v>
      </c>
      <c r="AI165" s="12">
        <v>52278</v>
      </c>
      <c r="AJ165" s="12">
        <v>43752</v>
      </c>
      <c r="AK165" s="12">
        <v>29889</v>
      </c>
      <c r="AL165" s="12">
        <v>7423</v>
      </c>
      <c r="AM165" s="12">
        <v>5769</v>
      </c>
      <c r="AN165" s="12">
        <v>5481</v>
      </c>
      <c r="AO165" s="12">
        <v>5519</v>
      </c>
      <c r="AP165" s="12">
        <v>4435</v>
      </c>
      <c r="AQ165" s="12">
        <v>21366</v>
      </c>
      <c r="AR165" s="12">
        <v>45383</v>
      </c>
      <c r="AS165" s="13">
        <v>56179</v>
      </c>
      <c r="AT165" s="14">
        <f>AH165+AI165+AJ165+AK165+AL165+AM165+AN165+AO165+AP165+AQ165+AR165+AS165</f>
        <v>328050</v>
      </c>
      <c r="AU165" s="8" t="str">
        <f>AU$18</f>
        <v>W-5.1</v>
      </c>
      <c r="AV165" s="8" t="s">
        <v>1147</v>
      </c>
      <c r="AW165" s="8" t="s">
        <v>1190</v>
      </c>
      <c r="AX165" s="15">
        <v>8760</v>
      </c>
      <c r="AY165" s="9">
        <v>12</v>
      </c>
      <c r="AZ165" s="16">
        <v>0</v>
      </c>
      <c r="BA165" s="16">
        <v>100</v>
      </c>
      <c r="BB165" s="9">
        <f t="shared" si="47"/>
        <v>0</v>
      </c>
      <c r="BC165" s="9">
        <f t="shared" si="48"/>
        <v>328050</v>
      </c>
      <c r="BD165" s="17">
        <f t="shared" si="49"/>
        <v>0</v>
      </c>
      <c r="BE165" s="17">
        <f t="shared" si="50"/>
        <v>0</v>
      </c>
      <c r="BF165" s="18">
        <f t="shared" si="51"/>
        <v>0</v>
      </c>
      <c r="BG165" s="18">
        <f t="shared" si="52"/>
        <v>0</v>
      </c>
      <c r="BH165" s="18">
        <f t="shared" si="53"/>
        <v>0</v>
      </c>
      <c r="BI165" s="19">
        <f t="shared" si="54"/>
        <v>0</v>
      </c>
      <c r="BJ165" s="20">
        <f t="shared" si="55"/>
        <v>0</v>
      </c>
      <c r="BK165" s="19">
        <f t="shared" si="56"/>
        <v>0</v>
      </c>
      <c r="BL165" s="20">
        <f t="shared" si="57"/>
        <v>0</v>
      </c>
      <c r="BM165" s="12">
        <f>VLOOKUP(AU165,Ceny!$A$3:$E$9,2,FALSE)</f>
        <v>6.4200000000000004E-3</v>
      </c>
      <c r="BN165" s="20">
        <f>ROUND(BM165*AX165*AW165*AZ165/100,2)</f>
        <v>0</v>
      </c>
      <c r="BO165" s="12">
        <f>VLOOKUP(AU165,Ceny!$A$3:$E$9,4,FALSE)</f>
        <v>4.96E-3</v>
      </c>
      <c r="BP165" s="20">
        <f>ROUND(BO165*AW165*AX165*BA165/100,2)</f>
        <v>5257.4</v>
      </c>
      <c r="BQ165" s="12">
        <f>VLOOKUP(AU165,Ceny!$A$3:$E$9,3,FALSE)</f>
        <v>2.3060000000000001E-2</v>
      </c>
      <c r="BR165" s="20">
        <f t="shared" si="58"/>
        <v>0</v>
      </c>
      <c r="BS165" s="12">
        <f>VLOOKUP(AU165,Ceny!$A$3:$E$9,5,FALSE)</f>
        <v>1.8329999999999999E-2</v>
      </c>
      <c r="BT165" s="20">
        <f t="shared" si="59"/>
        <v>6013.16</v>
      </c>
      <c r="BU165" s="20">
        <v>0</v>
      </c>
      <c r="BV165" s="68">
        <f t="shared" si="60"/>
        <v>0</v>
      </c>
      <c r="BW165" s="21">
        <f t="shared" si="61"/>
        <v>11270.56</v>
      </c>
      <c r="BX165" s="21">
        <f t="shared" si="62"/>
        <v>2592.23</v>
      </c>
      <c r="BY165" s="21">
        <f t="shared" si="63"/>
        <v>13862.789999999999</v>
      </c>
      <c r="CA165" s="66"/>
    </row>
    <row r="166" spans="1:79">
      <c r="A166" s="73">
        <f t="shared" si="64"/>
        <v>153</v>
      </c>
      <c r="B166" s="8" t="s">
        <v>65</v>
      </c>
      <c r="C166" s="8" t="s">
        <v>66</v>
      </c>
      <c r="D166" s="8" t="s">
        <v>67</v>
      </c>
      <c r="E166" s="8" t="s">
        <v>67</v>
      </c>
      <c r="F166" s="8" t="s">
        <v>68</v>
      </c>
      <c r="G166" s="8" t="s">
        <v>69</v>
      </c>
      <c r="H166" s="8"/>
      <c r="I166" s="8" t="s">
        <v>70</v>
      </c>
      <c r="J166" s="8" t="s">
        <v>401</v>
      </c>
      <c r="K166" s="8" t="s">
        <v>402</v>
      </c>
      <c r="L166" s="8" t="s">
        <v>67</v>
      </c>
      <c r="M166" s="8" t="s">
        <v>67</v>
      </c>
      <c r="N166" s="8" t="s">
        <v>403</v>
      </c>
      <c r="O166" s="8" t="s">
        <v>404</v>
      </c>
      <c r="P166" s="8"/>
      <c r="Q166" s="8" t="s">
        <v>740</v>
      </c>
      <c r="R166" s="8" t="s">
        <v>741</v>
      </c>
      <c r="S166" s="8">
        <v>0</v>
      </c>
      <c r="T166" s="9" t="s">
        <v>49</v>
      </c>
      <c r="U166" s="9" t="s">
        <v>35</v>
      </c>
      <c r="V166" s="8" t="s">
        <v>746</v>
      </c>
      <c r="W166" s="10">
        <v>45657</v>
      </c>
      <c r="X166" s="8" t="s">
        <v>747</v>
      </c>
      <c r="Y166" s="8" t="s">
        <v>401</v>
      </c>
      <c r="Z166" s="8" t="s">
        <v>402</v>
      </c>
      <c r="AA166" s="8" t="s">
        <v>67</v>
      </c>
      <c r="AB166" s="8" t="s">
        <v>67</v>
      </c>
      <c r="AC166" s="8" t="s">
        <v>403</v>
      </c>
      <c r="AD166" s="8" t="s">
        <v>404</v>
      </c>
      <c r="AE166" s="8"/>
      <c r="AF166" s="11" t="s">
        <v>1451</v>
      </c>
      <c r="AG166" s="8" t="s">
        <v>1452</v>
      </c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3"/>
      <c r="AT166" s="14">
        <v>0</v>
      </c>
      <c r="AU166" s="8" t="str">
        <f>AU$29</f>
        <v>W-2.1</v>
      </c>
      <c r="AV166" s="8" t="s">
        <v>1147</v>
      </c>
      <c r="AW166" s="8"/>
      <c r="AX166" s="15">
        <v>8760</v>
      </c>
      <c r="AY166" s="9">
        <v>12</v>
      </c>
      <c r="AZ166" s="16">
        <v>0</v>
      </c>
      <c r="BA166" s="16">
        <v>100</v>
      </c>
      <c r="BB166" s="9">
        <f t="shared" si="47"/>
        <v>0</v>
      </c>
      <c r="BC166" s="9">
        <f t="shared" si="48"/>
        <v>0</v>
      </c>
      <c r="BD166" s="17">
        <f t="shared" si="49"/>
        <v>0</v>
      </c>
      <c r="BE166" s="17">
        <f t="shared" si="50"/>
        <v>0</v>
      </c>
      <c r="BF166" s="18">
        <f t="shared" si="51"/>
        <v>0</v>
      </c>
      <c r="BG166" s="18">
        <f t="shared" si="52"/>
        <v>0</v>
      </c>
      <c r="BH166" s="18">
        <f t="shared" si="53"/>
        <v>0</v>
      </c>
      <c r="BI166" s="19">
        <f t="shared" si="54"/>
        <v>0</v>
      </c>
      <c r="BJ166" s="20">
        <f t="shared" si="55"/>
        <v>0</v>
      </c>
      <c r="BK166" s="19">
        <f t="shared" si="56"/>
        <v>0</v>
      </c>
      <c r="BL166" s="20">
        <f t="shared" si="57"/>
        <v>0</v>
      </c>
      <c r="BM166" s="12">
        <f>VLOOKUP(AU166,Ceny!$A$3:$E$9,2,FALSE)</f>
        <v>13.04</v>
      </c>
      <c r="BN166" s="20">
        <f t="shared" ref="BN166:BN171" si="67">ROUND(BM166*AY166*AZ166/100,2)</f>
        <v>0</v>
      </c>
      <c r="BO166" s="12">
        <f>VLOOKUP(AU166,Ceny!$A$3:$E$9,4,FALSE)</f>
        <v>10.07</v>
      </c>
      <c r="BP166" s="20">
        <f t="shared" ref="BP166:BP171" si="68">ROUND(BO166*AY166*BA166/100,2)</f>
        <v>120.84</v>
      </c>
      <c r="BQ166" s="12">
        <f>VLOOKUP(AU166,Ceny!$A$3:$E$9,3,FALSE)</f>
        <v>4.7559999999999998E-2</v>
      </c>
      <c r="BR166" s="20">
        <f t="shared" si="58"/>
        <v>0</v>
      </c>
      <c r="BS166" s="12">
        <f>VLOOKUP(AU166,Ceny!$A$3:$E$9,5,FALSE)</f>
        <v>3.7789999999999997E-2</v>
      </c>
      <c r="BT166" s="20">
        <f t="shared" si="59"/>
        <v>0</v>
      </c>
      <c r="BU166" s="20">
        <v>0</v>
      </c>
      <c r="BV166" s="68">
        <f t="shared" si="60"/>
        <v>0</v>
      </c>
      <c r="BW166" s="21">
        <f t="shared" si="61"/>
        <v>120.84</v>
      </c>
      <c r="BX166" s="21">
        <f t="shared" si="62"/>
        <v>27.79</v>
      </c>
      <c r="BY166" s="21">
        <f t="shared" si="63"/>
        <v>148.63</v>
      </c>
      <c r="CA166" s="66"/>
    </row>
    <row r="167" spans="1:79">
      <c r="A167" s="73">
        <f t="shared" si="64"/>
        <v>154</v>
      </c>
      <c r="B167" s="8" t="s">
        <v>65</v>
      </c>
      <c r="C167" s="8" t="s">
        <v>66</v>
      </c>
      <c r="D167" s="8" t="s">
        <v>67</v>
      </c>
      <c r="E167" s="8" t="s">
        <v>67</v>
      </c>
      <c r="F167" s="8" t="s">
        <v>68</v>
      </c>
      <c r="G167" s="8" t="s">
        <v>69</v>
      </c>
      <c r="H167" s="8"/>
      <c r="I167" s="8" t="s">
        <v>70</v>
      </c>
      <c r="J167" s="8" t="s">
        <v>405</v>
      </c>
      <c r="K167" s="8" t="s">
        <v>406</v>
      </c>
      <c r="L167" s="8" t="s">
        <v>67</v>
      </c>
      <c r="M167" s="8" t="s">
        <v>67</v>
      </c>
      <c r="N167" s="8" t="s">
        <v>407</v>
      </c>
      <c r="O167" s="8" t="s">
        <v>276</v>
      </c>
      <c r="P167" s="8"/>
      <c r="Q167" s="8" t="s">
        <v>740</v>
      </c>
      <c r="R167" s="8" t="s">
        <v>741</v>
      </c>
      <c r="S167" s="8">
        <v>0</v>
      </c>
      <c r="T167" s="9" t="s">
        <v>49</v>
      </c>
      <c r="U167" s="9" t="s">
        <v>35</v>
      </c>
      <c r="V167" s="8" t="s">
        <v>746</v>
      </c>
      <c r="W167" s="10">
        <v>45657</v>
      </c>
      <c r="X167" s="8" t="s">
        <v>747</v>
      </c>
      <c r="Y167" s="8" t="s">
        <v>863</v>
      </c>
      <c r="Z167" s="8" t="s">
        <v>406</v>
      </c>
      <c r="AA167" s="8" t="s">
        <v>67</v>
      </c>
      <c r="AB167" s="8" t="s">
        <v>67</v>
      </c>
      <c r="AC167" s="8" t="s">
        <v>407</v>
      </c>
      <c r="AD167" s="8" t="s">
        <v>276</v>
      </c>
      <c r="AE167" s="8"/>
      <c r="AF167" s="11" t="s">
        <v>1453</v>
      </c>
      <c r="AG167" s="8" t="s">
        <v>1454</v>
      </c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3"/>
      <c r="AT167" s="14">
        <v>139</v>
      </c>
      <c r="AU167" s="8" t="str">
        <f>AU$29</f>
        <v>W-2.1</v>
      </c>
      <c r="AV167" s="8" t="s">
        <v>1147</v>
      </c>
      <c r="AW167" s="8"/>
      <c r="AX167" s="15">
        <v>8760</v>
      </c>
      <c r="AY167" s="9">
        <v>12</v>
      </c>
      <c r="AZ167" s="16" t="s">
        <v>1950</v>
      </c>
      <c r="BA167" s="16">
        <v>100</v>
      </c>
      <c r="BB167" s="9">
        <f t="shared" si="47"/>
        <v>0</v>
      </c>
      <c r="BC167" s="9">
        <f t="shared" si="48"/>
        <v>139</v>
      </c>
      <c r="BD167" s="17">
        <f t="shared" si="49"/>
        <v>0</v>
      </c>
      <c r="BE167" s="17">
        <f t="shared" si="50"/>
        <v>0</v>
      </c>
      <c r="BF167" s="18">
        <f t="shared" si="51"/>
        <v>0</v>
      </c>
      <c r="BG167" s="18">
        <f t="shared" si="52"/>
        <v>0</v>
      </c>
      <c r="BH167" s="18">
        <f t="shared" si="53"/>
        <v>0</v>
      </c>
      <c r="BI167" s="19">
        <f t="shared" si="54"/>
        <v>0</v>
      </c>
      <c r="BJ167" s="20">
        <f t="shared" si="55"/>
        <v>0</v>
      </c>
      <c r="BK167" s="19">
        <f t="shared" si="56"/>
        <v>0</v>
      </c>
      <c r="BL167" s="20">
        <f t="shared" si="57"/>
        <v>0</v>
      </c>
      <c r="BM167" s="12">
        <f>VLOOKUP(AU167,Ceny!$A$3:$E$9,2,FALSE)</f>
        <v>13.04</v>
      </c>
      <c r="BN167" s="20">
        <f t="shared" si="67"/>
        <v>0</v>
      </c>
      <c r="BO167" s="12">
        <f>VLOOKUP(AU167,Ceny!$A$3:$E$9,4,FALSE)</f>
        <v>10.07</v>
      </c>
      <c r="BP167" s="20">
        <f t="shared" si="68"/>
        <v>120.84</v>
      </c>
      <c r="BQ167" s="12">
        <f>VLOOKUP(AU167,Ceny!$A$3:$E$9,3,FALSE)</f>
        <v>4.7559999999999998E-2</v>
      </c>
      <c r="BR167" s="20">
        <f t="shared" si="58"/>
        <v>0</v>
      </c>
      <c r="BS167" s="12">
        <f>VLOOKUP(AU167,Ceny!$A$3:$E$9,5,FALSE)</f>
        <v>3.7789999999999997E-2</v>
      </c>
      <c r="BT167" s="20">
        <f t="shared" si="59"/>
        <v>5.25</v>
      </c>
      <c r="BU167" s="20">
        <v>0</v>
      </c>
      <c r="BV167" s="68">
        <f t="shared" si="60"/>
        <v>0</v>
      </c>
      <c r="BW167" s="21">
        <f t="shared" si="61"/>
        <v>126.09</v>
      </c>
      <c r="BX167" s="21">
        <f t="shared" si="62"/>
        <v>29</v>
      </c>
      <c r="BY167" s="21">
        <f t="shared" si="63"/>
        <v>155.09</v>
      </c>
      <c r="CA167" s="66"/>
    </row>
    <row r="168" spans="1:79">
      <c r="A168" s="73">
        <f t="shared" si="64"/>
        <v>155</v>
      </c>
      <c r="B168" s="8" t="s">
        <v>65</v>
      </c>
      <c r="C168" s="8" t="s">
        <v>66</v>
      </c>
      <c r="D168" s="8" t="s">
        <v>67</v>
      </c>
      <c r="E168" s="8" t="s">
        <v>67</v>
      </c>
      <c r="F168" s="8" t="s">
        <v>68</v>
      </c>
      <c r="G168" s="8" t="s">
        <v>69</v>
      </c>
      <c r="H168" s="8"/>
      <c r="I168" s="8" t="s">
        <v>70</v>
      </c>
      <c r="J168" s="8" t="s">
        <v>408</v>
      </c>
      <c r="K168" s="8" t="s">
        <v>409</v>
      </c>
      <c r="L168" s="8" t="s">
        <v>67</v>
      </c>
      <c r="M168" s="8" t="s">
        <v>67</v>
      </c>
      <c r="N168" s="8" t="s">
        <v>410</v>
      </c>
      <c r="O168" s="8" t="s">
        <v>411</v>
      </c>
      <c r="P168" s="8"/>
      <c r="Q168" s="8" t="s">
        <v>740</v>
      </c>
      <c r="R168" s="8" t="s">
        <v>741</v>
      </c>
      <c r="S168" s="8">
        <v>0</v>
      </c>
      <c r="T168" s="9" t="s">
        <v>49</v>
      </c>
      <c r="U168" s="9" t="s">
        <v>35</v>
      </c>
      <c r="V168" s="8" t="s">
        <v>746</v>
      </c>
      <c r="W168" s="10">
        <v>45657</v>
      </c>
      <c r="X168" s="8" t="s">
        <v>747</v>
      </c>
      <c r="Y168" s="8" t="s">
        <v>408</v>
      </c>
      <c r="Z168" s="8" t="s">
        <v>409</v>
      </c>
      <c r="AA168" s="8" t="s">
        <v>67</v>
      </c>
      <c r="AB168" s="8" t="s">
        <v>67</v>
      </c>
      <c r="AC168" s="8" t="s">
        <v>788</v>
      </c>
      <c r="AD168" s="8" t="s">
        <v>411</v>
      </c>
      <c r="AE168" s="8"/>
      <c r="AF168" s="11" t="s">
        <v>1455</v>
      </c>
      <c r="AG168" s="8" t="s">
        <v>1456</v>
      </c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3"/>
      <c r="AT168" s="14">
        <v>5536</v>
      </c>
      <c r="AU168" s="8" t="str">
        <f>AU$29</f>
        <v>W-2.1</v>
      </c>
      <c r="AV168" s="8" t="s">
        <v>1147</v>
      </c>
      <c r="AW168" s="8"/>
      <c r="AX168" s="15">
        <v>8760</v>
      </c>
      <c r="AY168" s="9">
        <v>12</v>
      </c>
      <c r="AZ168" s="16">
        <v>0</v>
      </c>
      <c r="BA168" s="16">
        <v>100</v>
      </c>
      <c r="BB168" s="9">
        <f t="shared" si="47"/>
        <v>0</v>
      </c>
      <c r="BC168" s="9">
        <f t="shared" si="48"/>
        <v>5536</v>
      </c>
      <c r="BD168" s="17">
        <f t="shared" si="49"/>
        <v>0</v>
      </c>
      <c r="BE168" s="17">
        <f t="shared" si="50"/>
        <v>0</v>
      </c>
      <c r="BF168" s="18">
        <f t="shared" si="51"/>
        <v>0</v>
      </c>
      <c r="BG168" s="18">
        <f t="shared" si="52"/>
        <v>0</v>
      </c>
      <c r="BH168" s="18">
        <f t="shared" si="53"/>
        <v>0</v>
      </c>
      <c r="BI168" s="19">
        <f t="shared" si="54"/>
        <v>0</v>
      </c>
      <c r="BJ168" s="20">
        <f t="shared" si="55"/>
        <v>0</v>
      </c>
      <c r="BK168" s="19">
        <f t="shared" si="56"/>
        <v>0</v>
      </c>
      <c r="BL168" s="20">
        <f t="shared" si="57"/>
        <v>0</v>
      </c>
      <c r="BM168" s="12">
        <f>VLOOKUP(AU168,Ceny!$A$3:$E$9,2,FALSE)</f>
        <v>13.04</v>
      </c>
      <c r="BN168" s="20">
        <f t="shared" si="67"/>
        <v>0</v>
      </c>
      <c r="BO168" s="12">
        <f>VLOOKUP(AU168,Ceny!$A$3:$E$9,4,FALSE)</f>
        <v>10.07</v>
      </c>
      <c r="BP168" s="20">
        <f t="shared" si="68"/>
        <v>120.84</v>
      </c>
      <c r="BQ168" s="12">
        <f>VLOOKUP(AU168,Ceny!$A$3:$E$9,3,FALSE)</f>
        <v>4.7559999999999998E-2</v>
      </c>
      <c r="BR168" s="20">
        <f t="shared" si="58"/>
        <v>0</v>
      </c>
      <c r="BS168" s="12">
        <f>VLOOKUP(AU168,Ceny!$A$3:$E$9,5,FALSE)</f>
        <v>3.7789999999999997E-2</v>
      </c>
      <c r="BT168" s="20">
        <f t="shared" si="59"/>
        <v>209.21</v>
      </c>
      <c r="BU168" s="20">
        <v>0</v>
      </c>
      <c r="BV168" s="68">
        <f t="shared" si="60"/>
        <v>0</v>
      </c>
      <c r="BW168" s="21">
        <f t="shared" si="61"/>
        <v>330.05</v>
      </c>
      <c r="BX168" s="21">
        <f t="shared" si="62"/>
        <v>75.91</v>
      </c>
      <c r="BY168" s="21">
        <f t="shared" si="63"/>
        <v>405.96000000000004</v>
      </c>
      <c r="CA168" s="66"/>
    </row>
    <row r="169" spans="1:79">
      <c r="A169" s="73">
        <f t="shared" si="64"/>
        <v>156</v>
      </c>
      <c r="B169" s="8" t="s">
        <v>65</v>
      </c>
      <c r="C169" s="8" t="s">
        <v>66</v>
      </c>
      <c r="D169" s="8" t="s">
        <v>67</v>
      </c>
      <c r="E169" s="8" t="s">
        <v>67</v>
      </c>
      <c r="F169" s="8" t="s">
        <v>68</v>
      </c>
      <c r="G169" s="8" t="s">
        <v>69</v>
      </c>
      <c r="H169" s="8"/>
      <c r="I169" s="8" t="s">
        <v>70</v>
      </c>
      <c r="J169" s="8" t="s">
        <v>412</v>
      </c>
      <c r="K169" s="8" t="s">
        <v>413</v>
      </c>
      <c r="L169" s="8" t="s">
        <v>67</v>
      </c>
      <c r="M169" s="8" t="s">
        <v>67</v>
      </c>
      <c r="N169" s="8" t="s">
        <v>414</v>
      </c>
      <c r="O169" s="8" t="s">
        <v>415</v>
      </c>
      <c r="P169" s="8"/>
      <c r="Q169" s="8" t="s">
        <v>740</v>
      </c>
      <c r="R169" s="8" t="s">
        <v>741</v>
      </c>
      <c r="S169" s="8">
        <v>0</v>
      </c>
      <c r="T169" s="9" t="s">
        <v>49</v>
      </c>
      <c r="U169" s="9" t="s">
        <v>35</v>
      </c>
      <c r="V169" s="8" t="s">
        <v>746</v>
      </c>
      <c r="W169" s="10">
        <v>45657</v>
      </c>
      <c r="X169" s="8" t="s">
        <v>747</v>
      </c>
      <c r="Y169" s="8" t="s">
        <v>412</v>
      </c>
      <c r="Z169" s="8" t="s">
        <v>413</v>
      </c>
      <c r="AA169" s="8" t="s">
        <v>67</v>
      </c>
      <c r="AB169" s="8" t="s">
        <v>67</v>
      </c>
      <c r="AC169" s="8" t="s">
        <v>414</v>
      </c>
      <c r="AD169" s="8" t="s">
        <v>415</v>
      </c>
      <c r="AE169" s="8"/>
      <c r="AF169" s="11" t="s">
        <v>1457</v>
      </c>
      <c r="AG169" s="8" t="s">
        <v>1458</v>
      </c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3"/>
      <c r="AT169" s="14">
        <v>10253</v>
      </c>
      <c r="AU169" s="8" t="str">
        <f>AU$29</f>
        <v>W-2.1</v>
      </c>
      <c r="AV169" s="8" t="s">
        <v>1147</v>
      </c>
      <c r="AW169" s="8"/>
      <c r="AX169" s="15">
        <v>8760</v>
      </c>
      <c r="AY169" s="9">
        <v>12</v>
      </c>
      <c r="AZ169" s="16">
        <v>0</v>
      </c>
      <c r="BA169" s="16">
        <v>100</v>
      </c>
      <c r="BB169" s="9">
        <f t="shared" si="47"/>
        <v>0</v>
      </c>
      <c r="BC169" s="9">
        <f t="shared" si="48"/>
        <v>10253</v>
      </c>
      <c r="BD169" s="17">
        <f t="shared" si="49"/>
        <v>0</v>
      </c>
      <c r="BE169" s="17">
        <f t="shared" si="50"/>
        <v>0</v>
      </c>
      <c r="BF169" s="18">
        <f t="shared" si="51"/>
        <v>0</v>
      </c>
      <c r="BG169" s="18">
        <f t="shared" si="52"/>
        <v>0</v>
      </c>
      <c r="BH169" s="18">
        <f t="shared" si="53"/>
        <v>0</v>
      </c>
      <c r="BI169" s="19">
        <f t="shared" si="54"/>
        <v>0</v>
      </c>
      <c r="BJ169" s="20">
        <f t="shared" si="55"/>
        <v>0</v>
      </c>
      <c r="BK169" s="19">
        <f t="shared" si="56"/>
        <v>0</v>
      </c>
      <c r="BL169" s="20">
        <f t="shared" si="57"/>
        <v>0</v>
      </c>
      <c r="BM169" s="12">
        <f>VLOOKUP(AU169,Ceny!$A$3:$E$9,2,FALSE)</f>
        <v>13.04</v>
      </c>
      <c r="BN169" s="20">
        <f t="shared" si="67"/>
        <v>0</v>
      </c>
      <c r="BO169" s="12">
        <f>VLOOKUP(AU169,Ceny!$A$3:$E$9,4,FALSE)</f>
        <v>10.07</v>
      </c>
      <c r="BP169" s="20">
        <f t="shared" si="68"/>
        <v>120.84</v>
      </c>
      <c r="BQ169" s="12">
        <f>VLOOKUP(AU169,Ceny!$A$3:$E$9,3,FALSE)</f>
        <v>4.7559999999999998E-2</v>
      </c>
      <c r="BR169" s="20">
        <f t="shared" si="58"/>
        <v>0</v>
      </c>
      <c r="BS169" s="12">
        <f>VLOOKUP(AU169,Ceny!$A$3:$E$9,5,FALSE)</f>
        <v>3.7789999999999997E-2</v>
      </c>
      <c r="BT169" s="20">
        <f t="shared" si="59"/>
        <v>387.46</v>
      </c>
      <c r="BU169" s="20">
        <v>0</v>
      </c>
      <c r="BV169" s="68">
        <f t="shared" si="60"/>
        <v>0</v>
      </c>
      <c r="BW169" s="21">
        <f t="shared" si="61"/>
        <v>508.29999999999995</v>
      </c>
      <c r="BX169" s="21">
        <f t="shared" si="62"/>
        <v>116.91</v>
      </c>
      <c r="BY169" s="21">
        <f t="shared" si="63"/>
        <v>625.20999999999992</v>
      </c>
      <c r="CA169" s="66"/>
    </row>
    <row r="170" spans="1:79">
      <c r="A170" s="73">
        <f t="shared" si="64"/>
        <v>157</v>
      </c>
      <c r="B170" s="8" t="s">
        <v>65</v>
      </c>
      <c r="C170" s="8" t="s">
        <v>66</v>
      </c>
      <c r="D170" s="8" t="s">
        <v>67</v>
      </c>
      <c r="E170" s="8" t="s">
        <v>67</v>
      </c>
      <c r="F170" s="8" t="s">
        <v>68</v>
      </c>
      <c r="G170" s="8" t="s">
        <v>69</v>
      </c>
      <c r="H170" s="8"/>
      <c r="I170" s="8" t="s">
        <v>70</v>
      </c>
      <c r="J170" s="8" t="s">
        <v>416</v>
      </c>
      <c r="K170" s="8" t="s">
        <v>417</v>
      </c>
      <c r="L170" s="8" t="s">
        <v>67</v>
      </c>
      <c r="M170" s="8" t="s">
        <v>67</v>
      </c>
      <c r="N170" s="8" t="s">
        <v>418</v>
      </c>
      <c r="O170" s="8" t="s">
        <v>164</v>
      </c>
      <c r="P170" s="8"/>
      <c r="Q170" s="8" t="s">
        <v>740</v>
      </c>
      <c r="R170" s="8" t="s">
        <v>741</v>
      </c>
      <c r="S170" s="8">
        <v>0</v>
      </c>
      <c r="T170" s="9" t="s">
        <v>49</v>
      </c>
      <c r="U170" s="9" t="s">
        <v>35</v>
      </c>
      <c r="V170" s="8" t="s">
        <v>746</v>
      </c>
      <c r="W170" s="10">
        <v>45657</v>
      </c>
      <c r="X170" s="8" t="s">
        <v>747</v>
      </c>
      <c r="Y170" s="8" t="s">
        <v>416</v>
      </c>
      <c r="Z170" s="8" t="s">
        <v>417</v>
      </c>
      <c r="AA170" s="8" t="s">
        <v>67</v>
      </c>
      <c r="AB170" s="8" t="s">
        <v>67</v>
      </c>
      <c r="AC170" s="8" t="s">
        <v>418</v>
      </c>
      <c r="AD170" s="8" t="s">
        <v>164</v>
      </c>
      <c r="AE170" s="8"/>
      <c r="AF170" s="11" t="s">
        <v>1459</v>
      </c>
      <c r="AG170" s="8" t="s">
        <v>1460</v>
      </c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3"/>
      <c r="AT170" s="14">
        <v>334562</v>
      </c>
      <c r="AU170" s="8" t="str">
        <f>AU$16</f>
        <v>W-4</v>
      </c>
      <c r="AV170" s="8" t="s">
        <v>1147</v>
      </c>
      <c r="AW170" s="8"/>
      <c r="AX170" s="15">
        <v>8760</v>
      </c>
      <c r="AY170" s="9">
        <v>12</v>
      </c>
      <c r="AZ170" s="16">
        <v>0</v>
      </c>
      <c r="BA170" s="16">
        <v>100</v>
      </c>
      <c r="BB170" s="9">
        <f t="shared" si="47"/>
        <v>0</v>
      </c>
      <c r="BC170" s="9">
        <f t="shared" si="48"/>
        <v>334562</v>
      </c>
      <c r="BD170" s="17">
        <f t="shared" si="49"/>
        <v>0</v>
      </c>
      <c r="BE170" s="17">
        <f t="shared" si="50"/>
        <v>0</v>
      </c>
      <c r="BF170" s="18">
        <f t="shared" si="51"/>
        <v>0</v>
      </c>
      <c r="BG170" s="18">
        <f t="shared" si="52"/>
        <v>0</v>
      </c>
      <c r="BH170" s="18">
        <f t="shared" si="53"/>
        <v>0</v>
      </c>
      <c r="BI170" s="19">
        <f t="shared" si="54"/>
        <v>0</v>
      </c>
      <c r="BJ170" s="20">
        <f t="shared" si="55"/>
        <v>0</v>
      </c>
      <c r="BK170" s="19">
        <f t="shared" si="56"/>
        <v>0</v>
      </c>
      <c r="BL170" s="20">
        <f t="shared" si="57"/>
        <v>0</v>
      </c>
      <c r="BM170" s="12">
        <f>VLOOKUP(AU170,Ceny!$A$3:$E$9,2,FALSE)</f>
        <v>204.77</v>
      </c>
      <c r="BN170" s="20">
        <f t="shared" si="67"/>
        <v>0</v>
      </c>
      <c r="BO170" s="12">
        <f>VLOOKUP(AU170,Ceny!$A$3:$E$9,4,FALSE)</f>
        <v>158.16</v>
      </c>
      <c r="BP170" s="20">
        <f t="shared" si="68"/>
        <v>1897.92</v>
      </c>
      <c r="BQ170" s="12">
        <f>VLOOKUP(AU170,Ceny!$A$3:$E$9,3,FALSE)</f>
        <v>4.4069999999999998E-2</v>
      </c>
      <c r="BR170" s="20">
        <f t="shared" si="58"/>
        <v>0</v>
      </c>
      <c r="BS170" s="12">
        <f>VLOOKUP(AU170,Ceny!$A$3:$E$9,5,FALSE)</f>
        <v>3.5020000000000003E-2</v>
      </c>
      <c r="BT170" s="20">
        <f t="shared" si="59"/>
        <v>11716.36</v>
      </c>
      <c r="BU170" s="20">
        <v>0</v>
      </c>
      <c r="BV170" s="68">
        <f t="shared" si="60"/>
        <v>0</v>
      </c>
      <c r="BW170" s="21">
        <f t="shared" si="61"/>
        <v>13614.28</v>
      </c>
      <c r="BX170" s="21">
        <f t="shared" si="62"/>
        <v>3131.28</v>
      </c>
      <c r="BY170" s="21">
        <f t="shared" si="63"/>
        <v>16745.560000000001</v>
      </c>
      <c r="CA170" s="66"/>
    </row>
    <row r="171" spans="1:79">
      <c r="A171" s="73">
        <f t="shared" si="64"/>
        <v>158</v>
      </c>
      <c r="B171" s="8" t="s">
        <v>65</v>
      </c>
      <c r="C171" s="8" t="s">
        <v>66</v>
      </c>
      <c r="D171" s="8" t="s">
        <v>67</v>
      </c>
      <c r="E171" s="8" t="s">
        <v>67</v>
      </c>
      <c r="F171" s="8" t="s">
        <v>68</v>
      </c>
      <c r="G171" s="8" t="s">
        <v>69</v>
      </c>
      <c r="H171" s="8"/>
      <c r="I171" s="8" t="s">
        <v>70</v>
      </c>
      <c r="J171" s="8" t="s">
        <v>416</v>
      </c>
      <c r="K171" s="8" t="s">
        <v>417</v>
      </c>
      <c r="L171" s="8" t="s">
        <v>67</v>
      </c>
      <c r="M171" s="8" t="s">
        <v>67</v>
      </c>
      <c r="N171" s="8" t="s">
        <v>418</v>
      </c>
      <c r="O171" s="8" t="s">
        <v>164</v>
      </c>
      <c r="P171" s="8"/>
      <c r="Q171" s="8" t="s">
        <v>740</v>
      </c>
      <c r="R171" s="8" t="s">
        <v>741</v>
      </c>
      <c r="S171" s="8">
        <v>0</v>
      </c>
      <c r="T171" s="9" t="s">
        <v>49</v>
      </c>
      <c r="U171" s="9" t="s">
        <v>35</v>
      </c>
      <c r="V171" s="8" t="s">
        <v>746</v>
      </c>
      <c r="W171" s="10">
        <v>45657</v>
      </c>
      <c r="X171" s="8" t="s">
        <v>747</v>
      </c>
      <c r="Y171" s="8" t="s">
        <v>416</v>
      </c>
      <c r="Z171" s="8" t="s">
        <v>417</v>
      </c>
      <c r="AA171" s="8" t="s">
        <v>67</v>
      </c>
      <c r="AB171" s="8" t="s">
        <v>67</v>
      </c>
      <c r="AC171" s="8" t="s">
        <v>864</v>
      </c>
      <c r="AD171" s="8" t="s">
        <v>118</v>
      </c>
      <c r="AE171" s="8"/>
      <c r="AF171" s="11" t="s">
        <v>1461</v>
      </c>
      <c r="AG171" s="8" t="s">
        <v>1462</v>
      </c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3"/>
      <c r="AT171" s="14">
        <v>137122</v>
      </c>
      <c r="AU171" s="8" t="str">
        <f>AU$16</f>
        <v>W-4</v>
      </c>
      <c r="AV171" s="8" t="s">
        <v>1147</v>
      </c>
      <c r="AW171" s="8"/>
      <c r="AX171" s="15">
        <v>8760</v>
      </c>
      <c r="AY171" s="9">
        <v>12</v>
      </c>
      <c r="AZ171" s="16">
        <v>0</v>
      </c>
      <c r="BA171" s="16">
        <v>100</v>
      </c>
      <c r="BB171" s="9">
        <f t="shared" si="47"/>
        <v>0</v>
      </c>
      <c r="BC171" s="9">
        <f t="shared" si="48"/>
        <v>137122</v>
      </c>
      <c r="BD171" s="17">
        <f t="shared" si="49"/>
        <v>0</v>
      </c>
      <c r="BE171" s="17">
        <f t="shared" si="50"/>
        <v>0</v>
      </c>
      <c r="BF171" s="18">
        <f t="shared" si="51"/>
        <v>0</v>
      </c>
      <c r="BG171" s="18">
        <f t="shared" si="52"/>
        <v>0</v>
      </c>
      <c r="BH171" s="18">
        <f t="shared" si="53"/>
        <v>0</v>
      </c>
      <c r="BI171" s="19">
        <f t="shared" si="54"/>
        <v>0</v>
      </c>
      <c r="BJ171" s="20">
        <f t="shared" si="55"/>
        <v>0</v>
      </c>
      <c r="BK171" s="19">
        <f t="shared" si="56"/>
        <v>0</v>
      </c>
      <c r="BL171" s="20">
        <f t="shared" si="57"/>
        <v>0</v>
      </c>
      <c r="BM171" s="12">
        <f>VLOOKUP(AU171,Ceny!$A$3:$E$9,2,FALSE)</f>
        <v>204.77</v>
      </c>
      <c r="BN171" s="20">
        <f t="shared" si="67"/>
        <v>0</v>
      </c>
      <c r="BO171" s="12">
        <f>VLOOKUP(AU171,Ceny!$A$3:$E$9,4,FALSE)</f>
        <v>158.16</v>
      </c>
      <c r="BP171" s="20">
        <f t="shared" si="68"/>
        <v>1897.92</v>
      </c>
      <c r="BQ171" s="12">
        <f>VLOOKUP(AU171,Ceny!$A$3:$E$9,3,FALSE)</f>
        <v>4.4069999999999998E-2</v>
      </c>
      <c r="BR171" s="20">
        <f t="shared" si="58"/>
        <v>0</v>
      </c>
      <c r="BS171" s="12">
        <f>VLOOKUP(AU171,Ceny!$A$3:$E$9,5,FALSE)</f>
        <v>3.5020000000000003E-2</v>
      </c>
      <c r="BT171" s="20">
        <f t="shared" si="59"/>
        <v>4802.01</v>
      </c>
      <c r="BU171" s="20">
        <v>0</v>
      </c>
      <c r="BV171" s="68">
        <f t="shared" si="60"/>
        <v>0</v>
      </c>
      <c r="BW171" s="21">
        <f t="shared" si="61"/>
        <v>6699.93</v>
      </c>
      <c r="BX171" s="21">
        <f t="shared" si="62"/>
        <v>1540.98</v>
      </c>
      <c r="BY171" s="21">
        <f t="shared" si="63"/>
        <v>8240.91</v>
      </c>
      <c r="CA171" s="66"/>
    </row>
    <row r="172" spans="1:79">
      <c r="A172" s="73">
        <f t="shared" si="64"/>
        <v>159</v>
      </c>
      <c r="B172" s="8" t="s">
        <v>65</v>
      </c>
      <c r="C172" s="8" t="s">
        <v>66</v>
      </c>
      <c r="D172" s="8" t="s">
        <v>67</v>
      </c>
      <c r="E172" s="8" t="s">
        <v>67</v>
      </c>
      <c r="F172" s="8" t="s">
        <v>68</v>
      </c>
      <c r="G172" s="8" t="s">
        <v>69</v>
      </c>
      <c r="H172" s="8"/>
      <c r="I172" s="8" t="s">
        <v>70</v>
      </c>
      <c r="J172" s="8" t="s">
        <v>419</v>
      </c>
      <c r="K172" s="8" t="s">
        <v>420</v>
      </c>
      <c r="L172" s="8" t="s">
        <v>67</v>
      </c>
      <c r="M172" s="8" t="s">
        <v>67</v>
      </c>
      <c r="N172" s="8" t="s">
        <v>421</v>
      </c>
      <c r="O172" s="8" t="s">
        <v>422</v>
      </c>
      <c r="P172" s="8"/>
      <c r="Q172" s="8" t="s">
        <v>740</v>
      </c>
      <c r="R172" s="8" t="s">
        <v>741</v>
      </c>
      <c r="S172" s="8">
        <v>0</v>
      </c>
      <c r="T172" s="9" t="s">
        <v>49</v>
      </c>
      <c r="U172" s="9" t="s">
        <v>35</v>
      </c>
      <c r="V172" s="8" t="s">
        <v>746</v>
      </c>
      <c r="W172" s="10">
        <v>45657</v>
      </c>
      <c r="X172" s="8" t="s">
        <v>747</v>
      </c>
      <c r="Y172" s="8" t="s">
        <v>865</v>
      </c>
      <c r="Z172" s="8" t="s">
        <v>420</v>
      </c>
      <c r="AA172" s="8" t="s">
        <v>67</v>
      </c>
      <c r="AB172" s="8" t="s">
        <v>67</v>
      </c>
      <c r="AC172" s="8" t="s">
        <v>421</v>
      </c>
      <c r="AD172" s="8" t="s">
        <v>422</v>
      </c>
      <c r="AE172" s="8"/>
      <c r="AF172" s="11" t="s">
        <v>1463</v>
      </c>
      <c r="AG172" s="8"/>
      <c r="AH172" s="12">
        <v>76448</v>
      </c>
      <c r="AI172" s="12">
        <v>72321</v>
      </c>
      <c r="AJ172" s="12">
        <v>60109</v>
      </c>
      <c r="AK172" s="12">
        <v>35581</v>
      </c>
      <c r="AL172" s="12">
        <v>11233</v>
      </c>
      <c r="AM172" s="12">
        <v>3069</v>
      </c>
      <c r="AN172" s="12">
        <v>2058</v>
      </c>
      <c r="AO172" s="12">
        <v>2904</v>
      </c>
      <c r="AP172" s="12">
        <v>3878</v>
      </c>
      <c r="AQ172" s="12">
        <v>21482</v>
      </c>
      <c r="AR172" s="12">
        <v>55699</v>
      </c>
      <c r="AS172" s="13">
        <v>75782</v>
      </c>
      <c r="AT172" s="14">
        <f>AH172+AI172+AJ172+AK172+AL172+AM172+AN172+AO172+AP172+AQ172+AR172+AS172</f>
        <v>420564</v>
      </c>
      <c r="AU172" s="8" t="str">
        <f>AU$18</f>
        <v>W-5.1</v>
      </c>
      <c r="AV172" s="8" t="s">
        <v>1147</v>
      </c>
      <c r="AW172" s="8" t="s">
        <v>861</v>
      </c>
      <c r="AX172" s="15">
        <v>8760</v>
      </c>
      <c r="AY172" s="9">
        <v>12</v>
      </c>
      <c r="AZ172" s="16">
        <v>0</v>
      </c>
      <c r="BA172" s="16">
        <v>100</v>
      </c>
      <c r="BB172" s="9">
        <f t="shared" si="47"/>
        <v>0</v>
      </c>
      <c r="BC172" s="9">
        <f t="shared" si="48"/>
        <v>420564</v>
      </c>
      <c r="BD172" s="17">
        <f t="shared" si="49"/>
        <v>0</v>
      </c>
      <c r="BE172" s="17">
        <f t="shared" si="50"/>
        <v>0</v>
      </c>
      <c r="BF172" s="18">
        <f t="shared" si="51"/>
        <v>0</v>
      </c>
      <c r="BG172" s="18">
        <f t="shared" si="52"/>
        <v>0</v>
      </c>
      <c r="BH172" s="18">
        <f t="shared" si="53"/>
        <v>0</v>
      </c>
      <c r="BI172" s="19">
        <f t="shared" si="54"/>
        <v>0</v>
      </c>
      <c r="BJ172" s="20">
        <f t="shared" si="55"/>
        <v>0</v>
      </c>
      <c r="BK172" s="19">
        <f t="shared" si="56"/>
        <v>0</v>
      </c>
      <c r="BL172" s="20">
        <f t="shared" si="57"/>
        <v>0</v>
      </c>
      <c r="BM172" s="12">
        <f>VLOOKUP(AU172,Ceny!$A$3:$E$9,2,FALSE)</f>
        <v>6.4200000000000004E-3</v>
      </c>
      <c r="BN172" s="20">
        <f>ROUND(BM172*AX172*AW172*AZ172/100,2)</f>
        <v>0</v>
      </c>
      <c r="BO172" s="12">
        <f>VLOOKUP(AU172,Ceny!$A$3:$E$9,4,FALSE)</f>
        <v>4.96E-3</v>
      </c>
      <c r="BP172" s="20">
        <f>ROUND(BO172*AW172*AX172*BA172/100,2)</f>
        <v>11905.19</v>
      </c>
      <c r="BQ172" s="12">
        <f>VLOOKUP(AU172,Ceny!$A$3:$E$9,3,FALSE)</f>
        <v>2.3060000000000001E-2</v>
      </c>
      <c r="BR172" s="20">
        <f t="shared" si="58"/>
        <v>0</v>
      </c>
      <c r="BS172" s="12">
        <f>VLOOKUP(AU172,Ceny!$A$3:$E$9,5,FALSE)</f>
        <v>1.8329999999999999E-2</v>
      </c>
      <c r="BT172" s="20">
        <f t="shared" si="59"/>
        <v>7708.94</v>
      </c>
      <c r="BU172" s="20">
        <v>0</v>
      </c>
      <c r="BV172" s="68">
        <f t="shared" si="60"/>
        <v>0</v>
      </c>
      <c r="BW172" s="21">
        <f t="shared" si="61"/>
        <v>19614.13</v>
      </c>
      <c r="BX172" s="21">
        <f t="shared" si="62"/>
        <v>4511.25</v>
      </c>
      <c r="BY172" s="21">
        <f t="shared" si="63"/>
        <v>24125.38</v>
      </c>
      <c r="CA172" s="66"/>
    </row>
    <row r="173" spans="1:79">
      <c r="A173" s="73">
        <f t="shared" si="64"/>
        <v>160</v>
      </c>
      <c r="B173" s="8" t="s">
        <v>65</v>
      </c>
      <c r="C173" s="8" t="s">
        <v>66</v>
      </c>
      <c r="D173" s="8" t="s">
        <v>67</v>
      </c>
      <c r="E173" s="8" t="s">
        <v>67</v>
      </c>
      <c r="F173" s="8" t="s">
        <v>68</v>
      </c>
      <c r="G173" s="8" t="s">
        <v>69</v>
      </c>
      <c r="H173" s="8"/>
      <c r="I173" s="8" t="s">
        <v>70</v>
      </c>
      <c r="J173" s="8" t="s">
        <v>419</v>
      </c>
      <c r="K173" s="8" t="s">
        <v>420</v>
      </c>
      <c r="L173" s="8" t="s">
        <v>67</v>
      </c>
      <c r="M173" s="8" t="s">
        <v>67</v>
      </c>
      <c r="N173" s="8" t="s">
        <v>421</v>
      </c>
      <c r="O173" s="8" t="s">
        <v>422</v>
      </c>
      <c r="P173" s="8"/>
      <c r="Q173" s="8" t="s">
        <v>740</v>
      </c>
      <c r="R173" s="8" t="s">
        <v>741</v>
      </c>
      <c r="S173" s="8">
        <v>0</v>
      </c>
      <c r="T173" s="9" t="s">
        <v>49</v>
      </c>
      <c r="U173" s="9" t="s">
        <v>35</v>
      </c>
      <c r="V173" s="8" t="s">
        <v>746</v>
      </c>
      <c r="W173" s="10">
        <v>45657</v>
      </c>
      <c r="X173" s="8" t="s">
        <v>747</v>
      </c>
      <c r="Y173" s="8" t="s">
        <v>419</v>
      </c>
      <c r="Z173" s="8" t="s">
        <v>420</v>
      </c>
      <c r="AA173" s="8" t="s">
        <v>67</v>
      </c>
      <c r="AB173" s="8" t="s">
        <v>67</v>
      </c>
      <c r="AC173" s="8" t="s">
        <v>421</v>
      </c>
      <c r="AD173" s="8" t="s">
        <v>422</v>
      </c>
      <c r="AE173" s="8"/>
      <c r="AF173" s="11" t="s">
        <v>1464</v>
      </c>
      <c r="AG173" s="8" t="s">
        <v>1465</v>
      </c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3"/>
      <c r="AT173" s="14">
        <v>5615</v>
      </c>
      <c r="AU173" s="8" t="str">
        <f>AU$29</f>
        <v>W-2.1</v>
      </c>
      <c r="AV173" s="8" t="s">
        <v>1147</v>
      </c>
      <c r="AW173" s="8"/>
      <c r="AX173" s="15">
        <v>8760</v>
      </c>
      <c r="AY173" s="9">
        <v>12</v>
      </c>
      <c r="AZ173" s="16">
        <v>0</v>
      </c>
      <c r="BA173" s="16">
        <v>100</v>
      </c>
      <c r="BB173" s="9">
        <f t="shared" si="47"/>
        <v>0</v>
      </c>
      <c r="BC173" s="9">
        <f t="shared" si="48"/>
        <v>5615</v>
      </c>
      <c r="BD173" s="17">
        <f t="shared" si="49"/>
        <v>0</v>
      </c>
      <c r="BE173" s="17">
        <f t="shared" si="50"/>
        <v>0</v>
      </c>
      <c r="BF173" s="18">
        <f t="shared" si="51"/>
        <v>0</v>
      </c>
      <c r="BG173" s="18">
        <f t="shared" si="52"/>
        <v>0</v>
      </c>
      <c r="BH173" s="18">
        <f t="shared" si="53"/>
        <v>0</v>
      </c>
      <c r="BI173" s="19">
        <f t="shared" si="54"/>
        <v>0</v>
      </c>
      <c r="BJ173" s="20">
        <f t="shared" si="55"/>
        <v>0</v>
      </c>
      <c r="BK173" s="19">
        <f t="shared" si="56"/>
        <v>0</v>
      </c>
      <c r="BL173" s="20">
        <f t="shared" si="57"/>
        <v>0</v>
      </c>
      <c r="BM173" s="12">
        <f>VLOOKUP(AU173,Ceny!$A$3:$E$9,2,FALSE)</f>
        <v>13.04</v>
      </c>
      <c r="BN173" s="20">
        <f>ROUND(BM173*AY173*AZ173/100,2)</f>
        <v>0</v>
      </c>
      <c r="BO173" s="12">
        <f>VLOOKUP(AU173,Ceny!$A$3:$E$9,4,FALSE)</f>
        <v>10.07</v>
      </c>
      <c r="BP173" s="20">
        <f>ROUND(BO173*AY173*BA173/100,2)</f>
        <v>120.84</v>
      </c>
      <c r="BQ173" s="12">
        <f>VLOOKUP(AU173,Ceny!$A$3:$E$9,3,FALSE)</f>
        <v>4.7559999999999998E-2</v>
      </c>
      <c r="BR173" s="20">
        <f t="shared" si="58"/>
        <v>0</v>
      </c>
      <c r="BS173" s="12">
        <f>VLOOKUP(AU173,Ceny!$A$3:$E$9,5,FALSE)</f>
        <v>3.7789999999999997E-2</v>
      </c>
      <c r="BT173" s="20">
        <f t="shared" si="59"/>
        <v>212.19</v>
      </c>
      <c r="BU173" s="20">
        <v>0</v>
      </c>
      <c r="BV173" s="68">
        <f t="shared" si="60"/>
        <v>0</v>
      </c>
      <c r="BW173" s="21">
        <f t="shared" si="61"/>
        <v>333.03</v>
      </c>
      <c r="BX173" s="21">
        <f t="shared" si="62"/>
        <v>76.599999999999994</v>
      </c>
      <c r="BY173" s="21">
        <f t="shared" si="63"/>
        <v>409.63</v>
      </c>
      <c r="CA173" s="66"/>
    </row>
    <row r="174" spans="1:79">
      <c r="A174" s="73">
        <f t="shared" si="64"/>
        <v>161</v>
      </c>
      <c r="B174" s="8" t="s">
        <v>65</v>
      </c>
      <c r="C174" s="8" t="s">
        <v>66</v>
      </c>
      <c r="D174" s="8" t="s">
        <v>67</v>
      </c>
      <c r="E174" s="8" t="s">
        <v>67</v>
      </c>
      <c r="F174" s="8" t="s">
        <v>68</v>
      </c>
      <c r="G174" s="8" t="s">
        <v>69</v>
      </c>
      <c r="H174" s="8"/>
      <c r="I174" s="8" t="s">
        <v>70</v>
      </c>
      <c r="J174" s="8" t="s">
        <v>423</v>
      </c>
      <c r="K174" s="8" t="s">
        <v>424</v>
      </c>
      <c r="L174" s="8" t="s">
        <v>67</v>
      </c>
      <c r="M174" s="8" t="s">
        <v>67</v>
      </c>
      <c r="N174" s="8" t="s">
        <v>89</v>
      </c>
      <c r="O174" s="8" t="s">
        <v>425</v>
      </c>
      <c r="P174" s="8"/>
      <c r="Q174" s="8" t="s">
        <v>740</v>
      </c>
      <c r="R174" s="8" t="s">
        <v>741</v>
      </c>
      <c r="S174" s="8">
        <v>0</v>
      </c>
      <c r="T174" s="9" t="s">
        <v>49</v>
      </c>
      <c r="U174" s="9" t="s">
        <v>35</v>
      </c>
      <c r="V174" s="8" t="s">
        <v>746</v>
      </c>
      <c r="W174" s="10">
        <v>45657</v>
      </c>
      <c r="X174" s="8" t="s">
        <v>747</v>
      </c>
      <c r="Y174" s="8" t="s">
        <v>423</v>
      </c>
      <c r="Z174" s="8" t="s">
        <v>424</v>
      </c>
      <c r="AA174" s="8" t="s">
        <v>67</v>
      </c>
      <c r="AB174" s="8" t="s">
        <v>67</v>
      </c>
      <c r="AC174" s="8" t="s">
        <v>89</v>
      </c>
      <c r="AD174" s="8" t="s">
        <v>425</v>
      </c>
      <c r="AE174" s="8"/>
      <c r="AF174" s="11" t="s">
        <v>1466</v>
      </c>
      <c r="AG174" s="8" t="s">
        <v>1467</v>
      </c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3"/>
      <c r="AT174" s="14">
        <v>573</v>
      </c>
      <c r="AU174" s="8" t="str">
        <f>AU$14</f>
        <v>W-1.1</v>
      </c>
      <c r="AV174" s="8" t="s">
        <v>1147</v>
      </c>
      <c r="AW174" s="8"/>
      <c r="AX174" s="15">
        <v>8760</v>
      </c>
      <c r="AY174" s="9">
        <v>12</v>
      </c>
      <c r="AZ174" s="16">
        <v>0</v>
      </c>
      <c r="BA174" s="16">
        <v>100</v>
      </c>
      <c r="BB174" s="9">
        <f t="shared" si="47"/>
        <v>0</v>
      </c>
      <c r="BC174" s="9">
        <f t="shared" si="48"/>
        <v>573</v>
      </c>
      <c r="BD174" s="17">
        <f t="shared" si="49"/>
        <v>0</v>
      </c>
      <c r="BE174" s="17">
        <f t="shared" si="50"/>
        <v>0</v>
      </c>
      <c r="BF174" s="18">
        <f t="shared" si="51"/>
        <v>0</v>
      </c>
      <c r="BG174" s="18">
        <f t="shared" si="52"/>
        <v>0</v>
      </c>
      <c r="BH174" s="18">
        <f t="shared" si="53"/>
        <v>0</v>
      </c>
      <c r="BI174" s="19">
        <f t="shared" si="54"/>
        <v>0</v>
      </c>
      <c r="BJ174" s="20">
        <f t="shared" si="55"/>
        <v>0</v>
      </c>
      <c r="BK174" s="19">
        <f t="shared" si="56"/>
        <v>0</v>
      </c>
      <c r="BL174" s="20">
        <f t="shared" si="57"/>
        <v>0</v>
      </c>
      <c r="BM174" s="12">
        <f>VLOOKUP(AU174,Ceny!$A$3:$E$9,2,FALSE)</f>
        <v>6.01</v>
      </c>
      <c r="BN174" s="20">
        <f>ROUND(BM174*AY174*AZ174/100,2)</f>
        <v>0</v>
      </c>
      <c r="BO174" s="12">
        <f>VLOOKUP(AU174,Ceny!$A$3:$E$9,4,FALSE)</f>
        <v>4.6399999999999997</v>
      </c>
      <c r="BP174" s="20">
        <f>ROUND(BO174*AY174*BA174/100,2)</f>
        <v>55.68</v>
      </c>
      <c r="BQ174" s="12">
        <f>VLOOKUP(AU174,Ceny!$A$3:$E$9,3,FALSE)</f>
        <v>5.706E-2</v>
      </c>
      <c r="BR174" s="20">
        <f t="shared" si="58"/>
        <v>0</v>
      </c>
      <c r="BS174" s="12">
        <f>VLOOKUP(AU174,Ceny!$A$3:$E$9,5,FALSE)</f>
        <v>4.5350000000000001E-2</v>
      </c>
      <c r="BT174" s="20">
        <f t="shared" si="59"/>
        <v>25.99</v>
      </c>
      <c r="BU174" s="20">
        <v>0</v>
      </c>
      <c r="BV174" s="68">
        <f t="shared" si="60"/>
        <v>0</v>
      </c>
      <c r="BW174" s="21">
        <f t="shared" si="61"/>
        <v>81.67</v>
      </c>
      <c r="BX174" s="21">
        <f t="shared" si="62"/>
        <v>18.78</v>
      </c>
      <c r="BY174" s="21">
        <f t="shared" si="63"/>
        <v>100.45</v>
      </c>
      <c r="CA174" s="66"/>
    </row>
    <row r="175" spans="1:79">
      <c r="A175" s="73">
        <f t="shared" si="64"/>
        <v>162</v>
      </c>
      <c r="B175" s="8" t="s">
        <v>65</v>
      </c>
      <c r="C175" s="8" t="s">
        <v>66</v>
      </c>
      <c r="D175" s="8" t="s">
        <v>67</v>
      </c>
      <c r="E175" s="8" t="s">
        <v>67</v>
      </c>
      <c r="F175" s="8" t="s">
        <v>68</v>
      </c>
      <c r="G175" s="8" t="s">
        <v>69</v>
      </c>
      <c r="H175" s="8"/>
      <c r="I175" s="8" t="s">
        <v>70</v>
      </c>
      <c r="J175" s="8" t="s">
        <v>426</v>
      </c>
      <c r="K175" s="8" t="s">
        <v>370</v>
      </c>
      <c r="L175" s="8" t="s">
        <v>67</v>
      </c>
      <c r="M175" s="8" t="s">
        <v>67</v>
      </c>
      <c r="N175" s="8" t="s">
        <v>427</v>
      </c>
      <c r="O175" s="8" t="s">
        <v>428</v>
      </c>
      <c r="P175" s="8"/>
      <c r="Q175" s="8" t="s">
        <v>740</v>
      </c>
      <c r="R175" s="8" t="s">
        <v>741</v>
      </c>
      <c r="S175" s="8">
        <v>0</v>
      </c>
      <c r="T175" s="9" t="s">
        <v>49</v>
      </c>
      <c r="U175" s="9" t="s">
        <v>35</v>
      </c>
      <c r="V175" s="8" t="s">
        <v>746</v>
      </c>
      <c r="W175" s="10">
        <v>45657</v>
      </c>
      <c r="X175" s="8" t="s">
        <v>747</v>
      </c>
      <c r="Y175" s="8" t="s">
        <v>866</v>
      </c>
      <c r="Z175" s="8" t="s">
        <v>370</v>
      </c>
      <c r="AA175" s="8" t="s">
        <v>67</v>
      </c>
      <c r="AB175" s="8" t="s">
        <v>67</v>
      </c>
      <c r="AC175" s="8" t="s">
        <v>427</v>
      </c>
      <c r="AD175" s="8" t="s">
        <v>428</v>
      </c>
      <c r="AE175" s="8"/>
      <c r="AF175" s="11" t="s">
        <v>1468</v>
      </c>
      <c r="AG175" s="8" t="s">
        <v>1469</v>
      </c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3"/>
      <c r="AT175" s="14">
        <v>0</v>
      </c>
      <c r="AU175" s="8" t="str">
        <f>AU$14</f>
        <v>W-1.1</v>
      </c>
      <c r="AV175" s="8" t="s">
        <v>1147</v>
      </c>
      <c r="AW175" s="8"/>
      <c r="AX175" s="15">
        <v>8760</v>
      </c>
      <c r="AY175" s="9">
        <v>12</v>
      </c>
      <c r="AZ175" s="16">
        <v>0</v>
      </c>
      <c r="BA175" s="16">
        <v>100</v>
      </c>
      <c r="BB175" s="9">
        <f t="shared" si="47"/>
        <v>0</v>
      </c>
      <c r="BC175" s="9">
        <f t="shared" si="48"/>
        <v>0</v>
      </c>
      <c r="BD175" s="17">
        <f t="shared" si="49"/>
        <v>0</v>
      </c>
      <c r="BE175" s="17">
        <f t="shared" si="50"/>
        <v>0</v>
      </c>
      <c r="BF175" s="18">
        <f t="shared" si="51"/>
        <v>0</v>
      </c>
      <c r="BG175" s="18">
        <f t="shared" si="52"/>
        <v>0</v>
      </c>
      <c r="BH175" s="18">
        <f t="shared" si="53"/>
        <v>0</v>
      </c>
      <c r="BI175" s="19">
        <f t="shared" si="54"/>
        <v>0</v>
      </c>
      <c r="BJ175" s="20">
        <f t="shared" si="55"/>
        <v>0</v>
      </c>
      <c r="BK175" s="19">
        <f t="shared" si="56"/>
        <v>0</v>
      </c>
      <c r="BL175" s="20">
        <f t="shared" si="57"/>
        <v>0</v>
      </c>
      <c r="BM175" s="12">
        <f>VLOOKUP(AU175,Ceny!$A$3:$E$9,2,FALSE)</f>
        <v>6.01</v>
      </c>
      <c r="BN175" s="20">
        <f>ROUND(BM175*AY175*AZ175/100,2)</f>
        <v>0</v>
      </c>
      <c r="BO175" s="12">
        <f>VLOOKUP(AU175,Ceny!$A$3:$E$9,4,FALSE)</f>
        <v>4.6399999999999997</v>
      </c>
      <c r="BP175" s="20">
        <f>ROUND(BO175*AY175*BA175/100,2)</f>
        <v>55.68</v>
      </c>
      <c r="BQ175" s="12">
        <f>VLOOKUP(AU175,Ceny!$A$3:$E$9,3,FALSE)</f>
        <v>5.706E-2</v>
      </c>
      <c r="BR175" s="20">
        <f t="shared" si="58"/>
        <v>0</v>
      </c>
      <c r="BS175" s="12">
        <f>VLOOKUP(AU175,Ceny!$A$3:$E$9,5,FALSE)</f>
        <v>4.5350000000000001E-2</v>
      </c>
      <c r="BT175" s="20">
        <f t="shared" si="59"/>
        <v>0</v>
      </c>
      <c r="BU175" s="20">
        <v>0</v>
      </c>
      <c r="BV175" s="68">
        <f t="shared" si="60"/>
        <v>0</v>
      </c>
      <c r="BW175" s="21">
        <f t="shared" si="61"/>
        <v>55.68</v>
      </c>
      <c r="BX175" s="21">
        <f t="shared" si="62"/>
        <v>12.81</v>
      </c>
      <c r="BY175" s="21">
        <f t="shared" si="63"/>
        <v>68.489999999999995</v>
      </c>
      <c r="CA175" s="66"/>
    </row>
    <row r="176" spans="1:79">
      <c r="A176" s="73">
        <f t="shared" si="64"/>
        <v>163</v>
      </c>
      <c r="B176" s="8" t="s">
        <v>65</v>
      </c>
      <c r="C176" s="8" t="s">
        <v>66</v>
      </c>
      <c r="D176" s="8" t="s">
        <v>67</v>
      </c>
      <c r="E176" s="8" t="s">
        <v>67</v>
      </c>
      <c r="F176" s="8" t="s">
        <v>68</v>
      </c>
      <c r="G176" s="8" t="s">
        <v>69</v>
      </c>
      <c r="H176" s="8"/>
      <c r="I176" s="8" t="s">
        <v>70</v>
      </c>
      <c r="J176" s="8" t="s">
        <v>429</v>
      </c>
      <c r="K176" s="8" t="s">
        <v>430</v>
      </c>
      <c r="L176" s="8" t="s">
        <v>67</v>
      </c>
      <c r="M176" s="8" t="s">
        <v>67</v>
      </c>
      <c r="N176" s="8" t="s">
        <v>431</v>
      </c>
      <c r="O176" s="8" t="s">
        <v>432</v>
      </c>
      <c r="P176" s="8"/>
      <c r="Q176" s="8" t="s">
        <v>740</v>
      </c>
      <c r="R176" s="8" t="s">
        <v>741</v>
      </c>
      <c r="S176" s="8">
        <v>0</v>
      </c>
      <c r="T176" s="9" t="s">
        <v>49</v>
      </c>
      <c r="U176" s="9" t="s">
        <v>35</v>
      </c>
      <c r="V176" s="8" t="s">
        <v>746</v>
      </c>
      <c r="W176" s="10">
        <v>45657</v>
      </c>
      <c r="X176" s="8" t="s">
        <v>747</v>
      </c>
      <c r="Y176" s="8" t="s">
        <v>429</v>
      </c>
      <c r="Z176" s="8" t="s">
        <v>430</v>
      </c>
      <c r="AA176" s="8" t="s">
        <v>67</v>
      </c>
      <c r="AB176" s="8" t="s">
        <v>67</v>
      </c>
      <c r="AC176" s="8" t="s">
        <v>431</v>
      </c>
      <c r="AD176" s="8" t="s">
        <v>432</v>
      </c>
      <c r="AE176" s="8"/>
      <c r="AF176" s="11" t="s">
        <v>1470</v>
      </c>
      <c r="AG176" s="8" t="s">
        <v>1471</v>
      </c>
      <c r="AH176" s="12">
        <v>77903</v>
      </c>
      <c r="AI176" s="12">
        <v>75133</v>
      </c>
      <c r="AJ176" s="12">
        <v>59849</v>
      </c>
      <c r="AK176" s="12">
        <v>31959</v>
      </c>
      <c r="AL176" s="12">
        <v>6627</v>
      </c>
      <c r="AM176" s="12">
        <v>3092</v>
      </c>
      <c r="AN176" s="12">
        <v>439</v>
      </c>
      <c r="AO176" s="12">
        <v>0</v>
      </c>
      <c r="AP176" s="12">
        <v>2949</v>
      </c>
      <c r="AQ176" s="12">
        <v>19900</v>
      </c>
      <c r="AR176" s="12">
        <v>64445</v>
      </c>
      <c r="AS176" s="13">
        <v>54717</v>
      </c>
      <c r="AT176" s="14">
        <f>AH176+AI176+AJ176+AK176+AL176+AM176+AN176+AO176+AP176+AQ176+AR176+AS176</f>
        <v>397013</v>
      </c>
      <c r="AU176" s="8" t="str">
        <f>AU$18</f>
        <v>W-5.1</v>
      </c>
      <c r="AV176" s="8" t="s">
        <v>1147</v>
      </c>
      <c r="AW176" s="8" t="s">
        <v>995</v>
      </c>
      <c r="AX176" s="15">
        <v>8760</v>
      </c>
      <c r="AY176" s="9">
        <v>12</v>
      </c>
      <c r="AZ176" s="16">
        <v>0</v>
      </c>
      <c r="BA176" s="16">
        <v>100</v>
      </c>
      <c r="BB176" s="9">
        <f t="shared" si="47"/>
        <v>0</v>
      </c>
      <c r="BC176" s="9">
        <f t="shared" si="48"/>
        <v>397013</v>
      </c>
      <c r="BD176" s="17">
        <f t="shared" si="49"/>
        <v>0</v>
      </c>
      <c r="BE176" s="17">
        <f t="shared" si="50"/>
        <v>0</v>
      </c>
      <c r="BF176" s="18">
        <f t="shared" si="51"/>
        <v>0</v>
      </c>
      <c r="BG176" s="18">
        <f t="shared" si="52"/>
        <v>0</v>
      </c>
      <c r="BH176" s="18">
        <f t="shared" si="53"/>
        <v>0</v>
      </c>
      <c r="BI176" s="19">
        <f t="shared" si="54"/>
        <v>0</v>
      </c>
      <c r="BJ176" s="20">
        <f t="shared" si="55"/>
        <v>0</v>
      </c>
      <c r="BK176" s="19">
        <f t="shared" si="56"/>
        <v>0</v>
      </c>
      <c r="BL176" s="20">
        <f t="shared" si="57"/>
        <v>0</v>
      </c>
      <c r="BM176" s="12">
        <f>VLOOKUP(AU176,Ceny!$A$3:$E$9,2,FALSE)</f>
        <v>6.4200000000000004E-3</v>
      </c>
      <c r="BN176" s="20">
        <f>ROUND(BM176*AX176*AW176*AZ176/100,2)</f>
        <v>0</v>
      </c>
      <c r="BO176" s="12">
        <f>VLOOKUP(AU176,Ceny!$A$3:$E$9,4,FALSE)</f>
        <v>4.96E-3</v>
      </c>
      <c r="BP176" s="20">
        <f>ROUND(BO176*AW176*AX176*BA176/100,2)</f>
        <v>9515.4599999999991</v>
      </c>
      <c r="BQ176" s="12">
        <f>VLOOKUP(AU176,Ceny!$A$3:$E$9,3,FALSE)</f>
        <v>2.3060000000000001E-2</v>
      </c>
      <c r="BR176" s="20">
        <f t="shared" si="58"/>
        <v>0</v>
      </c>
      <c r="BS176" s="12">
        <f>VLOOKUP(AU176,Ceny!$A$3:$E$9,5,FALSE)</f>
        <v>1.8329999999999999E-2</v>
      </c>
      <c r="BT176" s="20">
        <f t="shared" si="59"/>
        <v>7277.25</v>
      </c>
      <c r="BU176" s="20">
        <v>0</v>
      </c>
      <c r="BV176" s="68">
        <f t="shared" si="60"/>
        <v>0</v>
      </c>
      <c r="BW176" s="21">
        <f t="shared" si="61"/>
        <v>16792.71</v>
      </c>
      <c r="BX176" s="21">
        <f t="shared" si="62"/>
        <v>3862.32</v>
      </c>
      <c r="BY176" s="21">
        <f t="shared" si="63"/>
        <v>20655.03</v>
      </c>
      <c r="CA176" s="66"/>
    </row>
    <row r="177" spans="1:79">
      <c r="A177" s="73">
        <f t="shared" si="64"/>
        <v>164</v>
      </c>
      <c r="B177" s="8" t="s">
        <v>65</v>
      </c>
      <c r="C177" s="8" t="s">
        <v>66</v>
      </c>
      <c r="D177" s="8" t="s">
        <v>67</v>
      </c>
      <c r="E177" s="8" t="s">
        <v>67</v>
      </c>
      <c r="F177" s="8" t="s">
        <v>68</v>
      </c>
      <c r="G177" s="8" t="s">
        <v>69</v>
      </c>
      <c r="H177" s="8"/>
      <c r="I177" s="8" t="s">
        <v>70</v>
      </c>
      <c r="J177" s="8" t="s">
        <v>429</v>
      </c>
      <c r="K177" s="8" t="s">
        <v>430</v>
      </c>
      <c r="L177" s="8" t="s">
        <v>67</v>
      </c>
      <c r="M177" s="8" t="s">
        <v>67</v>
      </c>
      <c r="N177" s="8" t="s">
        <v>431</v>
      </c>
      <c r="O177" s="8" t="s">
        <v>432</v>
      </c>
      <c r="P177" s="8"/>
      <c r="Q177" s="8" t="s">
        <v>740</v>
      </c>
      <c r="R177" s="8" t="s">
        <v>741</v>
      </c>
      <c r="S177" s="8">
        <v>0</v>
      </c>
      <c r="T177" s="9" t="s">
        <v>49</v>
      </c>
      <c r="U177" s="9" t="s">
        <v>35</v>
      </c>
      <c r="V177" s="8" t="s">
        <v>746</v>
      </c>
      <c r="W177" s="10">
        <v>45657</v>
      </c>
      <c r="X177" s="8" t="s">
        <v>747</v>
      </c>
      <c r="Y177" s="8" t="s">
        <v>429</v>
      </c>
      <c r="Z177" s="8" t="s">
        <v>430</v>
      </c>
      <c r="AA177" s="8" t="s">
        <v>67</v>
      </c>
      <c r="AB177" s="8" t="s">
        <v>67</v>
      </c>
      <c r="AC177" s="8" t="s">
        <v>431</v>
      </c>
      <c r="AD177" s="8" t="s">
        <v>432</v>
      </c>
      <c r="AE177" s="8"/>
      <c r="AF177" s="11" t="s">
        <v>1472</v>
      </c>
      <c r="AG177" s="8" t="s">
        <v>1473</v>
      </c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3"/>
      <c r="AT177" s="14">
        <v>10522</v>
      </c>
      <c r="AU177" s="8" t="str">
        <f>AU$29</f>
        <v>W-2.1</v>
      </c>
      <c r="AV177" s="8" t="s">
        <v>1147</v>
      </c>
      <c r="AW177" s="8"/>
      <c r="AX177" s="15">
        <v>8760</v>
      </c>
      <c r="AY177" s="9">
        <v>12</v>
      </c>
      <c r="AZ177" s="16">
        <v>0</v>
      </c>
      <c r="BA177" s="16">
        <v>100</v>
      </c>
      <c r="BB177" s="9">
        <f t="shared" si="47"/>
        <v>0</v>
      </c>
      <c r="BC177" s="9">
        <f t="shared" si="48"/>
        <v>10522</v>
      </c>
      <c r="BD177" s="17">
        <f t="shared" si="49"/>
        <v>0</v>
      </c>
      <c r="BE177" s="17">
        <f t="shared" si="50"/>
        <v>0</v>
      </c>
      <c r="BF177" s="18">
        <f t="shared" si="51"/>
        <v>0</v>
      </c>
      <c r="BG177" s="18">
        <f t="shared" si="52"/>
        <v>0</v>
      </c>
      <c r="BH177" s="18">
        <f t="shared" si="53"/>
        <v>0</v>
      </c>
      <c r="BI177" s="19">
        <f t="shared" si="54"/>
        <v>0</v>
      </c>
      <c r="BJ177" s="20">
        <f t="shared" si="55"/>
        <v>0</v>
      </c>
      <c r="BK177" s="19">
        <f t="shared" si="56"/>
        <v>0</v>
      </c>
      <c r="BL177" s="20">
        <f t="shared" si="57"/>
        <v>0</v>
      </c>
      <c r="BM177" s="12">
        <f>VLOOKUP(AU177,Ceny!$A$3:$E$9,2,FALSE)</f>
        <v>13.04</v>
      </c>
      <c r="BN177" s="20">
        <f>ROUND(BM177*AY177*AZ177/100,2)</f>
        <v>0</v>
      </c>
      <c r="BO177" s="12">
        <f>VLOOKUP(AU177,Ceny!$A$3:$E$9,4,FALSE)</f>
        <v>10.07</v>
      </c>
      <c r="BP177" s="20">
        <f>ROUND(BO177*AY177*BA177/100,2)</f>
        <v>120.84</v>
      </c>
      <c r="BQ177" s="12">
        <f>VLOOKUP(AU177,Ceny!$A$3:$E$9,3,FALSE)</f>
        <v>4.7559999999999998E-2</v>
      </c>
      <c r="BR177" s="20">
        <f t="shared" si="58"/>
        <v>0</v>
      </c>
      <c r="BS177" s="12">
        <f>VLOOKUP(AU177,Ceny!$A$3:$E$9,5,FALSE)</f>
        <v>3.7789999999999997E-2</v>
      </c>
      <c r="BT177" s="20">
        <f t="shared" si="59"/>
        <v>397.63</v>
      </c>
      <c r="BU177" s="20">
        <v>0</v>
      </c>
      <c r="BV177" s="68">
        <f t="shared" si="60"/>
        <v>0</v>
      </c>
      <c r="BW177" s="21">
        <f t="shared" si="61"/>
        <v>518.47</v>
      </c>
      <c r="BX177" s="21">
        <f t="shared" si="62"/>
        <v>119.25</v>
      </c>
      <c r="BY177" s="21">
        <f t="shared" si="63"/>
        <v>637.72</v>
      </c>
      <c r="CA177" s="66"/>
    </row>
    <row r="178" spans="1:79">
      <c r="A178" s="73">
        <f t="shared" si="64"/>
        <v>165</v>
      </c>
      <c r="B178" s="8" t="s">
        <v>65</v>
      </c>
      <c r="C178" s="8" t="s">
        <v>66</v>
      </c>
      <c r="D178" s="8" t="s">
        <v>67</v>
      </c>
      <c r="E178" s="8" t="s">
        <v>67</v>
      </c>
      <c r="F178" s="8" t="s">
        <v>68</v>
      </c>
      <c r="G178" s="8" t="s">
        <v>69</v>
      </c>
      <c r="H178" s="8"/>
      <c r="I178" s="8" t="s">
        <v>70</v>
      </c>
      <c r="J178" s="8" t="s">
        <v>433</v>
      </c>
      <c r="K178" s="8" t="s">
        <v>434</v>
      </c>
      <c r="L178" s="8" t="s">
        <v>67</v>
      </c>
      <c r="M178" s="8" t="s">
        <v>67</v>
      </c>
      <c r="N178" s="8" t="s">
        <v>435</v>
      </c>
      <c r="O178" s="8" t="s">
        <v>102</v>
      </c>
      <c r="P178" s="8"/>
      <c r="Q178" s="8" t="s">
        <v>740</v>
      </c>
      <c r="R178" s="8" t="s">
        <v>741</v>
      </c>
      <c r="S178" s="8">
        <v>0</v>
      </c>
      <c r="T178" s="9" t="s">
        <v>49</v>
      </c>
      <c r="U178" s="9" t="s">
        <v>35</v>
      </c>
      <c r="V178" s="8" t="s">
        <v>746</v>
      </c>
      <c r="W178" s="10">
        <v>45657</v>
      </c>
      <c r="X178" s="8" t="s">
        <v>747</v>
      </c>
      <c r="Y178" s="8" t="s">
        <v>433</v>
      </c>
      <c r="Z178" s="8" t="s">
        <v>434</v>
      </c>
      <c r="AA178" s="8" t="s">
        <v>67</v>
      </c>
      <c r="AB178" s="8" t="s">
        <v>67</v>
      </c>
      <c r="AC178" s="8" t="s">
        <v>435</v>
      </c>
      <c r="AD178" s="8" t="s">
        <v>102</v>
      </c>
      <c r="AE178" s="8"/>
      <c r="AF178" s="11" t="s">
        <v>1474</v>
      </c>
      <c r="AG178" s="8"/>
      <c r="AH178" s="12">
        <v>205614</v>
      </c>
      <c r="AI178" s="12">
        <v>198923</v>
      </c>
      <c r="AJ178" s="12">
        <v>167955</v>
      </c>
      <c r="AK178" s="12">
        <v>111194</v>
      </c>
      <c r="AL178" s="12">
        <v>25653</v>
      </c>
      <c r="AM178" s="12">
        <v>23420</v>
      </c>
      <c r="AN178" s="12">
        <v>17680</v>
      </c>
      <c r="AO178" s="12">
        <v>15596</v>
      </c>
      <c r="AP178" s="12">
        <v>19890</v>
      </c>
      <c r="AQ178" s="12">
        <v>69939</v>
      </c>
      <c r="AR178" s="12">
        <v>162792</v>
      </c>
      <c r="AS178" s="13">
        <v>205273</v>
      </c>
      <c r="AT178" s="14">
        <f>AH178+AI178+AJ178+AK178+AL178+AM178+AN178+AO178+AP178+AQ178+AR178+AS178</f>
        <v>1223929</v>
      </c>
      <c r="AU178" s="8" t="str">
        <f>AU$42</f>
        <v>W-6A.1</v>
      </c>
      <c r="AV178" s="8" t="s">
        <v>1147</v>
      </c>
      <c r="AW178" s="8" t="s">
        <v>1475</v>
      </c>
      <c r="AX178" s="15">
        <v>8760</v>
      </c>
      <c r="AY178" s="9">
        <v>12</v>
      </c>
      <c r="AZ178" s="16">
        <v>0</v>
      </c>
      <c r="BA178" s="16">
        <v>100</v>
      </c>
      <c r="BB178" s="9">
        <f t="shared" si="47"/>
        <v>0</v>
      </c>
      <c r="BC178" s="9">
        <f t="shared" si="48"/>
        <v>1223929</v>
      </c>
      <c r="BD178" s="17">
        <f t="shared" si="49"/>
        <v>0</v>
      </c>
      <c r="BE178" s="17">
        <f t="shared" si="50"/>
        <v>0</v>
      </c>
      <c r="BF178" s="18">
        <f t="shared" si="51"/>
        <v>0</v>
      </c>
      <c r="BG178" s="18">
        <f t="shared" si="52"/>
        <v>0</v>
      </c>
      <c r="BH178" s="18">
        <f t="shared" si="53"/>
        <v>0</v>
      </c>
      <c r="BI178" s="19">
        <f t="shared" si="54"/>
        <v>0</v>
      </c>
      <c r="BJ178" s="20">
        <f t="shared" si="55"/>
        <v>0</v>
      </c>
      <c r="BK178" s="19">
        <f t="shared" si="56"/>
        <v>0</v>
      </c>
      <c r="BL178" s="20">
        <f t="shared" si="57"/>
        <v>0</v>
      </c>
      <c r="BM178" s="12">
        <f>VLOOKUP(AU178,Ceny!$A$3:$E$9,2,FALSE)</f>
        <v>6.8399999999999997E-3</v>
      </c>
      <c r="BN178" s="20">
        <f>ROUND(BM178*AX178*AW178*AZ178/100,2)</f>
        <v>0</v>
      </c>
      <c r="BO178" s="12">
        <f>VLOOKUP(AU178,Ceny!$A$3:$E$9,4,FALSE)</f>
        <v>5.28E-3</v>
      </c>
      <c r="BP178" s="20">
        <f>ROUND(BO178*AY178*BA178/100,2)</f>
        <v>0.06</v>
      </c>
      <c r="BQ178" s="12">
        <f>VLOOKUP(AU178,Ceny!$A$3:$E$9,3,FALSE)</f>
        <v>2.3029999999999998E-2</v>
      </c>
      <c r="BR178" s="20">
        <f t="shared" si="58"/>
        <v>0</v>
      </c>
      <c r="BS178" s="12">
        <f>VLOOKUP(AU178,Ceny!$A$3:$E$9,5,FALSE)</f>
        <v>1.83E-2</v>
      </c>
      <c r="BT178" s="20">
        <f t="shared" si="59"/>
        <v>22397.9</v>
      </c>
      <c r="BU178" s="20">
        <v>0</v>
      </c>
      <c r="BV178" s="68">
        <f t="shared" si="60"/>
        <v>0</v>
      </c>
      <c r="BW178" s="21">
        <f t="shared" si="61"/>
        <v>22397.960000000003</v>
      </c>
      <c r="BX178" s="21">
        <f t="shared" si="62"/>
        <v>5151.53</v>
      </c>
      <c r="BY178" s="21">
        <f t="shared" si="63"/>
        <v>27549.49</v>
      </c>
      <c r="CA178" s="66"/>
    </row>
    <row r="179" spans="1:79">
      <c r="A179" s="73">
        <f t="shared" si="64"/>
        <v>166</v>
      </c>
      <c r="B179" s="8" t="s">
        <v>65</v>
      </c>
      <c r="C179" s="8" t="s">
        <v>66</v>
      </c>
      <c r="D179" s="8" t="s">
        <v>67</v>
      </c>
      <c r="E179" s="8" t="s">
        <v>67</v>
      </c>
      <c r="F179" s="8" t="s">
        <v>68</v>
      </c>
      <c r="G179" s="8" t="s">
        <v>69</v>
      </c>
      <c r="H179" s="8"/>
      <c r="I179" s="8" t="s">
        <v>70</v>
      </c>
      <c r="J179" s="8" t="s">
        <v>433</v>
      </c>
      <c r="K179" s="8" t="s">
        <v>434</v>
      </c>
      <c r="L179" s="8" t="s">
        <v>67</v>
      </c>
      <c r="M179" s="8" t="s">
        <v>67</v>
      </c>
      <c r="N179" s="8" t="s">
        <v>435</v>
      </c>
      <c r="O179" s="8" t="s">
        <v>102</v>
      </c>
      <c r="P179" s="8"/>
      <c r="Q179" s="8" t="s">
        <v>740</v>
      </c>
      <c r="R179" s="8" t="s">
        <v>741</v>
      </c>
      <c r="S179" s="8">
        <v>0</v>
      </c>
      <c r="T179" s="9" t="s">
        <v>49</v>
      </c>
      <c r="U179" s="9" t="s">
        <v>35</v>
      </c>
      <c r="V179" s="8" t="s">
        <v>746</v>
      </c>
      <c r="W179" s="10">
        <v>45657</v>
      </c>
      <c r="X179" s="8" t="s">
        <v>747</v>
      </c>
      <c r="Y179" s="8" t="s">
        <v>433</v>
      </c>
      <c r="Z179" s="8" t="s">
        <v>434</v>
      </c>
      <c r="AA179" s="8" t="s">
        <v>67</v>
      </c>
      <c r="AB179" s="8" t="s">
        <v>67</v>
      </c>
      <c r="AC179" s="8" t="s">
        <v>435</v>
      </c>
      <c r="AD179" s="8" t="s">
        <v>102</v>
      </c>
      <c r="AE179" s="8"/>
      <c r="AF179" s="11" t="s">
        <v>1476</v>
      </c>
      <c r="AG179" s="8" t="s">
        <v>1477</v>
      </c>
      <c r="AH179" s="12">
        <v>0</v>
      </c>
      <c r="AI179" s="12">
        <v>8389</v>
      </c>
      <c r="AJ179" s="12">
        <v>13109</v>
      </c>
      <c r="AK179" s="12">
        <v>11029</v>
      </c>
      <c r="AL179" s="12">
        <v>11037</v>
      </c>
      <c r="AM179" s="12">
        <v>8595</v>
      </c>
      <c r="AN179" s="12">
        <v>3689</v>
      </c>
      <c r="AO179" s="12">
        <v>5507</v>
      </c>
      <c r="AP179" s="12">
        <v>12354</v>
      </c>
      <c r="AQ179" s="12">
        <v>14036</v>
      </c>
      <c r="AR179" s="12">
        <v>14562</v>
      </c>
      <c r="AS179" s="13">
        <v>11007</v>
      </c>
      <c r="AT179" s="14">
        <f>AH179+AI179+AJ179+AK179+AL179+AM179+AN179+AO179+AP179+AQ179+AR179+AS179</f>
        <v>113314</v>
      </c>
      <c r="AU179" s="8" t="str">
        <f>AU$18</f>
        <v>W-5.1</v>
      </c>
      <c r="AV179" s="8" t="s">
        <v>1147</v>
      </c>
      <c r="AW179" s="8" t="s">
        <v>1300</v>
      </c>
      <c r="AX179" s="15">
        <v>8760</v>
      </c>
      <c r="AY179" s="9">
        <v>12</v>
      </c>
      <c r="AZ179" s="16">
        <v>0</v>
      </c>
      <c r="BA179" s="16">
        <v>100</v>
      </c>
      <c r="BB179" s="9">
        <f t="shared" si="47"/>
        <v>0</v>
      </c>
      <c r="BC179" s="9">
        <f t="shared" si="48"/>
        <v>113314</v>
      </c>
      <c r="BD179" s="17">
        <f t="shared" si="49"/>
        <v>0</v>
      </c>
      <c r="BE179" s="17">
        <f t="shared" si="50"/>
        <v>0</v>
      </c>
      <c r="BF179" s="18">
        <f t="shared" si="51"/>
        <v>0</v>
      </c>
      <c r="BG179" s="18">
        <f t="shared" si="52"/>
        <v>0</v>
      </c>
      <c r="BH179" s="18">
        <f t="shared" si="53"/>
        <v>0</v>
      </c>
      <c r="BI179" s="19">
        <f t="shared" si="54"/>
        <v>0</v>
      </c>
      <c r="BJ179" s="20">
        <f t="shared" si="55"/>
        <v>0</v>
      </c>
      <c r="BK179" s="19">
        <f t="shared" si="56"/>
        <v>0</v>
      </c>
      <c r="BL179" s="20">
        <f t="shared" si="57"/>
        <v>0</v>
      </c>
      <c r="BM179" s="12">
        <f>VLOOKUP(AU179,Ceny!$A$3:$E$9,2,FALSE)</f>
        <v>6.4200000000000004E-3</v>
      </c>
      <c r="BN179" s="20">
        <f>ROUND(BM179*AX179*AW179*AZ179/100,2)</f>
        <v>0</v>
      </c>
      <c r="BO179" s="12">
        <f>VLOOKUP(AU179,Ceny!$A$3:$E$9,4,FALSE)</f>
        <v>4.96E-3</v>
      </c>
      <c r="BP179" s="20">
        <f>ROUND(BO179*AW179*AX179*BA179/100,2)</f>
        <v>6517.44</v>
      </c>
      <c r="BQ179" s="12">
        <f>VLOOKUP(AU179,Ceny!$A$3:$E$9,3,FALSE)</f>
        <v>2.3060000000000001E-2</v>
      </c>
      <c r="BR179" s="20">
        <f t="shared" si="58"/>
        <v>0</v>
      </c>
      <c r="BS179" s="12">
        <f>VLOOKUP(AU179,Ceny!$A$3:$E$9,5,FALSE)</f>
        <v>1.8329999999999999E-2</v>
      </c>
      <c r="BT179" s="20">
        <f t="shared" si="59"/>
        <v>2077.0500000000002</v>
      </c>
      <c r="BU179" s="20">
        <v>0</v>
      </c>
      <c r="BV179" s="68">
        <f t="shared" si="60"/>
        <v>0</v>
      </c>
      <c r="BW179" s="21">
        <f t="shared" si="61"/>
        <v>8594.49</v>
      </c>
      <c r="BX179" s="21">
        <f t="shared" si="62"/>
        <v>1976.73</v>
      </c>
      <c r="BY179" s="21">
        <f t="shared" si="63"/>
        <v>10571.22</v>
      </c>
      <c r="CA179" s="66"/>
    </row>
    <row r="180" spans="1:79">
      <c r="A180" s="73">
        <f t="shared" si="64"/>
        <v>167</v>
      </c>
      <c r="B180" s="8" t="s">
        <v>65</v>
      </c>
      <c r="C180" s="8" t="s">
        <v>66</v>
      </c>
      <c r="D180" s="8" t="s">
        <v>67</v>
      </c>
      <c r="E180" s="8" t="s">
        <v>67</v>
      </c>
      <c r="F180" s="8" t="s">
        <v>68</v>
      </c>
      <c r="G180" s="8" t="s">
        <v>69</v>
      </c>
      <c r="H180" s="8"/>
      <c r="I180" s="8" t="s">
        <v>70</v>
      </c>
      <c r="J180" s="8" t="s">
        <v>436</v>
      </c>
      <c r="K180" s="8" t="s">
        <v>437</v>
      </c>
      <c r="L180" s="8" t="s">
        <v>67</v>
      </c>
      <c r="M180" s="8" t="s">
        <v>67</v>
      </c>
      <c r="N180" s="8" t="s">
        <v>438</v>
      </c>
      <c r="O180" s="8" t="s">
        <v>439</v>
      </c>
      <c r="P180" s="8"/>
      <c r="Q180" s="8" t="s">
        <v>740</v>
      </c>
      <c r="R180" s="8" t="s">
        <v>741</v>
      </c>
      <c r="S180" s="8">
        <v>0</v>
      </c>
      <c r="T180" s="9" t="s">
        <v>49</v>
      </c>
      <c r="U180" s="9" t="s">
        <v>35</v>
      </c>
      <c r="V180" s="8" t="s">
        <v>746</v>
      </c>
      <c r="W180" s="10">
        <v>45657</v>
      </c>
      <c r="X180" s="8" t="s">
        <v>747</v>
      </c>
      <c r="Y180" s="8" t="s">
        <v>436</v>
      </c>
      <c r="Z180" s="8" t="s">
        <v>437</v>
      </c>
      <c r="AA180" s="8" t="s">
        <v>67</v>
      </c>
      <c r="AB180" s="8" t="s">
        <v>67</v>
      </c>
      <c r="AC180" s="8" t="s">
        <v>438</v>
      </c>
      <c r="AD180" s="8" t="s">
        <v>439</v>
      </c>
      <c r="AE180" s="8"/>
      <c r="AF180" s="11" t="s">
        <v>1478</v>
      </c>
      <c r="AG180" s="8" t="s">
        <v>1479</v>
      </c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3"/>
      <c r="AT180" s="14">
        <v>20385</v>
      </c>
      <c r="AU180" s="8" t="str">
        <f>AU$29</f>
        <v>W-2.1</v>
      </c>
      <c r="AV180" s="8" t="s">
        <v>1147</v>
      </c>
      <c r="AW180" s="8"/>
      <c r="AX180" s="15">
        <v>8760</v>
      </c>
      <c r="AY180" s="9">
        <v>12</v>
      </c>
      <c r="AZ180" s="16">
        <v>0</v>
      </c>
      <c r="BA180" s="16">
        <v>100</v>
      </c>
      <c r="BB180" s="9">
        <f t="shared" si="47"/>
        <v>0</v>
      </c>
      <c r="BC180" s="9">
        <f t="shared" si="48"/>
        <v>20385</v>
      </c>
      <c r="BD180" s="17">
        <f t="shared" si="49"/>
        <v>0</v>
      </c>
      <c r="BE180" s="17">
        <f t="shared" si="50"/>
        <v>0</v>
      </c>
      <c r="BF180" s="18">
        <f t="shared" si="51"/>
        <v>0</v>
      </c>
      <c r="BG180" s="18">
        <f t="shared" si="52"/>
        <v>0</v>
      </c>
      <c r="BH180" s="18">
        <f t="shared" si="53"/>
        <v>0</v>
      </c>
      <c r="BI180" s="19">
        <f t="shared" si="54"/>
        <v>0</v>
      </c>
      <c r="BJ180" s="20">
        <f t="shared" si="55"/>
        <v>0</v>
      </c>
      <c r="BK180" s="19">
        <f t="shared" si="56"/>
        <v>0</v>
      </c>
      <c r="BL180" s="20">
        <f t="shared" si="57"/>
        <v>0</v>
      </c>
      <c r="BM180" s="12">
        <f>VLOOKUP(AU180,Ceny!$A$3:$E$9,2,FALSE)</f>
        <v>13.04</v>
      </c>
      <c r="BN180" s="20">
        <f>ROUND(BM180*AY180*AZ180/100,2)</f>
        <v>0</v>
      </c>
      <c r="BO180" s="12">
        <f>VLOOKUP(AU180,Ceny!$A$3:$E$9,4,FALSE)</f>
        <v>10.07</v>
      </c>
      <c r="BP180" s="20">
        <f>ROUND(BO180*AY180*BA180/100,2)</f>
        <v>120.84</v>
      </c>
      <c r="BQ180" s="12">
        <f>VLOOKUP(AU180,Ceny!$A$3:$E$9,3,FALSE)</f>
        <v>4.7559999999999998E-2</v>
      </c>
      <c r="BR180" s="20">
        <f t="shared" si="58"/>
        <v>0</v>
      </c>
      <c r="BS180" s="12">
        <f>VLOOKUP(AU180,Ceny!$A$3:$E$9,5,FALSE)</f>
        <v>3.7789999999999997E-2</v>
      </c>
      <c r="BT180" s="20">
        <f t="shared" si="59"/>
        <v>770.35</v>
      </c>
      <c r="BU180" s="20">
        <v>0</v>
      </c>
      <c r="BV180" s="68">
        <f t="shared" si="60"/>
        <v>0</v>
      </c>
      <c r="BW180" s="21">
        <f t="shared" si="61"/>
        <v>891.19</v>
      </c>
      <c r="BX180" s="21">
        <f t="shared" si="62"/>
        <v>204.97</v>
      </c>
      <c r="BY180" s="21">
        <f t="shared" si="63"/>
        <v>1096.1600000000001</v>
      </c>
      <c r="CA180" s="66"/>
    </row>
    <row r="181" spans="1:79">
      <c r="A181" s="73">
        <f t="shared" si="64"/>
        <v>168</v>
      </c>
      <c r="B181" s="8" t="s">
        <v>65</v>
      </c>
      <c r="C181" s="8" t="s">
        <v>66</v>
      </c>
      <c r="D181" s="8" t="s">
        <v>67</v>
      </c>
      <c r="E181" s="8" t="s">
        <v>67</v>
      </c>
      <c r="F181" s="8" t="s">
        <v>68</v>
      </c>
      <c r="G181" s="8" t="s">
        <v>69</v>
      </c>
      <c r="H181" s="8"/>
      <c r="I181" s="8" t="s">
        <v>70</v>
      </c>
      <c r="J181" s="8" t="s">
        <v>440</v>
      </c>
      <c r="K181" s="8" t="s">
        <v>441</v>
      </c>
      <c r="L181" s="8" t="s">
        <v>67</v>
      </c>
      <c r="M181" s="8" t="s">
        <v>67</v>
      </c>
      <c r="N181" s="8" t="s">
        <v>442</v>
      </c>
      <c r="O181" s="8" t="s">
        <v>432</v>
      </c>
      <c r="P181" s="8"/>
      <c r="Q181" s="8" t="s">
        <v>740</v>
      </c>
      <c r="R181" s="8" t="s">
        <v>741</v>
      </c>
      <c r="S181" s="8">
        <v>0</v>
      </c>
      <c r="T181" s="9" t="s">
        <v>49</v>
      </c>
      <c r="U181" s="9" t="s">
        <v>35</v>
      </c>
      <c r="V181" s="8" t="s">
        <v>746</v>
      </c>
      <c r="W181" s="10">
        <v>45657</v>
      </c>
      <c r="X181" s="8" t="s">
        <v>747</v>
      </c>
      <c r="Y181" s="8" t="s">
        <v>440</v>
      </c>
      <c r="Z181" s="8" t="s">
        <v>441</v>
      </c>
      <c r="AA181" s="8" t="s">
        <v>67</v>
      </c>
      <c r="AB181" s="8" t="s">
        <v>67</v>
      </c>
      <c r="AC181" s="8" t="s">
        <v>442</v>
      </c>
      <c r="AD181" s="8" t="s">
        <v>432</v>
      </c>
      <c r="AE181" s="8"/>
      <c r="AF181" s="11" t="s">
        <v>1480</v>
      </c>
      <c r="AG181" s="8" t="s">
        <v>1481</v>
      </c>
      <c r="AH181" s="12">
        <v>0</v>
      </c>
      <c r="AI181" s="12">
        <v>0</v>
      </c>
      <c r="AJ181" s="12">
        <v>133836</v>
      </c>
      <c r="AK181" s="12">
        <v>85342</v>
      </c>
      <c r="AL181" s="12">
        <v>43121</v>
      </c>
      <c r="AM181" s="12">
        <v>14963</v>
      </c>
      <c r="AN181" s="12">
        <v>13714</v>
      </c>
      <c r="AO181" s="12">
        <v>12553</v>
      </c>
      <c r="AP181" s="12">
        <v>11472</v>
      </c>
      <c r="AQ181" s="12">
        <v>53398</v>
      </c>
      <c r="AR181" s="12">
        <v>94978</v>
      </c>
      <c r="AS181" s="13">
        <v>122534</v>
      </c>
      <c r="AT181" s="14">
        <f>AH181+AI181+AJ181+AK181+AL181+AM181+AN181+AO181+AP181+AQ181+AR181+AS181</f>
        <v>585911</v>
      </c>
      <c r="AU181" s="8" t="str">
        <f>AU$18</f>
        <v>W-5.1</v>
      </c>
      <c r="AV181" s="8" t="s">
        <v>1147</v>
      </c>
      <c r="AW181" s="8" t="s">
        <v>1175</v>
      </c>
      <c r="AX181" s="15">
        <v>8760</v>
      </c>
      <c r="AY181" s="9">
        <v>12</v>
      </c>
      <c r="AZ181" s="16">
        <v>1.32</v>
      </c>
      <c r="BA181" s="16">
        <v>98.68</v>
      </c>
      <c r="BB181" s="9">
        <f t="shared" si="47"/>
        <v>7734.0252</v>
      </c>
      <c r="BC181" s="9">
        <f t="shared" si="48"/>
        <v>578176.97480000008</v>
      </c>
      <c r="BD181" s="17">
        <f t="shared" si="49"/>
        <v>0</v>
      </c>
      <c r="BE181" s="17">
        <f t="shared" si="50"/>
        <v>0</v>
      </c>
      <c r="BF181" s="18">
        <f t="shared" si="51"/>
        <v>0</v>
      </c>
      <c r="BG181" s="18">
        <f t="shared" si="52"/>
        <v>0</v>
      </c>
      <c r="BH181" s="18">
        <f t="shared" si="53"/>
        <v>0</v>
      </c>
      <c r="BI181" s="19">
        <f t="shared" si="54"/>
        <v>0</v>
      </c>
      <c r="BJ181" s="20">
        <f t="shared" si="55"/>
        <v>0</v>
      </c>
      <c r="BK181" s="19">
        <f t="shared" si="56"/>
        <v>0</v>
      </c>
      <c r="BL181" s="20">
        <f t="shared" si="57"/>
        <v>0</v>
      </c>
      <c r="BM181" s="12">
        <f>VLOOKUP(AU181,Ceny!$A$3:$E$9,2,FALSE)</f>
        <v>6.4200000000000004E-3</v>
      </c>
      <c r="BN181" s="20">
        <f>ROUND(BM181*AX181*AW181*AZ181/100,2)</f>
        <v>325.89</v>
      </c>
      <c r="BO181" s="12">
        <f>VLOOKUP(AU181,Ceny!$A$3:$E$9,4,FALSE)</f>
        <v>4.96E-3</v>
      </c>
      <c r="BP181" s="20">
        <f>ROUND(BO181*AW181*AX181*BA181/100,2)</f>
        <v>18822.59</v>
      </c>
      <c r="BQ181" s="12">
        <f>VLOOKUP(AU181,Ceny!$A$3:$E$9,3,FALSE)</f>
        <v>2.3060000000000001E-2</v>
      </c>
      <c r="BR181" s="20">
        <f t="shared" si="58"/>
        <v>178.35</v>
      </c>
      <c r="BS181" s="12">
        <f>VLOOKUP(AU181,Ceny!$A$3:$E$9,5,FALSE)</f>
        <v>1.8329999999999999E-2</v>
      </c>
      <c r="BT181" s="20">
        <f t="shared" si="59"/>
        <v>10597.98</v>
      </c>
      <c r="BU181" s="20">
        <v>0</v>
      </c>
      <c r="BV181" s="68">
        <f t="shared" si="60"/>
        <v>0</v>
      </c>
      <c r="BW181" s="21">
        <f t="shared" si="61"/>
        <v>29924.809999999998</v>
      </c>
      <c r="BX181" s="21">
        <f t="shared" si="62"/>
        <v>6882.71</v>
      </c>
      <c r="BY181" s="21">
        <f t="shared" si="63"/>
        <v>36807.519999999997</v>
      </c>
      <c r="CA181" s="66"/>
    </row>
    <row r="182" spans="1:79">
      <c r="A182" s="73">
        <f t="shared" si="64"/>
        <v>169</v>
      </c>
      <c r="B182" s="8" t="s">
        <v>65</v>
      </c>
      <c r="C182" s="8" t="s">
        <v>66</v>
      </c>
      <c r="D182" s="8" t="s">
        <v>67</v>
      </c>
      <c r="E182" s="8" t="s">
        <v>67</v>
      </c>
      <c r="F182" s="8" t="s">
        <v>68</v>
      </c>
      <c r="G182" s="8" t="s">
        <v>69</v>
      </c>
      <c r="H182" s="8"/>
      <c r="I182" s="8" t="s">
        <v>70</v>
      </c>
      <c r="J182" s="8" t="s">
        <v>443</v>
      </c>
      <c r="K182" s="8" t="s">
        <v>444</v>
      </c>
      <c r="L182" s="8" t="s">
        <v>67</v>
      </c>
      <c r="M182" s="8" t="s">
        <v>67</v>
      </c>
      <c r="N182" s="8" t="s">
        <v>445</v>
      </c>
      <c r="O182" s="8" t="s">
        <v>446</v>
      </c>
      <c r="P182" s="8"/>
      <c r="Q182" s="8" t="s">
        <v>740</v>
      </c>
      <c r="R182" s="8" t="s">
        <v>741</v>
      </c>
      <c r="S182" s="8">
        <v>0</v>
      </c>
      <c r="T182" s="9" t="s">
        <v>49</v>
      </c>
      <c r="U182" s="9" t="s">
        <v>35</v>
      </c>
      <c r="V182" s="8" t="s">
        <v>746</v>
      </c>
      <c r="W182" s="10">
        <v>45657</v>
      </c>
      <c r="X182" s="8" t="s">
        <v>747</v>
      </c>
      <c r="Y182" s="8" t="s">
        <v>443</v>
      </c>
      <c r="Z182" s="8" t="s">
        <v>444</v>
      </c>
      <c r="AA182" s="8" t="s">
        <v>67</v>
      </c>
      <c r="AB182" s="8" t="s">
        <v>67</v>
      </c>
      <c r="AC182" s="8" t="s">
        <v>445</v>
      </c>
      <c r="AD182" s="8" t="s">
        <v>446</v>
      </c>
      <c r="AE182" s="8"/>
      <c r="AF182" s="11" t="s">
        <v>1482</v>
      </c>
      <c r="AG182" s="8" t="s">
        <v>1483</v>
      </c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3"/>
      <c r="AT182" s="14">
        <v>3378</v>
      </c>
      <c r="AU182" s="8" t="str">
        <f>AU$29</f>
        <v>W-2.1</v>
      </c>
      <c r="AV182" s="8" t="s">
        <v>1147</v>
      </c>
      <c r="AW182" s="8"/>
      <c r="AX182" s="15">
        <v>8760</v>
      </c>
      <c r="AY182" s="9">
        <v>12</v>
      </c>
      <c r="AZ182" s="16">
        <v>0</v>
      </c>
      <c r="BA182" s="16">
        <v>100</v>
      </c>
      <c r="BB182" s="9">
        <f t="shared" si="47"/>
        <v>0</v>
      </c>
      <c r="BC182" s="9">
        <f t="shared" si="48"/>
        <v>3378</v>
      </c>
      <c r="BD182" s="17">
        <f t="shared" si="49"/>
        <v>0</v>
      </c>
      <c r="BE182" s="17">
        <f t="shared" si="50"/>
        <v>0</v>
      </c>
      <c r="BF182" s="18">
        <f t="shared" si="51"/>
        <v>0</v>
      </c>
      <c r="BG182" s="18">
        <f t="shared" si="52"/>
        <v>0</v>
      </c>
      <c r="BH182" s="18">
        <f t="shared" si="53"/>
        <v>0</v>
      </c>
      <c r="BI182" s="19">
        <f t="shared" si="54"/>
        <v>0</v>
      </c>
      <c r="BJ182" s="20">
        <f t="shared" si="55"/>
        <v>0</v>
      </c>
      <c r="BK182" s="19">
        <f t="shared" si="56"/>
        <v>0</v>
      </c>
      <c r="BL182" s="20">
        <f t="shared" si="57"/>
        <v>0</v>
      </c>
      <c r="BM182" s="12">
        <f>VLOOKUP(AU182,Ceny!$A$3:$E$9,2,FALSE)</f>
        <v>13.04</v>
      </c>
      <c r="BN182" s="20">
        <f>ROUND(BM182*AY182*AZ182/100,2)</f>
        <v>0</v>
      </c>
      <c r="BO182" s="12">
        <f>VLOOKUP(AU182,Ceny!$A$3:$E$9,4,FALSE)</f>
        <v>10.07</v>
      </c>
      <c r="BP182" s="20">
        <f>ROUND(BO182*AY182*BA182/100,2)</f>
        <v>120.84</v>
      </c>
      <c r="BQ182" s="12">
        <f>VLOOKUP(AU182,Ceny!$A$3:$E$9,3,FALSE)</f>
        <v>4.7559999999999998E-2</v>
      </c>
      <c r="BR182" s="20">
        <f t="shared" si="58"/>
        <v>0</v>
      </c>
      <c r="BS182" s="12">
        <f>VLOOKUP(AU182,Ceny!$A$3:$E$9,5,FALSE)</f>
        <v>3.7789999999999997E-2</v>
      </c>
      <c r="BT182" s="20">
        <f t="shared" si="59"/>
        <v>127.65</v>
      </c>
      <c r="BU182" s="20">
        <v>0</v>
      </c>
      <c r="BV182" s="68">
        <f t="shared" si="60"/>
        <v>0</v>
      </c>
      <c r="BW182" s="21">
        <f t="shared" si="61"/>
        <v>248.49</v>
      </c>
      <c r="BX182" s="21">
        <f t="shared" si="62"/>
        <v>57.15</v>
      </c>
      <c r="BY182" s="21">
        <f t="shared" si="63"/>
        <v>305.64</v>
      </c>
      <c r="CA182" s="66"/>
    </row>
    <row r="183" spans="1:79">
      <c r="A183" s="73">
        <f t="shared" si="64"/>
        <v>170</v>
      </c>
      <c r="B183" s="8" t="s">
        <v>65</v>
      </c>
      <c r="C183" s="8" t="s">
        <v>66</v>
      </c>
      <c r="D183" s="8" t="s">
        <v>67</v>
      </c>
      <c r="E183" s="8" t="s">
        <v>67</v>
      </c>
      <c r="F183" s="8" t="s">
        <v>68</v>
      </c>
      <c r="G183" s="8" t="s">
        <v>69</v>
      </c>
      <c r="H183" s="8"/>
      <c r="I183" s="8" t="s">
        <v>70</v>
      </c>
      <c r="J183" s="8" t="s">
        <v>447</v>
      </c>
      <c r="K183" s="8" t="s">
        <v>448</v>
      </c>
      <c r="L183" s="8" t="s">
        <v>67</v>
      </c>
      <c r="M183" s="8" t="s">
        <v>67</v>
      </c>
      <c r="N183" s="8" t="s">
        <v>449</v>
      </c>
      <c r="O183" s="8" t="s">
        <v>94</v>
      </c>
      <c r="P183" s="8"/>
      <c r="Q183" s="8" t="s">
        <v>740</v>
      </c>
      <c r="R183" s="8" t="s">
        <v>741</v>
      </c>
      <c r="S183" s="8">
        <v>0</v>
      </c>
      <c r="T183" s="9" t="s">
        <v>49</v>
      </c>
      <c r="U183" s="9" t="s">
        <v>35</v>
      </c>
      <c r="V183" s="8" t="s">
        <v>746</v>
      </c>
      <c r="W183" s="10">
        <v>45657</v>
      </c>
      <c r="X183" s="8" t="s">
        <v>747</v>
      </c>
      <c r="Y183" s="8" t="s">
        <v>447</v>
      </c>
      <c r="Z183" s="8" t="s">
        <v>448</v>
      </c>
      <c r="AA183" s="8" t="s">
        <v>67</v>
      </c>
      <c r="AB183" s="8" t="s">
        <v>67</v>
      </c>
      <c r="AC183" s="8" t="s">
        <v>449</v>
      </c>
      <c r="AD183" s="8" t="s">
        <v>94</v>
      </c>
      <c r="AE183" s="8"/>
      <c r="AF183" s="11" t="s">
        <v>1484</v>
      </c>
      <c r="AG183" s="8" t="s">
        <v>1485</v>
      </c>
      <c r="AH183" s="12">
        <v>48479</v>
      </c>
      <c r="AI183" s="12">
        <v>43286</v>
      </c>
      <c r="AJ183" s="12">
        <v>36462</v>
      </c>
      <c r="AK183" s="12">
        <v>24070</v>
      </c>
      <c r="AL183" s="12">
        <v>10298</v>
      </c>
      <c r="AM183" s="12">
        <v>5284</v>
      </c>
      <c r="AN183" s="12">
        <v>4475</v>
      </c>
      <c r="AO183" s="12">
        <v>4478</v>
      </c>
      <c r="AP183" s="12">
        <v>5306</v>
      </c>
      <c r="AQ183" s="12">
        <v>13921</v>
      </c>
      <c r="AR183" s="12">
        <v>40006</v>
      </c>
      <c r="AS183" s="13">
        <v>18299</v>
      </c>
      <c r="AT183" s="14">
        <f>AH183+AI183+AJ183+AK183+AL183+AM183+AN183+AO183+AP183+AQ183+AR183+AS183</f>
        <v>254364</v>
      </c>
      <c r="AU183" s="8" t="str">
        <f>AU$18</f>
        <v>W-5.1</v>
      </c>
      <c r="AV183" s="8" t="s">
        <v>1147</v>
      </c>
      <c r="AW183" s="8" t="s">
        <v>1486</v>
      </c>
      <c r="AX183" s="15">
        <v>8760</v>
      </c>
      <c r="AY183" s="9">
        <v>12</v>
      </c>
      <c r="AZ183" s="16">
        <v>0</v>
      </c>
      <c r="BA183" s="16">
        <v>100</v>
      </c>
      <c r="BB183" s="9">
        <f t="shared" si="47"/>
        <v>0</v>
      </c>
      <c r="BC183" s="9">
        <f t="shared" si="48"/>
        <v>254364</v>
      </c>
      <c r="BD183" s="17">
        <f t="shared" si="49"/>
        <v>0</v>
      </c>
      <c r="BE183" s="17">
        <f t="shared" si="50"/>
        <v>0</v>
      </c>
      <c r="BF183" s="18">
        <f t="shared" si="51"/>
        <v>0</v>
      </c>
      <c r="BG183" s="18">
        <f t="shared" si="52"/>
        <v>0</v>
      </c>
      <c r="BH183" s="18">
        <f t="shared" si="53"/>
        <v>0</v>
      </c>
      <c r="BI183" s="19">
        <f t="shared" si="54"/>
        <v>0</v>
      </c>
      <c r="BJ183" s="20">
        <f t="shared" si="55"/>
        <v>0</v>
      </c>
      <c r="BK183" s="19">
        <f t="shared" si="56"/>
        <v>0</v>
      </c>
      <c r="BL183" s="20">
        <f t="shared" si="57"/>
        <v>0</v>
      </c>
      <c r="BM183" s="12">
        <f>VLOOKUP(AU183,Ceny!$A$3:$E$9,2,FALSE)</f>
        <v>6.4200000000000004E-3</v>
      </c>
      <c r="BN183" s="20">
        <f>ROUND(BM183*AX183*AW183*AZ183/100,2)</f>
        <v>0</v>
      </c>
      <c r="BO183" s="12">
        <f>VLOOKUP(AU183,Ceny!$A$3:$E$9,4,FALSE)</f>
        <v>4.96E-3</v>
      </c>
      <c r="BP183" s="20">
        <f>ROUND(BO183*AW183*AX183*BA183/100,2)</f>
        <v>6951.94</v>
      </c>
      <c r="BQ183" s="12">
        <f>VLOOKUP(AU183,Ceny!$A$3:$E$9,3,FALSE)</f>
        <v>2.3060000000000001E-2</v>
      </c>
      <c r="BR183" s="20">
        <f t="shared" si="58"/>
        <v>0</v>
      </c>
      <c r="BS183" s="12">
        <f>VLOOKUP(AU183,Ceny!$A$3:$E$9,5,FALSE)</f>
        <v>1.8329999999999999E-2</v>
      </c>
      <c r="BT183" s="20">
        <f t="shared" si="59"/>
        <v>4662.49</v>
      </c>
      <c r="BU183" s="20">
        <v>0</v>
      </c>
      <c r="BV183" s="68">
        <f t="shared" si="60"/>
        <v>0</v>
      </c>
      <c r="BW183" s="21">
        <f t="shared" si="61"/>
        <v>11614.43</v>
      </c>
      <c r="BX183" s="21">
        <f t="shared" si="62"/>
        <v>2671.32</v>
      </c>
      <c r="BY183" s="21">
        <f t="shared" si="63"/>
        <v>14285.75</v>
      </c>
      <c r="CA183" s="66"/>
    </row>
    <row r="184" spans="1:79">
      <c r="A184" s="73">
        <f t="shared" si="64"/>
        <v>171</v>
      </c>
      <c r="B184" s="8" t="s">
        <v>65</v>
      </c>
      <c r="C184" s="8" t="s">
        <v>66</v>
      </c>
      <c r="D184" s="8" t="s">
        <v>67</v>
      </c>
      <c r="E184" s="8" t="s">
        <v>67</v>
      </c>
      <c r="F184" s="8" t="s">
        <v>68</v>
      </c>
      <c r="G184" s="8" t="s">
        <v>69</v>
      </c>
      <c r="H184" s="8"/>
      <c r="I184" s="8" t="s">
        <v>70</v>
      </c>
      <c r="J184" s="8" t="s">
        <v>450</v>
      </c>
      <c r="K184" s="8" t="s">
        <v>451</v>
      </c>
      <c r="L184" s="8" t="s">
        <v>67</v>
      </c>
      <c r="M184" s="8" t="s">
        <v>67</v>
      </c>
      <c r="N184" s="8" t="s">
        <v>452</v>
      </c>
      <c r="O184" s="8" t="s">
        <v>453</v>
      </c>
      <c r="P184" s="8"/>
      <c r="Q184" s="8" t="s">
        <v>740</v>
      </c>
      <c r="R184" s="8" t="s">
        <v>741</v>
      </c>
      <c r="S184" s="8">
        <v>0</v>
      </c>
      <c r="T184" s="9" t="s">
        <v>49</v>
      </c>
      <c r="U184" s="9" t="s">
        <v>35</v>
      </c>
      <c r="V184" s="8" t="s">
        <v>746</v>
      </c>
      <c r="W184" s="10">
        <v>45657</v>
      </c>
      <c r="X184" s="8" t="s">
        <v>747</v>
      </c>
      <c r="Y184" s="8" t="s">
        <v>867</v>
      </c>
      <c r="Z184" s="8" t="s">
        <v>451</v>
      </c>
      <c r="AA184" s="8" t="s">
        <v>67</v>
      </c>
      <c r="AB184" s="8" t="s">
        <v>67</v>
      </c>
      <c r="AC184" s="8" t="s">
        <v>452</v>
      </c>
      <c r="AD184" s="8" t="s">
        <v>453</v>
      </c>
      <c r="AE184" s="8"/>
      <c r="AF184" s="11" t="s">
        <v>1487</v>
      </c>
      <c r="AG184" s="8" t="s">
        <v>1488</v>
      </c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3"/>
      <c r="AT184" s="14">
        <v>10059</v>
      </c>
      <c r="AU184" s="8" t="str">
        <f>AU$29</f>
        <v>W-2.1</v>
      </c>
      <c r="AV184" s="8" t="s">
        <v>1147</v>
      </c>
      <c r="AW184" s="8"/>
      <c r="AX184" s="15">
        <v>8760</v>
      </c>
      <c r="AY184" s="9">
        <v>12</v>
      </c>
      <c r="AZ184" s="16">
        <v>0</v>
      </c>
      <c r="BA184" s="16">
        <v>100</v>
      </c>
      <c r="BB184" s="9">
        <f t="shared" si="47"/>
        <v>0</v>
      </c>
      <c r="BC184" s="9">
        <f t="shared" si="48"/>
        <v>10059</v>
      </c>
      <c r="BD184" s="17">
        <f t="shared" si="49"/>
        <v>0</v>
      </c>
      <c r="BE184" s="17">
        <f t="shared" si="50"/>
        <v>0</v>
      </c>
      <c r="BF184" s="18">
        <f t="shared" si="51"/>
        <v>0</v>
      </c>
      <c r="BG184" s="18">
        <f t="shared" si="52"/>
        <v>0</v>
      </c>
      <c r="BH184" s="18">
        <f t="shared" si="53"/>
        <v>0</v>
      </c>
      <c r="BI184" s="19">
        <f t="shared" si="54"/>
        <v>0</v>
      </c>
      <c r="BJ184" s="20">
        <f t="shared" si="55"/>
        <v>0</v>
      </c>
      <c r="BK184" s="19">
        <f t="shared" si="56"/>
        <v>0</v>
      </c>
      <c r="BL184" s="20">
        <f t="shared" si="57"/>
        <v>0</v>
      </c>
      <c r="BM184" s="12">
        <f>VLOOKUP(AU184,Ceny!$A$3:$E$9,2,FALSE)</f>
        <v>13.04</v>
      </c>
      <c r="BN184" s="20">
        <f t="shared" ref="BN184:BN189" si="69">ROUND(BM184*AY184*AZ184/100,2)</f>
        <v>0</v>
      </c>
      <c r="BO184" s="12">
        <f>VLOOKUP(AU184,Ceny!$A$3:$E$9,4,FALSE)</f>
        <v>10.07</v>
      </c>
      <c r="BP184" s="20">
        <f t="shared" ref="BP184:BP189" si="70">ROUND(BO184*AY184*BA184/100,2)</f>
        <v>120.84</v>
      </c>
      <c r="BQ184" s="12">
        <f>VLOOKUP(AU184,Ceny!$A$3:$E$9,3,FALSE)</f>
        <v>4.7559999999999998E-2</v>
      </c>
      <c r="BR184" s="20">
        <f t="shared" si="58"/>
        <v>0</v>
      </c>
      <c r="BS184" s="12">
        <f>VLOOKUP(AU184,Ceny!$A$3:$E$9,5,FALSE)</f>
        <v>3.7789999999999997E-2</v>
      </c>
      <c r="BT184" s="20">
        <f t="shared" si="59"/>
        <v>380.13</v>
      </c>
      <c r="BU184" s="20">
        <v>0</v>
      </c>
      <c r="BV184" s="68">
        <f t="shared" si="60"/>
        <v>0</v>
      </c>
      <c r="BW184" s="21">
        <f t="shared" si="61"/>
        <v>500.97</v>
      </c>
      <c r="BX184" s="21">
        <f t="shared" si="62"/>
        <v>115.22</v>
      </c>
      <c r="BY184" s="21">
        <f t="shared" si="63"/>
        <v>616.19000000000005</v>
      </c>
      <c r="CA184" s="66"/>
    </row>
    <row r="185" spans="1:79">
      <c r="A185" s="73">
        <f t="shared" si="64"/>
        <v>172</v>
      </c>
      <c r="B185" s="8" t="s">
        <v>65</v>
      </c>
      <c r="C185" s="8" t="s">
        <v>66</v>
      </c>
      <c r="D185" s="8" t="s">
        <v>67</v>
      </c>
      <c r="E185" s="8" t="s">
        <v>67</v>
      </c>
      <c r="F185" s="8" t="s">
        <v>68</v>
      </c>
      <c r="G185" s="8" t="s">
        <v>69</v>
      </c>
      <c r="H185" s="8"/>
      <c r="I185" s="8" t="s">
        <v>70</v>
      </c>
      <c r="J185" s="8" t="s">
        <v>454</v>
      </c>
      <c r="K185" s="8" t="s">
        <v>455</v>
      </c>
      <c r="L185" s="8" t="s">
        <v>67</v>
      </c>
      <c r="M185" s="8" t="s">
        <v>67</v>
      </c>
      <c r="N185" s="8" t="s">
        <v>456</v>
      </c>
      <c r="O185" s="8" t="s">
        <v>457</v>
      </c>
      <c r="P185" s="8"/>
      <c r="Q185" s="8" t="s">
        <v>740</v>
      </c>
      <c r="R185" s="8" t="s">
        <v>741</v>
      </c>
      <c r="S185" s="8">
        <v>0</v>
      </c>
      <c r="T185" s="9" t="s">
        <v>49</v>
      </c>
      <c r="U185" s="9" t="s">
        <v>35</v>
      </c>
      <c r="V185" s="8" t="s">
        <v>746</v>
      </c>
      <c r="W185" s="10">
        <v>45657</v>
      </c>
      <c r="X185" s="8" t="s">
        <v>747</v>
      </c>
      <c r="Y185" s="8" t="s">
        <v>454</v>
      </c>
      <c r="Z185" s="8" t="s">
        <v>868</v>
      </c>
      <c r="AA185" s="8" t="s">
        <v>67</v>
      </c>
      <c r="AB185" s="8" t="s">
        <v>67</v>
      </c>
      <c r="AC185" s="8" t="s">
        <v>456</v>
      </c>
      <c r="AD185" s="8" t="s">
        <v>428</v>
      </c>
      <c r="AE185" s="8"/>
      <c r="AF185" s="11" t="s">
        <v>1489</v>
      </c>
      <c r="AG185" s="8" t="s">
        <v>1490</v>
      </c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3"/>
      <c r="AT185" s="14">
        <v>1921</v>
      </c>
      <c r="AU185" s="8" t="str">
        <f>AU$14</f>
        <v>W-1.1</v>
      </c>
      <c r="AV185" s="8" t="s">
        <v>1147</v>
      </c>
      <c r="AW185" s="8"/>
      <c r="AX185" s="15">
        <v>8760</v>
      </c>
      <c r="AY185" s="9">
        <v>12</v>
      </c>
      <c r="AZ185" s="16">
        <v>0</v>
      </c>
      <c r="BA185" s="16">
        <v>100</v>
      </c>
      <c r="BB185" s="9">
        <f t="shared" si="47"/>
        <v>0</v>
      </c>
      <c r="BC185" s="9">
        <f t="shared" si="48"/>
        <v>1921</v>
      </c>
      <c r="BD185" s="17">
        <f t="shared" si="49"/>
        <v>0</v>
      </c>
      <c r="BE185" s="17">
        <f t="shared" si="50"/>
        <v>0</v>
      </c>
      <c r="BF185" s="18">
        <f t="shared" si="51"/>
        <v>0</v>
      </c>
      <c r="BG185" s="18">
        <f t="shared" si="52"/>
        <v>0</v>
      </c>
      <c r="BH185" s="18">
        <f t="shared" si="53"/>
        <v>0</v>
      </c>
      <c r="BI185" s="19">
        <f t="shared" si="54"/>
        <v>0</v>
      </c>
      <c r="BJ185" s="20">
        <f t="shared" si="55"/>
        <v>0</v>
      </c>
      <c r="BK185" s="19">
        <f t="shared" si="56"/>
        <v>0</v>
      </c>
      <c r="BL185" s="20">
        <f t="shared" si="57"/>
        <v>0</v>
      </c>
      <c r="BM185" s="12">
        <f>VLOOKUP(AU185,Ceny!$A$3:$E$9,2,FALSE)</f>
        <v>6.01</v>
      </c>
      <c r="BN185" s="20">
        <f t="shared" si="69"/>
        <v>0</v>
      </c>
      <c r="BO185" s="12">
        <f>VLOOKUP(AU185,Ceny!$A$3:$E$9,4,FALSE)</f>
        <v>4.6399999999999997</v>
      </c>
      <c r="BP185" s="20">
        <f t="shared" si="70"/>
        <v>55.68</v>
      </c>
      <c r="BQ185" s="12">
        <f>VLOOKUP(AU185,Ceny!$A$3:$E$9,3,FALSE)</f>
        <v>5.706E-2</v>
      </c>
      <c r="BR185" s="20">
        <f t="shared" si="58"/>
        <v>0</v>
      </c>
      <c r="BS185" s="12">
        <f>VLOOKUP(AU185,Ceny!$A$3:$E$9,5,FALSE)</f>
        <v>4.5350000000000001E-2</v>
      </c>
      <c r="BT185" s="20">
        <f t="shared" si="59"/>
        <v>87.12</v>
      </c>
      <c r="BU185" s="20">
        <v>0</v>
      </c>
      <c r="BV185" s="68">
        <f t="shared" si="60"/>
        <v>0</v>
      </c>
      <c r="BW185" s="21">
        <f t="shared" si="61"/>
        <v>142.80000000000001</v>
      </c>
      <c r="BX185" s="21">
        <f t="shared" si="62"/>
        <v>32.840000000000003</v>
      </c>
      <c r="BY185" s="21">
        <f t="shared" si="63"/>
        <v>175.64000000000001</v>
      </c>
      <c r="CA185" s="66"/>
    </row>
    <row r="186" spans="1:79">
      <c r="A186" s="73">
        <f t="shared" si="64"/>
        <v>173</v>
      </c>
      <c r="B186" s="8" t="s">
        <v>65</v>
      </c>
      <c r="C186" s="8" t="s">
        <v>66</v>
      </c>
      <c r="D186" s="8" t="s">
        <v>67</v>
      </c>
      <c r="E186" s="8" t="s">
        <v>67</v>
      </c>
      <c r="F186" s="8" t="s">
        <v>68</v>
      </c>
      <c r="G186" s="8" t="s">
        <v>69</v>
      </c>
      <c r="H186" s="8"/>
      <c r="I186" s="8" t="s">
        <v>70</v>
      </c>
      <c r="J186" s="8" t="s">
        <v>454</v>
      </c>
      <c r="K186" s="8" t="s">
        <v>455</v>
      </c>
      <c r="L186" s="8" t="s">
        <v>67</v>
      </c>
      <c r="M186" s="8" t="s">
        <v>67</v>
      </c>
      <c r="N186" s="8" t="s">
        <v>456</v>
      </c>
      <c r="O186" s="8" t="s">
        <v>457</v>
      </c>
      <c r="P186" s="8"/>
      <c r="Q186" s="8" t="s">
        <v>740</v>
      </c>
      <c r="R186" s="8" t="s">
        <v>741</v>
      </c>
      <c r="S186" s="8">
        <v>0</v>
      </c>
      <c r="T186" s="9" t="s">
        <v>49</v>
      </c>
      <c r="U186" s="9" t="s">
        <v>35</v>
      </c>
      <c r="V186" s="8" t="s">
        <v>746</v>
      </c>
      <c r="W186" s="10">
        <v>45657</v>
      </c>
      <c r="X186" s="8" t="s">
        <v>747</v>
      </c>
      <c r="Y186" s="8" t="s">
        <v>454</v>
      </c>
      <c r="Z186" s="8" t="s">
        <v>868</v>
      </c>
      <c r="AA186" s="8" t="s">
        <v>67</v>
      </c>
      <c r="AB186" s="8" t="s">
        <v>67</v>
      </c>
      <c r="AC186" s="8" t="s">
        <v>456</v>
      </c>
      <c r="AD186" s="8" t="s">
        <v>801</v>
      </c>
      <c r="AE186" s="8"/>
      <c r="AF186" s="11" t="s">
        <v>1491</v>
      </c>
      <c r="AG186" s="8" t="s">
        <v>1492</v>
      </c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3"/>
      <c r="AT186" s="14">
        <v>12024</v>
      </c>
      <c r="AU186" s="8" t="str">
        <f>AU$29</f>
        <v>W-2.1</v>
      </c>
      <c r="AV186" s="8" t="s">
        <v>1147</v>
      </c>
      <c r="AW186" s="8"/>
      <c r="AX186" s="15">
        <v>8760</v>
      </c>
      <c r="AY186" s="9">
        <v>12</v>
      </c>
      <c r="AZ186" s="16">
        <v>0</v>
      </c>
      <c r="BA186" s="16">
        <v>100</v>
      </c>
      <c r="BB186" s="9">
        <f t="shared" si="47"/>
        <v>0</v>
      </c>
      <c r="BC186" s="9">
        <f t="shared" si="48"/>
        <v>12024</v>
      </c>
      <c r="BD186" s="17">
        <f t="shared" si="49"/>
        <v>0</v>
      </c>
      <c r="BE186" s="17">
        <f t="shared" si="50"/>
        <v>0</v>
      </c>
      <c r="BF186" s="18">
        <f t="shared" si="51"/>
        <v>0</v>
      </c>
      <c r="BG186" s="18">
        <f t="shared" si="52"/>
        <v>0</v>
      </c>
      <c r="BH186" s="18">
        <f t="shared" si="53"/>
        <v>0</v>
      </c>
      <c r="BI186" s="19">
        <f t="shared" si="54"/>
        <v>0</v>
      </c>
      <c r="BJ186" s="20">
        <f t="shared" si="55"/>
        <v>0</v>
      </c>
      <c r="BK186" s="19">
        <f t="shared" si="56"/>
        <v>0</v>
      </c>
      <c r="BL186" s="20">
        <f t="shared" si="57"/>
        <v>0</v>
      </c>
      <c r="BM186" s="12">
        <f>VLOOKUP(AU186,Ceny!$A$3:$E$9,2,FALSE)</f>
        <v>13.04</v>
      </c>
      <c r="BN186" s="20">
        <f t="shared" si="69"/>
        <v>0</v>
      </c>
      <c r="BO186" s="12">
        <f>VLOOKUP(AU186,Ceny!$A$3:$E$9,4,FALSE)</f>
        <v>10.07</v>
      </c>
      <c r="BP186" s="20">
        <f t="shared" si="70"/>
        <v>120.84</v>
      </c>
      <c r="BQ186" s="12">
        <f>VLOOKUP(AU186,Ceny!$A$3:$E$9,3,FALSE)</f>
        <v>4.7559999999999998E-2</v>
      </c>
      <c r="BR186" s="20">
        <f t="shared" si="58"/>
        <v>0</v>
      </c>
      <c r="BS186" s="12">
        <f>VLOOKUP(AU186,Ceny!$A$3:$E$9,5,FALSE)</f>
        <v>3.7789999999999997E-2</v>
      </c>
      <c r="BT186" s="20">
        <f t="shared" si="59"/>
        <v>454.39</v>
      </c>
      <c r="BU186" s="20">
        <v>0</v>
      </c>
      <c r="BV186" s="68">
        <f t="shared" si="60"/>
        <v>0</v>
      </c>
      <c r="BW186" s="21">
        <f t="shared" si="61"/>
        <v>575.23</v>
      </c>
      <c r="BX186" s="21">
        <f t="shared" si="62"/>
        <v>132.30000000000001</v>
      </c>
      <c r="BY186" s="21">
        <f t="shared" si="63"/>
        <v>707.53</v>
      </c>
      <c r="CA186" s="66"/>
    </row>
    <row r="187" spans="1:79">
      <c r="A187" s="73">
        <f t="shared" si="64"/>
        <v>174</v>
      </c>
      <c r="B187" s="8" t="s">
        <v>65</v>
      </c>
      <c r="C187" s="8" t="s">
        <v>66</v>
      </c>
      <c r="D187" s="8" t="s">
        <v>67</v>
      </c>
      <c r="E187" s="8" t="s">
        <v>67</v>
      </c>
      <c r="F187" s="8" t="s">
        <v>68</v>
      </c>
      <c r="G187" s="8" t="s">
        <v>69</v>
      </c>
      <c r="H187" s="8"/>
      <c r="I187" s="8" t="s">
        <v>70</v>
      </c>
      <c r="J187" s="8" t="s">
        <v>458</v>
      </c>
      <c r="K187" s="8" t="s">
        <v>143</v>
      </c>
      <c r="L187" s="8" t="s">
        <v>67</v>
      </c>
      <c r="M187" s="8" t="s">
        <v>67</v>
      </c>
      <c r="N187" s="8" t="s">
        <v>459</v>
      </c>
      <c r="O187" s="8" t="s">
        <v>460</v>
      </c>
      <c r="P187" s="8"/>
      <c r="Q187" s="8" t="s">
        <v>740</v>
      </c>
      <c r="R187" s="8" t="s">
        <v>741</v>
      </c>
      <c r="S187" s="8">
        <v>0</v>
      </c>
      <c r="T187" s="9" t="s">
        <v>49</v>
      </c>
      <c r="U187" s="9" t="s">
        <v>35</v>
      </c>
      <c r="V187" s="8" t="s">
        <v>746</v>
      </c>
      <c r="W187" s="10">
        <v>45657</v>
      </c>
      <c r="X187" s="8" t="s">
        <v>747</v>
      </c>
      <c r="Y187" s="8" t="s">
        <v>458</v>
      </c>
      <c r="Z187" s="8" t="s">
        <v>143</v>
      </c>
      <c r="AA187" s="8" t="s">
        <v>67</v>
      </c>
      <c r="AB187" s="8" t="s">
        <v>67</v>
      </c>
      <c r="AC187" s="8" t="s">
        <v>459</v>
      </c>
      <c r="AD187" s="8" t="s">
        <v>460</v>
      </c>
      <c r="AE187" s="8"/>
      <c r="AF187" s="11" t="s">
        <v>1493</v>
      </c>
      <c r="AG187" s="8" t="s">
        <v>1494</v>
      </c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3"/>
      <c r="AT187" s="14">
        <v>4705</v>
      </c>
      <c r="AU187" s="8" t="str">
        <f>AU$29</f>
        <v>W-2.1</v>
      </c>
      <c r="AV187" s="8" t="s">
        <v>1147</v>
      </c>
      <c r="AW187" s="8"/>
      <c r="AX187" s="15">
        <v>8760</v>
      </c>
      <c r="AY187" s="9">
        <v>12</v>
      </c>
      <c r="AZ187" s="16">
        <v>0</v>
      </c>
      <c r="BA187" s="16">
        <v>100</v>
      </c>
      <c r="BB187" s="9">
        <f t="shared" si="47"/>
        <v>0</v>
      </c>
      <c r="BC187" s="9">
        <f t="shared" si="48"/>
        <v>4705</v>
      </c>
      <c r="BD187" s="17">
        <f t="shared" si="49"/>
        <v>0</v>
      </c>
      <c r="BE187" s="17">
        <f t="shared" si="50"/>
        <v>0</v>
      </c>
      <c r="BF187" s="18">
        <f t="shared" si="51"/>
        <v>0</v>
      </c>
      <c r="BG187" s="18">
        <f t="shared" si="52"/>
        <v>0</v>
      </c>
      <c r="BH187" s="18">
        <f t="shared" si="53"/>
        <v>0</v>
      </c>
      <c r="BI187" s="19">
        <f t="shared" si="54"/>
        <v>0</v>
      </c>
      <c r="BJ187" s="20">
        <f t="shared" si="55"/>
        <v>0</v>
      </c>
      <c r="BK187" s="19">
        <f t="shared" si="56"/>
        <v>0</v>
      </c>
      <c r="BL187" s="20">
        <f t="shared" si="57"/>
        <v>0</v>
      </c>
      <c r="BM187" s="12">
        <f>VLOOKUP(AU187,Ceny!$A$3:$E$9,2,FALSE)</f>
        <v>13.04</v>
      </c>
      <c r="BN187" s="20">
        <f t="shared" si="69"/>
        <v>0</v>
      </c>
      <c r="BO187" s="12">
        <f>VLOOKUP(AU187,Ceny!$A$3:$E$9,4,FALSE)</f>
        <v>10.07</v>
      </c>
      <c r="BP187" s="20">
        <f t="shared" si="70"/>
        <v>120.84</v>
      </c>
      <c r="BQ187" s="12">
        <f>VLOOKUP(AU187,Ceny!$A$3:$E$9,3,FALSE)</f>
        <v>4.7559999999999998E-2</v>
      </c>
      <c r="BR187" s="20">
        <f t="shared" si="58"/>
        <v>0</v>
      </c>
      <c r="BS187" s="12">
        <f>VLOOKUP(AU187,Ceny!$A$3:$E$9,5,FALSE)</f>
        <v>3.7789999999999997E-2</v>
      </c>
      <c r="BT187" s="20">
        <f t="shared" si="59"/>
        <v>177.8</v>
      </c>
      <c r="BU187" s="20">
        <v>0</v>
      </c>
      <c r="BV187" s="68">
        <f t="shared" si="60"/>
        <v>0</v>
      </c>
      <c r="BW187" s="21">
        <f t="shared" si="61"/>
        <v>298.64</v>
      </c>
      <c r="BX187" s="21">
        <f t="shared" si="62"/>
        <v>68.69</v>
      </c>
      <c r="BY187" s="21">
        <f t="shared" si="63"/>
        <v>367.33</v>
      </c>
      <c r="CA187" s="66"/>
    </row>
    <row r="188" spans="1:79">
      <c r="A188" s="73">
        <f t="shared" si="64"/>
        <v>175</v>
      </c>
      <c r="B188" s="8" t="s">
        <v>65</v>
      </c>
      <c r="C188" s="8" t="s">
        <v>66</v>
      </c>
      <c r="D188" s="8" t="s">
        <v>67</v>
      </c>
      <c r="E188" s="8" t="s">
        <v>67</v>
      </c>
      <c r="F188" s="8" t="s">
        <v>68</v>
      </c>
      <c r="G188" s="8" t="s">
        <v>69</v>
      </c>
      <c r="H188" s="8"/>
      <c r="I188" s="8" t="s">
        <v>70</v>
      </c>
      <c r="J188" s="8" t="s">
        <v>461</v>
      </c>
      <c r="K188" s="8" t="s">
        <v>462</v>
      </c>
      <c r="L188" s="8" t="s">
        <v>67</v>
      </c>
      <c r="M188" s="8" t="s">
        <v>67</v>
      </c>
      <c r="N188" s="8" t="s">
        <v>463</v>
      </c>
      <c r="O188" s="8" t="s">
        <v>272</v>
      </c>
      <c r="P188" s="8"/>
      <c r="Q188" s="8" t="s">
        <v>740</v>
      </c>
      <c r="R188" s="8" t="s">
        <v>741</v>
      </c>
      <c r="S188" s="8">
        <v>0</v>
      </c>
      <c r="T188" s="9" t="s">
        <v>49</v>
      </c>
      <c r="U188" s="9" t="s">
        <v>35</v>
      </c>
      <c r="V188" s="8" t="s">
        <v>746</v>
      </c>
      <c r="W188" s="10">
        <v>45657</v>
      </c>
      <c r="X188" s="8" t="s">
        <v>747</v>
      </c>
      <c r="Y188" s="8" t="s">
        <v>461</v>
      </c>
      <c r="Z188" s="8" t="s">
        <v>462</v>
      </c>
      <c r="AA188" s="8" t="s">
        <v>67</v>
      </c>
      <c r="AB188" s="8" t="s">
        <v>67</v>
      </c>
      <c r="AC188" s="8" t="s">
        <v>463</v>
      </c>
      <c r="AD188" s="8" t="s">
        <v>272</v>
      </c>
      <c r="AE188" s="8"/>
      <c r="AF188" s="11" t="s">
        <v>1495</v>
      </c>
      <c r="AG188" s="8" t="s">
        <v>1496</v>
      </c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3"/>
      <c r="AT188" s="14">
        <v>10744</v>
      </c>
      <c r="AU188" s="8" t="str">
        <f>AU$16</f>
        <v>W-4</v>
      </c>
      <c r="AV188" s="8" t="s">
        <v>1147</v>
      </c>
      <c r="AW188" s="8"/>
      <c r="AX188" s="15">
        <v>8760</v>
      </c>
      <c r="AY188" s="9">
        <v>12</v>
      </c>
      <c r="AZ188" s="16">
        <v>0</v>
      </c>
      <c r="BA188" s="16">
        <v>100</v>
      </c>
      <c r="BB188" s="9">
        <f t="shared" si="47"/>
        <v>0</v>
      </c>
      <c r="BC188" s="9">
        <f t="shared" si="48"/>
        <v>10744</v>
      </c>
      <c r="BD188" s="17">
        <f t="shared" si="49"/>
        <v>0</v>
      </c>
      <c r="BE188" s="17">
        <f t="shared" si="50"/>
        <v>0</v>
      </c>
      <c r="BF188" s="18">
        <f t="shared" si="51"/>
        <v>0</v>
      </c>
      <c r="BG188" s="18">
        <f t="shared" si="52"/>
        <v>0</v>
      </c>
      <c r="BH188" s="18">
        <f t="shared" si="53"/>
        <v>0</v>
      </c>
      <c r="BI188" s="19">
        <f t="shared" si="54"/>
        <v>0</v>
      </c>
      <c r="BJ188" s="20">
        <f t="shared" si="55"/>
        <v>0</v>
      </c>
      <c r="BK188" s="19">
        <f t="shared" si="56"/>
        <v>0</v>
      </c>
      <c r="BL188" s="20">
        <f t="shared" si="57"/>
        <v>0</v>
      </c>
      <c r="BM188" s="12">
        <f>VLOOKUP(AU188,Ceny!$A$3:$E$9,2,FALSE)</f>
        <v>204.77</v>
      </c>
      <c r="BN188" s="20">
        <f t="shared" si="69"/>
        <v>0</v>
      </c>
      <c r="BO188" s="12">
        <f>VLOOKUP(AU188,Ceny!$A$3:$E$9,4,FALSE)</f>
        <v>158.16</v>
      </c>
      <c r="BP188" s="20">
        <f t="shared" si="70"/>
        <v>1897.92</v>
      </c>
      <c r="BQ188" s="12">
        <f>VLOOKUP(AU188,Ceny!$A$3:$E$9,3,FALSE)</f>
        <v>4.4069999999999998E-2</v>
      </c>
      <c r="BR188" s="20">
        <f t="shared" si="58"/>
        <v>0</v>
      </c>
      <c r="BS188" s="12">
        <f>VLOOKUP(AU188,Ceny!$A$3:$E$9,5,FALSE)</f>
        <v>3.5020000000000003E-2</v>
      </c>
      <c r="BT188" s="20">
        <f t="shared" si="59"/>
        <v>376.25</v>
      </c>
      <c r="BU188" s="20">
        <v>0</v>
      </c>
      <c r="BV188" s="68">
        <f t="shared" si="60"/>
        <v>0</v>
      </c>
      <c r="BW188" s="21">
        <f t="shared" si="61"/>
        <v>2274.17</v>
      </c>
      <c r="BX188" s="21">
        <f t="shared" si="62"/>
        <v>523.05999999999995</v>
      </c>
      <c r="BY188" s="21">
        <f t="shared" si="63"/>
        <v>2797.23</v>
      </c>
      <c r="CA188" s="66"/>
    </row>
    <row r="189" spans="1:79">
      <c r="A189" s="73">
        <f t="shared" si="64"/>
        <v>176</v>
      </c>
      <c r="B189" s="8" t="s">
        <v>65</v>
      </c>
      <c r="C189" s="8" t="s">
        <v>66</v>
      </c>
      <c r="D189" s="8" t="s">
        <v>67</v>
      </c>
      <c r="E189" s="8" t="s">
        <v>67</v>
      </c>
      <c r="F189" s="8" t="s">
        <v>68</v>
      </c>
      <c r="G189" s="8" t="s">
        <v>69</v>
      </c>
      <c r="H189" s="8"/>
      <c r="I189" s="8" t="s">
        <v>70</v>
      </c>
      <c r="J189" s="8" t="s">
        <v>464</v>
      </c>
      <c r="K189" s="8" t="s">
        <v>465</v>
      </c>
      <c r="L189" s="8" t="s">
        <v>67</v>
      </c>
      <c r="M189" s="8" t="s">
        <v>67</v>
      </c>
      <c r="N189" s="8" t="s">
        <v>466</v>
      </c>
      <c r="O189" s="8" t="s">
        <v>467</v>
      </c>
      <c r="P189" s="8"/>
      <c r="Q189" s="8" t="s">
        <v>740</v>
      </c>
      <c r="R189" s="8" t="s">
        <v>741</v>
      </c>
      <c r="S189" s="8">
        <v>0</v>
      </c>
      <c r="T189" s="9" t="s">
        <v>49</v>
      </c>
      <c r="U189" s="9" t="s">
        <v>35</v>
      </c>
      <c r="V189" s="8" t="s">
        <v>746</v>
      </c>
      <c r="W189" s="10">
        <v>45657</v>
      </c>
      <c r="X189" s="8" t="s">
        <v>747</v>
      </c>
      <c r="Y189" s="8" t="s">
        <v>464</v>
      </c>
      <c r="Z189" s="8" t="s">
        <v>465</v>
      </c>
      <c r="AA189" s="8" t="s">
        <v>67</v>
      </c>
      <c r="AB189" s="8" t="s">
        <v>67</v>
      </c>
      <c r="AC189" s="8" t="s">
        <v>466</v>
      </c>
      <c r="AD189" s="8" t="s">
        <v>467</v>
      </c>
      <c r="AE189" s="8"/>
      <c r="AF189" s="11" t="s">
        <v>1497</v>
      </c>
      <c r="AG189" s="8" t="s">
        <v>1498</v>
      </c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3"/>
      <c r="AT189" s="14">
        <v>12853</v>
      </c>
      <c r="AU189" s="8" t="str">
        <f>AU$29</f>
        <v>W-2.1</v>
      </c>
      <c r="AV189" s="8" t="s">
        <v>1147</v>
      </c>
      <c r="AW189" s="8"/>
      <c r="AX189" s="15">
        <v>8760</v>
      </c>
      <c r="AY189" s="9">
        <v>12</v>
      </c>
      <c r="AZ189" s="16">
        <v>0</v>
      </c>
      <c r="BA189" s="16">
        <v>100</v>
      </c>
      <c r="BB189" s="9">
        <f t="shared" si="47"/>
        <v>0</v>
      </c>
      <c r="BC189" s="9">
        <f t="shared" si="48"/>
        <v>12853</v>
      </c>
      <c r="BD189" s="17">
        <f t="shared" si="49"/>
        <v>0</v>
      </c>
      <c r="BE189" s="17">
        <f t="shared" si="50"/>
        <v>0</v>
      </c>
      <c r="BF189" s="18">
        <f t="shared" si="51"/>
        <v>0</v>
      </c>
      <c r="BG189" s="18">
        <f t="shared" si="52"/>
        <v>0</v>
      </c>
      <c r="BH189" s="18">
        <f t="shared" si="53"/>
        <v>0</v>
      </c>
      <c r="BI189" s="19">
        <f t="shared" si="54"/>
        <v>0</v>
      </c>
      <c r="BJ189" s="20">
        <f t="shared" si="55"/>
        <v>0</v>
      </c>
      <c r="BK189" s="19">
        <f t="shared" si="56"/>
        <v>0</v>
      </c>
      <c r="BL189" s="20">
        <f t="shared" si="57"/>
        <v>0</v>
      </c>
      <c r="BM189" s="12">
        <f>VLOOKUP(AU189,Ceny!$A$3:$E$9,2,FALSE)</f>
        <v>13.04</v>
      </c>
      <c r="BN189" s="20">
        <f t="shared" si="69"/>
        <v>0</v>
      </c>
      <c r="BO189" s="12">
        <f>VLOOKUP(AU189,Ceny!$A$3:$E$9,4,FALSE)</f>
        <v>10.07</v>
      </c>
      <c r="BP189" s="20">
        <f t="shared" si="70"/>
        <v>120.84</v>
      </c>
      <c r="BQ189" s="12">
        <f>VLOOKUP(AU189,Ceny!$A$3:$E$9,3,FALSE)</f>
        <v>4.7559999999999998E-2</v>
      </c>
      <c r="BR189" s="20">
        <f t="shared" si="58"/>
        <v>0</v>
      </c>
      <c r="BS189" s="12">
        <f>VLOOKUP(AU189,Ceny!$A$3:$E$9,5,FALSE)</f>
        <v>3.7789999999999997E-2</v>
      </c>
      <c r="BT189" s="20">
        <f t="shared" si="59"/>
        <v>485.71</v>
      </c>
      <c r="BU189" s="20">
        <v>0</v>
      </c>
      <c r="BV189" s="68">
        <f t="shared" si="60"/>
        <v>0</v>
      </c>
      <c r="BW189" s="21">
        <f t="shared" si="61"/>
        <v>606.54999999999995</v>
      </c>
      <c r="BX189" s="21">
        <f t="shared" si="62"/>
        <v>139.51</v>
      </c>
      <c r="BY189" s="21">
        <f t="shared" si="63"/>
        <v>746.06</v>
      </c>
      <c r="CA189" s="66"/>
    </row>
    <row r="190" spans="1:79">
      <c r="A190" s="73">
        <f t="shared" si="64"/>
        <v>177</v>
      </c>
      <c r="B190" s="8" t="s">
        <v>65</v>
      </c>
      <c r="C190" s="8" t="s">
        <v>66</v>
      </c>
      <c r="D190" s="8" t="s">
        <v>67</v>
      </c>
      <c r="E190" s="8" t="s">
        <v>67</v>
      </c>
      <c r="F190" s="8" t="s">
        <v>68</v>
      </c>
      <c r="G190" s="8" t="s">
        <v>69</v>
      </c>
      <c r="H190" s="8"/>
      <c r="I190" s="8" t="s">
        <v>70</v>
      </c>
      <c r="J190" s="8" t="s">
        <v>468</v>
      </c>
      <c r="K190" s="8" t="s">
        <v>469</v>
      </c>
      <c r="L190" s="8" t="s">
        <v>67</v>
      </c>
      <c r="M190" s="8" t="s">
        <v>67</v>
      </c>
      <c r="N190" s="8" t="s">
        <v>470</v>
      </c>
      <c r="O190" s="8"/>
      <c r="P190" s="8"/>
      <c r="Q190" s="8" t="s">
        <v>740</v>
      </c>
      <c r="R190" s="8" t="s">
        <v>741</v>
      </c>
      <c r="S190" s="8">
        <v>0</v>
      </c>
      <c r="T190" s="9" t="s">
        <v>49</v>
      </c>
      <c r="U190" s="9" t="s">
        <v>35</v>
      </c>
      <c r="V190" s="8" t="s">
        <v>746</v>
      </c>
      <c r="W190" s="10">
        <v>45657</v>
      </c>
      <c r="X190" s="8" t="s">
        <v>747</v>
      </c>
      <c r="Y190" s="8" t="s">
        <v>468</v>
      </c>
      <c r="Z190" s="8" t="s">
        <v>469</v>
      </c>
      <c r="AA190" s="8" t="s">
        <v>67</v>
      </c>
      <c r="AB190" s="8" t="s">
        <v>67</v>
      </c>
      <c r="AC190" s="8" t="s">
        <v>470</v>
      </c>
      <c r="AD190" s="8" t="s">
        <v>272</v>
      </c>
      <c r="AE190" s="8"/>
      <c r="AF190" s="11" t="s">
        <v>1499</v>
      </c>
      <c r="AG190" s="8" t="s">
        <v>1316</v>
      </c>
      <c r="AH190" s="12">
        <v>74156</v>
      </c>
      <c r="AI190" s="12">
        <v>74211</v>
      </c>
      <c r="AJ190" s="12">
        <v>62600</v>
      </c>
      <c r="AK190" s="12">
        <v>47472</v>
      </c>
      <c r="AL190" s="12">
        <v>10621</v>
      </c>
      <c r="AM190" s="12">
        <v>4303</v>
      </c>
      <c r="AN190" s="12">
        <v>3388</v>
      </c>
      <c r="AO190" s="12">
        <v>1030</v>
      </c>
      <c r="AP190" s="12">
        <v>1091</v>
      </c>
      <c r="AQ190" s="12">
        <v>20985</v>
      </c>
      <c r="AR190" s="12">
        <v>63453</v>
      </c>
      <c r="AS190" s="13">
        <v>75089</v>
      </c>
      <c r="AT190" s="14">
        <f>AH190+AI190+AJ190+AK190+AL190+AM190+AN190+AO190+AP190+AQ190+AR190+AS190</f>
        <v>438399</v>
      </c>
      <c r="AU190" s="8" t="str">
        <f>AU$18</f>
        <v>W-5.1</v>
      </c>
      <c r="AV190" s="8" t="s">
        <v>1147</v>
      </c>
      <c r="AW190" s="8" t="s">
        <v>1500</v>
      </c>
      <c r="AX190" s="15">
        <v>8760</v>
      </c>
      <c r="AY190" s="9">
        <v>12</v>
      </c>
      <c r="AZ190" s="16">
        <v>0</v>
      </c>
      <c r="BA190" s="16">
        <v>100</v>
      </c>
      <c r="BB190" s="9">
        <f t="shared" si="47"/>
        <v>0</v>
      </c>
      <c r="BC190" s="9">
        <f t="shared" si="48"/>
        <v>438399</v>
      </c>
      <c r="BD190" s="17">
        <f t="shared" si="49"/>
        <v>0</v>
      </c>
      <c r="BE190" s="17">
        <f t="shared" si="50"/>
        <v>0</v>
      </c>
      <c r="BF190" s="18">
        <f t="shared" si="51"/>
        <v>0</v>
      </c>
      <c r="BG190" s="18">
        <f t="shared" si="52"/>
        <v>0</v>
      </c>
      <c r="BH190" s="18">
        <f t="shared" si="53"/>
        <v>0</v>
      </c>
      <c r="BI190" s="19">
        <f t="shared" si="54"/>
        <v>0</v>
      </c>
      <c r="BJ190" s="20">
        <f t="shared" si="55"/>
        <v>0</v>
      </c>
      <c r="BK190" s="19">
        <f t="shared" si="56"/>
        <v>0</v>
      </c>
      <c r="BL190" s="20">
        <f t="shared" si="57"/>
        <v>0</v>
      </c>
      <c r="BM190" s="12">
        <f>VLOOKUP(AU190,Ceny!$A$3:$E$9,2,FALSE)</f>
        <v>6.4200000000000004E-3</v>
      </c>
      <c r="BN190" s="20">
        <f>ROUND(BM190*AX190*AW190*AZ190/100,2)</f>
        <v>0</v>
      </c>
      <c r="BO190" s="12">
        <f>VLOOKUP(AU190,Ceny!$A$3:$E$9,4,FALSE)</f>
        <v>4.96E-3</v>
      </c>
      <c r="BP190" s="20">
        <f>ROUND(BO190*AW190*AX190*BA190/100,2)</f>
        <v>9037.52</v>
      </c>
      <c r="BQ190" s="12">
        <f>VLOOKUP(AU190,Ceny!$A$3:$E$9,3,FALSE)</f>
        <v>2.3060000000000001E-2</v>
      </c>
      <c r="BR190" s="20">
        <f t="shared" si="58"/>
        <v>0</v>
      </c>
      <c r="BS190" s="12">
        <f>VLOOKUP(AU190,Ceny!$A$3:$E$9,5,FALSE)</f>
        <v>1.8329999999999999E-2</v>
      </c>
      <c r="BT190" s="20">
        <f t="shared" si="59"/>
        <v>8035.85</v>
      </c>
      <c r="BU190" s="20">
        <v>0</v>
      </c>
      <c r="BV190" s="68">
        <f t="shared" si="60"/>
        <v>0</v>
      </c>
      <c r="BW190" s="21">
        <f t="shared" si="61"/>
        <v>17073.370000000003</v>
      </c>
      <c r="BX190" s="21">
        <f t="shared" si="62"/>
        <v>3926.88</v>
      </c>
      <c r="BY190" s="21">
        <f t="shared" si="63"/>
        <v>21000.250000000004</v>
      </c>
      <c r="CA190" s="66"/>
    </row>
    <row r="191" spans="1:79">
      <c r="A191" s="73">
        <f t="shared" si="64"/>
        <v>178</v>
      </c>
      <c r="B191" s="8" t="s">
        <v>65</v>
      </c>
      <c r="C191" s="8" t="s">
        <v>66</v>
      </c>
      <c r="D191" s="8" t="s">
        <v>67</v>
      </c>
      <c r="E191" s="8" t="s">
        <v>67</v>
      </c>
      <c r="F191" s="8" t="s">
        <v>68</v>
      </c>
      <c r="G191" s="8" t="s">
        <v>69</v>
      </c>
      <c r="H191" s="8"/>
      <c r="I191" s="8" t="s">
        <v>70</v>
      </c>
      <c r="J191" s="8" t="s">
        <v>468</v>
      </c>
      <c r="K191" s="8" t="s">
        <v>469</v>
      </c>
      <c r="L191" s="8" t="s">
        <v>67</v>
      </c>
      <c r="M191" s="8" t="s">
        <v>67</v>
      </c>
      <c r="N191" s="8" t="s">
        <v>470</v>
      </c>
      <c r="O191" s="8"/>
      <c r="P191" s="8"/>
      <c r="Q191" s="8" t="s">
        <v>740</v>
      </c>
      <c r="R191" s="8" t="s">
        <v>741</v>
      </c>
      <c r="S191" s="8">
        <v>0</v>
      </c>
      <c r="T191" s="9" t="s">
        <v>49</v>
      </c>
      <c r="U191" s="9" t="s">
        <v>35</v>
      </c>
      <c r="V191" s="8" t="s">
        <v>746</v>
      </c>
      <c r="W191" s="10">
        <v>45657</v>
      </c>
      <c r="X191" s="8" t="s">
        <v>747</v>
      </c>
      <c r="Y191" s="8" t="s">
        <v>468</v>
      </c>
      <c r="Z191" s="8" t="s">
        <v>469</v>
      </c>
      <c r="AA191" s="8" t="s">
        <v>67</v>
      </c>
      <c r="AB191" s="8" t="s">
        <v>67</v>
      </c>
      <c r="AC191" s="8" t="s">
        <v>470</v>
      </c>
      <c r="AD191" s="8" t="s">
        <v>272</v>
      </c>
      <c r="AE191" s="8"/>
      <c r="AF191" s="11" t="s">
        <v>1501</v>
      </c>
      <c r="AG191" s="8" t="s">
        <v>1502</v>
      </c>
      <c r="AH191" s="12">
        <v>33893</v>
      </c>
      <c r="AI191" s="12">
        <v>34351</v>
      </c>
      <c r="AJ191" s="12">
        <v>30564</v>
      </c>
      <c r="AK191" s="12">
        <v>20769</v>
      </c>
      <c r="AL191" s="12">
        <v>11222</v>
      </c>
      <c r="AM191" s="12">
        <v>5019</v>
      </c>
      <c r="AN191" s="12">
        <v>3157</v>
      </c>
      <c r="AO191" s="12">
        <v>3992</v>
      </c>
      <c r="AP191" s="12">
        <v>5480</v>
      </c>
      <c r="AQ191" s="12">
        <v>15271</v>
      </c>
      <c r="AR191" s="12">
        <v>26274</v>
      </c>
      <c r="AS191" s="13">
        <v>38745</v>
      </c>
      <c r="AT191" s="14">
        <f>AH191+AI191+AJ191+AK191+AL191+AM191+AN191+AO191+AP191+AQ191+AR191+AS191</f>
        <v>228737</v>
      </c>
      <c r="AU191" s="8" t="str">
        <f>AU$18</f>
        <v>W-5.1</v>
      </c>
      <c r="AV191" s="8" t="s">
        <v>1147</v>
      </c>
      <c r="AW191" s="8" t="s">
        <v>1503</v>
      </c>
      <c r="AX191" s="15">
        <v>8760</v>
      </c>
      <c r="AY191" s="9">
        <v>12</v>
      </c>
      <c r="AZ191" s="16">
        <v>0</v>
      </c>
      <c r="BA191" s="16">
        <v>100</v>
      </c>
      <c r="BB191" s="9">
        <f t="shared" si="47"/>
        <v>0</v>
      </c>
      <c r="BC191" s="9">
        <f t="shared" si="48"/>
        <v>228737</v>
      </c>
      <c r="BD191" s="17">
        <f t="shared" si="49"/>
        <v>0</v>
      </c>
      <c r="BE191" s="17">
        <f t="shared" si="50"/>
        <v>0</v>
      </c>
      <c r="BF191" s="18">
        <f t="shared" si="51"/>
        <v>0</v>
      </c>
      <c r="BG191" s="18">
        <f t="shared" si="52"/>
        <v>0</v>
      </c>
      <c r="BH191" s="18">
        <f t="shared" si="53"/>
        <v>0</v>
      </c>
      <c r="BI191" s="19">
        <f t="shared" si="54"/>
        <v>0</v>
      </c>
      <c r="BJ191" s="20">
        <f t="shared" si="55"/>
        <v>0</v>
      </c>
      <c r="BK191" s="19">
        <f t="shared" si="56"/>
        <v>0</v>
      </c>
      <c r="BL191" s="20">
        <f t="shared" si="57"/>
        <v>0</v>
      </c>
      <c r="BM191" s="12">
        <f>VLOOKUP(AU191,Ceny!$A$3:$E$9,2,FALSE)</f>
        <v>6.4200000000000004E-3</v>
      </c>
      <c r="BN191" s="20">
        <f>ROUND(BM191*AX191*AW191*AZ191/100,2)</f>
        <v>0</v>
      </c>
      <c r="BO191" s="12">
        <f>VLOOKUP(AU191,Ceny!$A$3:$E$9,4,FALSE)</f>
        <v>4.96E-3</v>
      </c>
      <c r="BP191" s="20">
        <f>ROUND(BO191*AW191*AX191*BA191/100,2)</f>
        <v>8125.08</v>
      </c>
      <c r="BQ191" s="12">
        <f>VLOOKUP(AU191,Ceny!$A$3:$E$9,3,FALSE)</f>
        <v>2.3060000000000001E-2</v>
      </c>
      <c r="BR191" s="20">
        <f t="shared" si="58"/>
        <v>0</v>
      </c>
      <c r="BS191" s="12">
        <f>VLOOKUP(AU191,Ceny!$A$3:$E$9,5,FALSE)</f>
        <v>1.8329999999999999E-2</v>
      </c>
      <c r="BT191" s="20">
        <f t="shared" si="59"/>
        <v>4192.75</v>
      </c>
      <c r="BU191" s="20">
        <v>0</v>
      </c>
      <c r="BV191" s="68">
        <f t="shared" si="60"/>
        <v>0</v>
      </c>
      <c r="BW191" s="21">
        <f t="shared" si="61"/>
        <v>12317.83</v>
      </c>
      <c r="BX191" s="21">
        <f t="shared" si="62"/>
        <v>2833.1</v>
      </c>
      <c r="BY191" s="21">
        <f t="shared" si="63"/>
        <v>15150.93</v>
      </c>
      <c r="CA191" s="66"/>
    </row>
    <row r="192" spans="1:79">
      <c r="A192" s="73">
        <f t="shared" si="64"/>
        <v>179</v>
      </c>
      <c r="B192" s="8" t="s">
        <v>65</v>
      </c>
      <c r="C192" s="8" t="s">
        <v>66</v>
      </c>
      <c r="D192" s="8" t="s">
        <v>67</v>
      </c>
      <c r="E192" s="8" t="s">
        <v>67</v>
      </c>
      <c r="F192" s="8" t="s">
        <v>68</v>
      </c>
      <c r="G192" s="8" t="s">
        <v>69</v>
      </c>
      <c r="H192" s="8"/>
      <c r="I192" s="8" t="s">
        <v>70</v>
      </c>
      <c r="J192" s="8" t="s">
        <v>471</v>
      </c>
      <c r="K192" s="8" t="s">
        <v>472</v>
      </c>
      <c r="L192" s="8" t="s">
        <v>67</v>
      </c>
      <c r="M192" s="8" t="s">
        <v>67</v>
      </c>
      <c r="N192" s="8" t="s">
        <v>473</v>
      </c>
      <c r="O192" s="8" t="s">
        <v>202</v>
      </c>
      <c r="P192" s="8"/>
      <c r="Q192" s="8" t="s">
        <v>740</v>
      </c>
      <c r="R192" s="8" t="s">
        <v>741</v>
      </c>
      <c r="S192" s="8">
        <v>0</v>
      </c>
      <c r="T192" s="9" t="s">
        <v>49</v>
      </c>
      <c r="U192" s="9" t="s">
        <v>35</v>
      </c>
      <c r="V192" s="8" t="s">
        <v>746</v>
      </c>
      <c r="W192" s="10">
        <v>45657</v>
      </c>
      <c r="X192" s="8" t="s">
        <v>747</v>
      </c>
      <c r="Y192" s="8" t="s">
        <v>869</v>
      </c>
      <c r="Z192" s="8" t="s">
        <v>472</v>
      </c>
      <c r="AA192" s="8" t="s">
        <v>67</v>
      </c>
      <c r="AB192" s="8" t="s">
        <v>67</v>
      </c>
      <c r="AC192" s="8" t="s">
        <v>473</v>
      </c>
      <c r="AD192" s="8" t="s">
        <v>202</v>
      </c>
      <c r="AE192" s="8"/>
      <c r="AF192" s="11" t="s">
        <v>1504</v>
      </c>
      <c r="AG192" s="8" t="s">
        <v>1505</v>
      </c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3"/>
      <c r="AT192" s="14">
        <v>0</v>
      </c>
      <c r="AU192" s="8" t="str">
        <f>AU$21</f>
        <v>W-3.6</v>
      </c>
      <c r="AV192" s="8" t="s">
        <v>1147</v>
      </c>
      <c r="AW192" s="8"/>
      <c r="AX192" s="15">
        <v>8760</v>
      </c>
      <c r="AY192" s="9">
        <v>12</v>
      </c>
      <c r="AZ192" s="16">
        <v>0</v>
      </c>
      <c r="BA192" s="16">
        <v>100</v>
      </c>
      <c r="BB192" s="9">
        <f t="shared" si="47"/>
        <v>0</v>
      </c>
      <c r="BC192" s="9">
        <f t="shared" si="48"/>
        <v>0</v>
      </c>
      <c r="BD192" s="17">
        <f t="shared" si="49"/>
        <v>0</v>
      </c>
      <c r="BE192" s="17">
        <f t="shared" si="50"/>
        <v>0</v>
      </c>
      <c r="BF192" s="18">
        <f t="shared" si="51"/>
        <v>0</v>
      </c>
      <c r="BG192" s="18">
        <f t="shared" si="52"/>
        <v>0</v>
      </c>
      <c r="BH192" s="18">
        <f t="shared" si="53"/>
        <v>0</v>
      </c>
      <c r="BI192" s="19">
        <f t="shared" si="54"/>
        <v>0</v>
      </c>
      <c r="BJ192" s="20">
        <f t="shared" si="55"/>
        <v>0</v>
      </c>
      <c r="BK192" s="19">
        <f t="shared" si="56"/>
        <v>0</v>
      </c>
      <c r="BL192" s="20">
        <f t="shared" si="57"/>
        <v>0</v>
      </c>
      <c r="BM192" s="12">
        <f>VLOOKUP(AU192,Ceny!$A$3:$E$9,2,FALSE)</f>
        <v>42.41</v>
      </c>
      <c r="BN192" s="20">
        <f>ROUND(BM192*AY192*AZ192/100,2)</f>
        <v>0</v>
      </c>
      <c r="BO192" s="12">
        <f>VLOOKUP(AU192,Ceny!$A$3:$E$9,4,FALSE)</f>
        <v>32.76</v>
      </c>
      <c r="BP192" s="20">
        <f>ROUND(BO192*AY192*BA192/100,2)</f>
        <v>393.12</v>
      </c>
      <c r="BQ192" s="12">
        <f>VLOOKUP(AU192,Ceny!$A$3:$E$9,3,FALSE)</f>
        <v>4.4200000000000003E-2</v>
      </c>
      <c r="BR192" s="20">
        <f t="shared" si="58"/>
        <v>0</v>
      </c>
      <c r="BS192" s="12">
        <f>VLOOKUP(AU192,Ceny!$A$3:$E$9,5,FALSE)</f>
        <v>3.5119999999999998E-2</v>
      </c>
      <c r="BT192" s="20">
        <f t="shared" si="59"/>
        <v>0</v>
      </c>
      <c r="BU192" s="20">
        <v>0</v>
      </c>
      <c r="BV192" s="68">
        <f t="shared" si="60"/>
        <v>0</v>
      </c>
      <c r="BW192" s="21">
        <f t="shared" si="61"/>
        <v>393.12</v>
      </c>
      <c r="BX192" s="21">
        <f t="shared" si="62"/>
        <v>90.42</v>
      </c>
      <c r="BY192" s="21">
        <f t="shared" si="63"/>
        <v>483.54</v>
      </c>
      <c r="CA192" s="66"/>
    </row>
    <row r="193" spans="1:79">
      <c r="A193" s="73">
        <f t="shared" si="64"/>
        <v>180</v>
      </c>
      <c r="B193" s="8" t="s">
        <v>65</v>
      </c>
      <c r="C193" s="8" t="s">
        <v>66</v>
      </c>
      <c r="D193" s="8" t="s">
        <v>67</v>
      </c>
      <c r="E193" s="8" t="s">
        <v>67</v>
      </c>
      <c r="F193" s="8" t="s">
        <v>68</v>
      </c>
      <c r="G193" s="8" t="s">
        <v>69</v>
      </c>
      <c r="H193" s="8"/>
      <c r="I193" s="8" t="s">
        <v>70</v>
      </c>
      <c r="J193" s="8" t="s">
        <v>474</v>
      </c>
      <c r="K193" s="8" t="s">
        <v>475</v>
      </c>
      <c r="L193" s="8" t="s">
        <v>67</v>
      </c>
      <c r="M193" s="8" t="s">
        <v>67</v>
      </c>
      <c r="N193" s="8" t="s">
        <v>476</v>
      </c>
      <c r="O193" s="8" t="s">
        <v>164</v>
      </c>
      <c r="P193" s="8"/>
      <c r="Q193" s="8" t="s">
        <v>740</v>
      </c>
      <c r="R193" s="8" t="s">
        <v>741</v>
      </c>
      <c r="S193" s="8">
        <v>0</v>
      </c>
      <c r="T193" s="9" t="s">
        <v>49</v>
      </c>
      <c r="U193" s="9" t="s">
        <v>35</v>
      </c>
      <c r="V193" s="8" t="s">
        <v>746</v>
      </c>
      <c r="W193" s="10">
        <v>45657</v>
      </c>
      <c r="X193" s="8" t="s">
        <v>747</v>
      </c>
      <c r="Y193" s="8" t="s">
        <v>474</v>
      </c>
      <c r="Z193" s="8" t="s">
        <v>475</v>
      </c>
      <c r="AA193" s="8" t="s">
        <v>67</v>
      </c>
      <c r="AB193" s="8" t="s">
        <v>67</v>
      </c>
      <c r="AC193" s="8" t="s">
        <v>476</v>
      </c>
      <c r="AD193" s="8" t="s">
        <v>164</v>
      </c>
      <c r="AE193" s="8"/>
      <c r="AF193" s="11" t="s">
        <v>1506</v>
      </c>
      <c r="AG193" s="8" t="s">
        <v>1507</v>
      </c>
      <c r="AH193" s="12">
        <v>16465</v>
      </c>
      <c r="AI193" s="12">
        <v>14876</v>
      </c>
      <c r="AJ193" s="12">
        <v>12429</v>
      </c>
      <c r="AK193" s="12">
        <v>7889</v>
      </c>
      <c r="AL193" s="12">
        <v>2932</v>
      </c>
      <c r="AM193" s="12">
        <v>1800</v>
      </c>
      <c r="AN193" s="12">
        <v>1445</v>
      </c>
      <c r="AO193" s="12">
        <v>1423</v>
      </c>
      <c r="AP193" s="12">
        <v>1904</v>
      </c>
      <c r="AQ193" s="12">
        <v>5852</v>
      </c>
      <c r="AR193" s="12">
        <v>16905</v>
      </c>
      <c r="AS193" s="13">
        <v>7165</v>
      </c>
      <c r="AT193" s="14">
        <f>AH193+AI193+AJ193+AK193+AL193+AM193+AN193+AO193+AP193+AQ193+AR193+AS193</f>
        <v>91085</v>
      </c>
      <c r="AU193" s="8" t="str">
        <f>AU$18</f>
        <v>W-5.1</v>
      </c>
      <c r="AV193" s="8" t="s">
        <v>1147</v>
      </c>
      <c r="AW193" s="8" t="s">
        <v>1061</v>
      </c>
      <c r="AX193" s="15">
        <v>8760</v>
      </c>
      <c r="AY193" s="9">
        <v>12</v>
      </c>
      <c r="AZ193" s="16">
        <v>0</v>
      </c>
      <c r="BA193" s="16">
        <v>100</v>
      </c>
      <c r="BB193" s="9">
        <f t="shared" si="47"/>
        <v>0</v>
      </c>
      <c r="BC193" s="9">
        <f t="shared" si="48"/>
        <v>91085</v>
      </c>
      <c r="BD193" s="17">
        <f t="shared" si="49"/>
        <v>0</v>
      </c>
      <c r="BE193" s="17">
        <f t="shared" si="50"/>
        <v>0</v>
      </c>
      <c r="BF193" s="18">
        <f t="shared" si="51"/>
        <v>0</v>
      </c>
      <c r="BG193" s="18">
        <f t="shared" si="52"/>
        <v>0</v>
      </c>
      <c r="BH193" s="18">
        <f t="shared" si="53"/>
        <v>0</v>
      </c>
      <c r="BI193" s="19">
        <f t="shared" si="54"/>
        <v>0</v>
      </c>
      <c r="BJ193" s="20">
        <f t="shared" si="55"/>
        <v>0</v>
      </c>
      <c r="BK193" s="19">
        <f t="shared" si="56"/>
        <v>0</v>
      </c>
      <c r="BL193" s="20">
        <f t="shared" si="57"/>
        <v>0</v>
      </c>
      <c r="BM193" s="12">
        <f>VLOOKUP(AU193,Ceny!$A$3:$E$9,2,FALSE)</f>
        <v>6.4200000000000004E-3</v>
      </c>
      <c r="BN193" s="20">
        <f>ROUND(BM193*AX193*AW193*AZ193/100,2)</f>
        <v>0</v>
      </c>
      <c r="BO193" s="12">
        <f>VLOOKUP(AU193,Ceny!$A$3:$E$9,4,FALSE)</f>
        <v>4.96E-3</v>
      </c>
      <c r="BP193" s="20">
        <f>ROUND(BO193*AW193*AX193*BA193/100,2)</f>
        <v>12383.14</v>
      </c>
      <c r="BQ193" s="12">
        <f>VLOOKUP(AU193,Ceny!$A$3:$E$9,3,FALSE)</f>
        <v>2.3060000000000001E-2</v>
      </c>
      <c r="BR193" s="20">
        <f t="shared" si="58"/>
        <v>0</v>
      </c>
      <c r="BS193" s="12">
        <f>VLOOKUP(AU193,Ceny!$A$3:$E$9,5,FALSE)</f>
        <v>1.8329999999999999E-2</v>
      </c>
      <c r="BT193" s="20">
        <f t="shared" si="59"/>
        <v>1669.59</v>
      </c>
      <c r="BU193" s="20">
        <v>0</v>
      </c>
      <c r="BV193" s="68">
        <f t="shared" si="60"/>
        <v>0</v>
      </c>
      <c r="BW193" s="21">
        <f t="shared" si="61"/>
        <v>14052.73</v>
      </c>
      <c r="BX193" s="21">
        <f t="shared" si="62"/>
        <v>3232.13</v>
      </c>
      <c r="BY193" s="21">
        <f t="shared" si="63"/>
        <v>17284.86</v>
      </c>
      <c r="CA193" s="66"/>
    </row>
    <row r="194" spans="1:79">
      <c r="A194" s="73">
        <f t="shared" si="64"/>
        <v>181</v>
      </c>
      <c r="B194" s="8" t="s">
        <v>65</v>
      </c>
      <c r="C194" s="8" t="s">
        <v>66</v>
      </c>
      <c r="D194" s="8" t="s">
        <v>67</v>
      </c>
      <c r="E194" s="8" t="s">
        <v>67</v>
      </c>
      <c r="F194" s="8" t="s">
        <v>68</v>
      </c>
      <c r="G194" s="8" t="s">
        <v>69</v>
      </c>
      <c r="H194" s="8"/>
      <c r="I194" s="8" t="s">
        <v>70</v>
      </c>
      <c r="J194" s="8" t="s">
        <v>474</v>
      </c>
      <c r="K194" s="8" t="s">
        <v>475</v>
      </c>
      <c r="L194" s="8" t="s">
        <v>67</v>
      </c>
      <c r="M194" s="8" t="s">
        <v>67</v>
      </c>
      <c r="N194" s="8" t="s">
        <v>476</v>
      </c>
      <c r="O194" s="8" t="s">
        <v>164</v>
      </c>
      <c r="P194" s="8"/>
      <c r="Q194" s="8" t="s">
        <v>740</v>
      </c>
      <c r="R194" s="8" t="s">
        <v>741</v>
      </c>
      <c r="S194" s="8">
        <v>0</v>
      </c>
      <c r="T194" s="9" t="s">
        <v>49</v>
      </c>
      <c r="U194" s="9" t="s">
        <v>35</v>
      </c>
      <c r="V194" s="8" t="s">
        <v>746</v>
      </c>
      <c r="W194" s="10">
        <v>45657</v>
      </c>
      <c r="X194" s="8" t="s">
        <v>747</v>
      </c>
      <c r="Y194" s="8" t="s">
        <v>474</v>
      </c>
      <c r="Z194" s="8" t="s">
        <v>870</v>
      </c>
      <c r="AA194" s="8" t="s">
        <v>67</v>
      </c>
      <c r="AB194" s="8" t="s">
        <v>67</v>
      </c>
      <c r="AC194" s="8" t="s">
        <v>641</v>
      </c>
      <c r="AD194" s="8" t="s">
        <v>422</v>
      </c>
      <c r="AE194" s="8"/>
      <c r="AF194" s="11" t="s">
        <v>1508</v>
      </c>
      <c r="AG194" s="8" t="s">
        <v>1509</v>
      </c>
      <c r="AH194" s="12">
        <v>68381</v>
      </c>
      <c r="AI194" s="12">
        <v>68429</v>
      </c>
      <c r="AJ194" s="12">
        <v>61807</v>
      </c>
      <c r="AK194" s="12">
        <v>37743</v>
      </c>
      <c r="AL194" s="12">
        <v>9767</v>
      </c>
      <c r="AM194" s="12">
        <v>6022</v>
      </c>
      <c r="AN194" s="12">
        <v>3931</v>
      </c>
      <c r="AO194" s="12">
        <v>3957</v>
      </c>
      <c r="AP194" s="12">
        <v>4041</v>
      </c>
      <c r="AQ194" s="12">
        <v>30543</v>
      </c>
      <c r="AR194" s="12">
        <v>59657</v>
      </c>
      <c r="AS194" s="13">
        <v>70266</v>
      </c>
      <c r="AT194" s="14">
        <f>AH194+AI194+AJ194+AK194+AL194+AM194+AN194+AO194+AP194+AQ194+AR194+AS194</f>
        <v>424544</v>
      </c>
      <c r="AU194" s="8" t="str">
        <f>AU$18</f>
        <v>W-5.1</v>
      </c>
      <c r="AV194" s="8" t="s">
        <v>1147</v>
      </c>
      <c r="AW194" s="8" t="s">
        <v>861</v>
      </c>
      <c r="AX194" s="15">
        <v>8760</v>
      </c>
      <c r="AY194" s="9">
        <v>12</v>
      </c>
      <c r="AZ194" s="16">
        <v>0</v>
      </c>
      <c r="BA194" s="16">
        <v>100</v>
      </c>
      <c r="BB194" s="9">
        <f t="shared" si="47"/>
        <v>0</v>
      </c>
      <c r="BC194" s="9">
        <f t="shared" si="48"/>
        <v>424544</v>
      </c>
      <c r="BD194" s="17">
        <f t="shared" si="49"/>
        <v>0</v>
      </c>
      <c r="BE194" s="17">
        <f t="shared" si="50"/>
        <v>0</v>
      </c>
      <c r="BF194" s="18">
        <f t="shared" si="51"/>
        <v>0</v>
      </c>
      <c r="BG194" s="18">
        <f t="shared" si="52"/>
        <v>0</v>
      </c>
      <c r="BH194" s="18">
        <f t="shared" si="53"/>
        <v>0</v>
      </c>
      <c r="BI194" s="19">
        <f t="shared" si="54"/>
        <v>0</v>
      </c>
      <c r="BJ194" s="20">
        <f t="shared" si="55"/>
        <v>0</v>
      </c>
      <c r="BK194" s="19">
        <f t="shared" si="56"/>
        <v>0</v>
      </c>
      <c r="BL194" s="20">
        <f t="shared" si="57"/>
        <v>0</v>
      </c>
      <c r="BM194" s="12">
        <f>VLOOKUP(AU194,Ceny!$A$3:$E$9,2,FALSE)</f>
        <v>6.4200000000000004E-3</v>
      </c>
      <c r="BN194" s="20">
        <f>ROUND(BM194*AX194*AW194*AZ194/100,2)</f>
        <v>0</v>
      </c>
      <c r="BO194" s="12">
        <f>VLOOKUP(AU194,Ceny!$A$3:$E$9,4,FALSE)</f>
        <v>4.96E-3</v>
      </c>
      <c r="BP194" s="20">
        <f>ROUND(BO194*AW194*AX194*BA194/100,2)</f>
        <v>11905.19</v>
      </c>
      <c r="BQ194" s="12">
        <f>VLOOKUP(AU194,Ceny!$A$3:$E$9,3,FALSE)</f>
        <v>2.3060000000000001E-2</v>
      </c>
      <c r="BR194" s="20">
        <f t="shared" si="58"/>
        <v>0</v>
      </c>
      <c r="BS194" s="12">
        <f>VLOOKUP(AU194,Ceny!$A$3:$E$9,5,FALSE)</f>
        <v>1.8329999999999999E-2</v>
      </c>
      <c r="BT194" s="20">
        <f t="shared" si="59"/>
        <v>7781.89</v>
      </c>
      <c r="BU194" s="20">
        <v>0</v>
      </c>
      <c r="BV194" s="68">
        <f t="shared" si="60"/>
        <v>0</v>
      </c>
      <c r="BW194" s="21">
        <f t="shared" si="61"/>
        <v>19687.080000000002</v>
      </c>
      <c r="BX194" s="21">
        <f t="shared" si="62"/>
        <v>4528.03</v>
      </c>
      <c r="BY194" s="21">
        <f t="shared" si="63"/>
        <v>24215.11</v>
      </c>
      <c r="CA194" s="66"/>
    </row>
    <row r="195" spans="1:79">
      <c r="A195" s="73">
        <f t="shared" si="64"/>
        <v>182</v>
      </c>
      <c r="B195" s="8" t="s">
        <v>65</v>
      </c>
      <c r="C195" s="8" t="s">
        <v>66</v>
      </c>
      <c r="D195" s="8" t="s">
        <v>67</v>
      </c>
      <c r="E195" s="8" t="s">
        <v>67</v>
      </c>
      <c r="F195" s="8" t="s">
        <v>68</v>
      </c>
      <c r="G195" s="8" t="s">
        <v>69</v>
      </c>
      <c r="H195" s="8"/>
      <c r="I195" s="8" t="s">
        <v>70</v>
      </c>
      <c r="J195" s="8" t="s">
        <v>474</v>
      </c>
      <c r="K195" s="8" t="s">
        <v>475</v>
      </c>
      <c r="L195" s="8" t="s">
        <v>67</v>
      </c>
      <c r="M195" s="8" t="s">
        <v>67</v>
      </c>
      <c r="N195" s="8" t="s">
        <v>476</v>
      </c>
      <c r="O195" s="8" t="s">
        <v>164</v>
      </c>
      <c r="P195" s="8"/>
      <c r="Q195" s="8" t="s">
        <v>740</v>
      </c>
      <c r="R195" s="8" t="s">
        <v>741</v>
      </c>
      <c r="S195" s="8">
        <v>0</v>
      </c>
      <c r="T195" s="9" t="s">
        <v>49</v>
      </c>
      <c r="U195" s="9" t="s">
        <v>35</v>
      </c>
      <c r="V195" s="8" t="s">
        <v>746</v>
      </c>
      <c r="W195" s="10">
        <v>45657</v>
      </c>
      <c r="X195" s="8" t="s">
        <v>747</v>
      </c>
      <c r="Y195" s="8" t="s">
        <v>474</v>
      </c>
      <c r="Z195" s="8" t="s">
        <v>475</v>
      </c>
      <c r="AA195" s="8" t="s">
        <v>67</v>
      </c>
      <c r="AB195" s="8" t="s">
        <v>67</v>
      </c>
      <c r="AC195" s="8" t="s">
        <v>476</v>
      </c>
      <c r="AD195" s="8" t="s">
        <v>164</v>
      </c>
      <c r="AE195" s="8"/>
      <c r="AF195" s="11" t="s">
        <v>1510</v>
      </c>
      <c r="AG195" s="8" t="s">
        <v>1511</v>
      </c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3"/>
      <c r="AT195" s="14">
        <v>1162</v>
      </c>
      <c r="AU195" s="8" t="str">
        <f>AU$14</f>
        <v>W-1.1</v>
      </c>
      <c r="AV195" s="8" t="s">
        <v>1147</v>
      </c>
      <c r="AW195" s="8"/>
      <c r="AX195" s="15">
        <v>8760</v>
      </c>
      <c r="AY195" s="9">
        <v>12</v>
      </c>
      <c r="AZ195" s="16">
        <v>0</v>
      </c>
      <c r="BA195" s="16">
        <v>100</v>
      </c>
      <c r="BB195" s="9">
        <f t="shared" si="47"/>
        <v>0</v>
      </c>
      <c r="BC195" s="9">
        <f t="shared" si="48"/>
        <v>1162</v>
      </c>
      <c r="BD195" s="17">
        <f t="shared" si="49"/>
        <v>0</v>
      </c>
      <c r="BE195" s="17">
        <f t="shared" si="50"/>
        <v>0</v>
      </c>
      <c r="BF195" s="18">
        <f t="shared" si="51"/>
        <v>0</v>
      </c>
      <c r="BG195" s="18">
        <f t="shared" si="52"/>
        <v>0</v>
      </c>
      <c r="BH195" s="18">
        <f t="shared" si="53"/>
        <v>0</v>
      </c>
      <c r="BI195" s="19">
        <f t="shared" si="54"/>
        <v>0</v>
      </c>
      <c r="BJ195" s="20">
        <f t="shared" si="55"/>
        <v>0</v>
      </c>
      <c r="BK195" s="19">
        <f t="shared" si="56"/>
        <v>0</v>
      </c>
      <c r="BL195" s="20">
        <f t="shared" si="57"/>
        <v>0</v>
      </c>
      <c r="BM195" s="12">
        <f>VLOOKUP(AU195,Ceny!$A$3:$E$9,2,FALSE)</f>
        <v>6.01</v>
      </c>
      <c r="BN195" s="20">
        <f>ROUND(BM195*AY195*AZ195/100,2)</f>
        <v>0</v>
      </c>
      <c r="BO195" s="12">
        <f>VLOOKUP(AU195,Ceny!$A$3:$E$9,4,FALSE)</f>
        <v>4.6399999999999997</v>
      </c>
      <c r="BP195" s="20">
        <f>ROUND(BO195*AY195*BA195/100,2)</f>
        <v>55.68</v>
      </c>
      <c r="BQ195" s="12">
        <f>VLOOKUP(AU195,Ceny!$A$3:$E$9,3,FALSE)</f>
        <v>5.706E-2</v>
      </c>
      <c r="BR195" s="20">
        <f t="shared" si="58"/>
        <v>0</v>
      </c>
      <c r="BS195" s="12">
        <f>VLOOKUP(AU195,Ceny!$A$3:$E$9,5,FALSE)</f>
        <v>4.5350000000000001E-2</v>
      </c>
      <c r="BT195" s="20">
        <f t="shared" si="59"/>
        <v>52.7</v>
      </c>
      <c r="BU195" s="20">
        <v>0</v>
      </c>
      <c r="BV195" s="68">
        <f t="shared" si="60"/>
        <v>0</v>
      </c>
      <c r="BW195" s="21">
        <f t="shared" si="61"/>
        <v>108.38</v>
      </c>
      <c r="BX195" s="21">
        <f t="shared" si="62"/>
        <v>24.93</v>
      </c>
      <c r="BY195" s="21">
        <f t="shared" si="63"/>
        <v>133.31</v>
      </c>
      <c r="CA195" s="66"/>
    </row>
    <row r="196" spans="1:79">
      <c r="A196" s="73">
        <f t="shared" si="64"/>
        <v>183</v>
      </c>
      <c r="B196" s="8" t="s">
        <v>65</v>
      </c>
      <c r="C196" s="8" t="s">
        <v>66</v>
      </c>
      <c r="D196" s="8" t="s">
        <v>67</v>
      </c>
      <c r="E196" s="8" t="s">
        <v>67</v>
      </c>
      <c r="F196" s="8" t="s">
        <v>68</v>
      </c>
      <c r="G196" s="8" t="s">
        <v>69</v>
      </c>
      <c r="H196" s="8"/>
      <c r="I196" s="8" t="s">
        <v>70</v>
      </c>
      <c r="J196" s="8" t="s">
        <v>477</v>
      </c>
      <c r="K196" s="8" t="s">
        <v>478</v>
      </c>
      <c r="L196" s="8" t="s">
        <v>67</v>
      </c>
      <c r="M196" s="8" t="s">
        <v>67</v>
      </c>
      <c r="N196" s="8" t="s">
        <v>479</v>
      </c>
      <c r="O196" s="8" t="s">
        <v>480</v>
      </c>
      <c r="P196" s="8"/>
      <c r="Q196" s="8" t="s">
        <v>740</v>
      </c>
      <c r="R196" s="8" t="s">
        <v>741</v>
      </c>
      <c r="S196" s="8">
        <v>0</v>
      </c>
      <c r="T196" s="9" t="s">
        <v>49</v>
      </c>
      <c r="U196" s="9" t="s">
        <v>35</v>
      </c>
      <c r="V196" s="8" t="s">
        <v>746</v>
      </c>
      <c r="W196" s="10">
        <v>45657</v>
      </c>
      <c r="X196" s="8" t="s">
        <v>747</v>
      </c>
      <c r="Y196" s="8" t="s">
        <v>477</v>
      </c>
      <c r="Z196" s="8" t="s">
        <v>478</v>
      </c>
      <c r="AA196" s="8" t="s">
        <v>67</v>
      </c>
      <c r="AB196" s="8" t="s">
        <v>67</v>
      </c>
      <c r="AC196" s="8" t="s">
        <v>479</v>
      </c>
      <c r="AD196" s="8" t="s">
        <v>480</v>
      </c>
      <c r="AE196" s="8"/>
      <c r="AF196" s="11" t="s">
        <v>1512</v>
      </c>
      <c r="AG196" s="8" t="s">
        <v>1513</v>
      </c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3"/>
      <c r="AT196" s="14">
        <v>8839</v>
      </c>
      <c r="AU196" s="8" t="str">
        <f>AU$29</f>
        <v>W-2.1</v>
      </c>
      <c r="AV196" s="8" t="s">
        <v>1147</v>
      </c>
      <c r="AW196" s="8"/>
      <c r="AX196" s="15">
        <v>8760</v>
      </c>
      <c r="AY196" s="9">
        <v>12</v>
      </c>
      <c r="AZ196" s="16">
        <v>0</v>
      </c>
      <c r="BA196" s="16">
        <v>100</v>
      </c>
      <c r="BB196" s="9">
        <f t="shared" si="47"/>
        <v>0</v>
      </c>
      <c r="BC196" s="9">
        <f t="shared" si="48"/>
        <v>8839</v>
      </c>
      <c r="BD196" s="17">
        <f t="shared" si="49"/>
        <v>0</v>
      </c>
      <c r="BE196" s="17">
        <f t="shared" si="50"/>
        <v>0</v>
      </c>
      <c r="BF196" s="18">
        <f t="shared" si="51"/>
        <v>0</v>
      </c>
      <c r="BG196" s="18">
        <f t="shared" si="52"/>
        <v>0</v>
      </c>
      <c r="BH196" s="18">
        <f t="shared" si="53"/>
        <v>0</v>
      </c>
      <c r="BI196" s="19">
        <f t="shared" si="54"/>
        <v>0</v>
      </c>
      <c r="BJ196" s="20">
        <f t="shared" si="55"/>
        <v>0</v>
      </c>
      <c r="BK196" s="19">
        <f t="shared" si="56"/>
        <v>0</v>
      </c>
      <c r="BL196" s="20">
        <f t="shared" si="57"/>
        <v>0</v>
      </c>
      <c r="BM196" s="12">
        <f>VLOOKUP(AU196,Ceny!$A$3:$E$9,2,FALSE)</f>
        <v>13.04</v>
      </c>
      <c r="BN196" s="20">
        <f>ROUND(BM196*AY196*AZ196/100,2)</f>
        <v>0</v>
      </c>
      <c r="BO196" s="12">
        <f>VLOOKUP(AU196,Ceny!$A$3:$E$9,4,FALSE)</f>
        <v>10.07</v>
      </c>
      <c r="BP196" s="20">
        <f>ROUND(BO196*AY196*BA196/100,2)</f>
        <v>120.84</v>
      </c>
      <c r="BQ196" s="12">
        <f>VLOOKUP(AU196,Ceny!$A$3:$E$9,3,FALSE)</f>
        <v>4.7559999999999998E-2</v>
      </c>
      <c r="BR196" s="20">
        <f t="shared" si="58"/>
        <v>0</v>
      </c>
      <c r="BS196" s="12">
        <f>VLOOKUP(AU196,Ceny!$A$3:$E$9,5,FALSE)</f>
        <v>3.7789999999999997E-2</v>
      </c>
      <c r="BT196" s="20">
        <f t="shared" si="59"/>
        <v>334.03</v>
      </c>
      <c r="BU196" s="20">
        <v>0</v>
      </c>
      <c r="BV196" s="68">
        <f t="shared" si="60"/>
        <v>0</v>
      </c>
      <c r="BW196" s="21">
        <f t="shared" si="61"/>
        <v>454.87</v>
      </c>
      <c r="BX196" s="21">
        <f t="shared" si="62"/>
        <v>104.62</v>
      </c>
      <c r="BY196" s="21">
        <f t="shared" si="63"/>
        <v>559.49</v>
      </c>
      <c r="CA196" s="66"/>
    </row>
    <row r="197" spans="1:79">
      <c r="A197" s="73">
        <f t="shared" si="64"/>
        <v>184</v>
      </c>
      <c r="B197" s="8" t="s">
        <v>65</v>
      </c>
      <c r="C197" s="8" t="s">
        <v>66</v>
      </c>
      <c r="D197" s="8" t="s">
        <v>67</v>
      </c>
      <c r="E197" s="8" t="s">
        <v>67</v>
      </c>
      <c r="F197" s="8" t="s">
        <v>68</v>
      </c>
      <c r="G197" s="8" t="s">
        <v>69</v>
      </c>
      <c r="H197" s="8"/>
      <c r="I197" s="8" t="s">
        <v>70</v>
      </c>
      <c r="J197" s="8" t="s">
        <v>481</v>
      </c>
      <c r="K197" s="8" t="s">
        <v>482</v>
      </c>
      <c r="L197" s="8" t="s">
        <v>67</v>
      </c>
      <c r="M197" s="8" t="s">
        <v>67</v>
      </c>
      <c r="N197" s="8" t="s">
        <v>483</v>
      </c>
      <c r="O197" s="8" t="s">
        <v>484</v>
      </c>
      <c r="P197" s="8"/>
      <c r="Q197" s="8" t="s">
        <v>740</v>
      </c>
      <c r="R197" s="8" t="s">
        <v>741</v>
      </c>
      <c r="S197" s="8">
        <v>0</v>
      </c>
      <c r="T197" s="9" t="s">
        <v>49</v>
      </c>
      <c r="U197" s="9" t="s">
        <v>35</v>
      </c>
      <c r="V197" s="8" t="s">
        <v>746</v>
      </c>
      <c r="W197" s="10">
        <v>45657</v>
      </c>
      <c r="X197" s="8" t="s">
        <v>747</v>
      </c>
      <c r="Y197" s="8" t="s">
        <v>481</v>
      </c>
      <c r="Z197" s="8" t="s">
        <v>482</v>
      </c>
      <c r="AA197" s="8" t="s">
        <v>67</v>
      </c>
      <c r="AB197" s="8" t="s">
        <v>67</v>
      </c>
      <c r="AC197" s="8" t="s">
        <v>483</v>
      </c>
      <c r="AD197" s="8" t="s">
        <v>484</v>
      </c>
      <c r="AE197" s="8"/>
      <c r="AF197" s="11" t="s">
        <v>1514</v>
      </c>
      <c r="AG197" s="8" t="s">
        <v>1515</v>
      </c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3"/>
      <c r="AT197" s="14">
        <v>207</v>
      </c>
      <c r="AU197" s="8" t="str">
        <f>AU$14</f>
        <v>W-1.1</v>
      </c>
      <c r="AV197" s="8" t="s">
        <v>1147</v>
      </c>
      <c r="AW197" s="8"/>
      <c r="AX197" s="15">
        <v>8760</v>
      </c>
      <c r="AY197" s="9">
        <v>12</v>
      </c>
      <c r="AZ197" s="16">
        <v>0</v>
      </c>
      <c r="BA197" s="16">
        <v>100</v>
      </c>
      <c r="BB197" s="9">
        <f t="shared" si="47"/>
        <v>0</v>
      </c>
      <c r="BC197" s="9">
        <f t="shared" si="48"/>
        <v>207</v>
      </c>
      <c r="BD197" s="17">
        <f t="shared" si="49"/>
        <v>0</v>
      </c>
      <c r="BE197" s="17">
        <f t="shared" si="50"/>
        <v>0</v>
      </c>
      <c r="BF197" s="18">
        <f t="shared" si="51"/>
        <v>0</v>
      </c>
      <c r="BG197" s="18">
        <f t="shared" si="52"/>
        <v>0</v>
      </c>
      <c r="BH197" s="18">
        <f t="shared" si="53"/>
        <v>0</v>
      </c>
      <c r="BI197" s="19">
        <f t="shared" si="54"/>
        <v>0</v>
      </c>
      <c r="BJ197" s="20">
        <f t="shared" si="55"/>
        <v>0</v>
      </c>
      <c r="BK197" s="19">
        <f t="shared" si="56"/>
        <v>0</v>
      </c>
      <c r="BL197" s="20">
        <f t="shared" si="57"/>
        <v>0</v>
      </c>
      <c r="BM197" s="12">
        <f>VLOOKUP(AU197,Ceny!$A$3:$E$9,2,FALSE)</f>
        <v>6.01</v>
      </c>
      <c r="BN197" s="20">
        <f>ROUND(BM197*AY197*AZ197/100,2)</f>
        <v>0</v>
      </c>
      <c r="BO197" s="12">
        <f>VLOOKUP(AU197,Ceny!$A$3:$E$9,4,FALSE)</f>
        <v>4.6399999999999997</v>
      </c>
      <c r="BP197" s="20">
        <f>ROUND(BO197*AY197*BA197/100,2)</f>
        <v>55.68</v>
      </c>
      <c r="BQ197" s="12">
        <f>VLOOKUP(AU197,Ceny!$A$3:$E$9,3,FALSE)</f>
        <v>5.706E-2</v>
      </c>
      <c r="BR197" s="20">
        <f t="shared" si="58"/>
        <v>0</v>
      </c>
      <c r="BS197" s="12">
        <f>VLOOKUP(AU197,Ceny!$A$3:$E$9,5,FALSE)</f>
        <v>4.5350000000000001E-2</v>
      </c>
      <c r="BT197" s="20">
        <f t="shared" si="59"/>
        <v>9.39</v>
      </c>
      <c r="BU197" s="20">
        <v>0</v>
      </c>
      <c r="BV197" s="68">
        <f t="shared" si="60"/>
        <v>0</v>
      </c>
      <c r="BW197" s="21">
        <f t="shared" si="61"/>
        <v>65.069999999999993</v>
      </c>
      <c r="BX197" s="21">
        <f t="shared" si="62"/>
        <v>14.97</v>
      </c>
      <c r="BY197" s="21">
        <f t="shared" si="63"/>
        <v>80.039999999999992</v>
      </c>
      <c r="CA197" s="66"/>
    </row>
    <row r="198" spans="1:79">
      <c r="A198" s="73">
        <f t="shared" si="64"/>
        <v>185</v>
      </c>
      <c r="B198" s="8" t="s">
        <v>65</v>
      </c>
      <c r="C198" s="8" t="s">
        <v>66</v>
      </c>
      <c r="D198" s="8" t="s">
        <v>67</v>
      </c>
      <c r="E198" s="8" t="s">
        <v>67</v>
      </c>
      <c r="F198" s="8" t="s">
        <v>68</v>
      </c>
      <c r="G198" s="8" t="s">
        <v>69</v>
      </c>
      <c r="H198" s="8"/>
      <c r="I198" s="8" t="s">
        <v>70</v>
      </c>
      <c r="J198" s="8" t="s">
        <v>485</v>
      </c>
      <c r="K198" s="8" t="s">
        <v>154</v>
      </c>
      <c r="L198" s="8" t="s">
        <v>67</v>
      </c>
      <c r="M198" s="8" t="s">
        <v>67</v>
      </c>
      <c r="N198" s="8" t="s">
        <v>155</v>
      </c>
      <c r="O198" s="8" t="s">
        <v>486</v>
      </c>
      <c r="P198" s="8"/>
      <c r="Q198" s="8" t="s">
        <v>740</v>
      </c>
      <c r="R198" s="8" t="s">
        <v>741</v>
      </c>
      <c r="S198" s="8">
        <v>0</v>
      </c>
      <c r="T198" s="9" t="s">
        <v>49</v>
      </c>
      <c r="U198" s="9" t="s">
        <v>35</v>
      </c>
      <c r="V198" s="8" t="s">
        <v>746</v>
      </c>
      <c r="W198" s="10">
        <v>45657</v>
      </c>
      <c r="X198" s="8" t="s">
        <v>747</v>
      </c>
      <c r="Y198" s="8" t="s">
        <v>871</v>
      </c>
      <c r="Z198" s="8" t="s">
        <v>154</v>
      </c>
      <c r="AA198" s="8" t="s">
        <v>67</v>
      </c>
      <c r="AB198" s="8" t="s">
        <v>67</v>
      </c>
      <c r="AC198" s="8" t="s">
        <v>155</v>
      </c>
      <c r="AD198" s="8" t="s">
        <v>762</v>
      </c>
      <c r="AE198" s="8"/>
      <c r="AF198" s="11" t="s">
        <v>1516</v>
      </c>
      <c r="AG198" s="8" t="s">
        <v>1517</v>
      </c>
      <c r="AH198" s="12">
        <v>70467</v>
      </c>
      <c r="AI198" s="12">
        <v>71604</v>
      </c>
      <c r="AJ198" s="12">
        <v>56442</v>
      </c>
      <c r="AK198" s="12">
        <v>45517</v>
      </c>
      <c r="AL198" s="12">
        <v>11533</v>
      </c>
      <c r="AM198" s="12">
        <v>7649</v>
      </c>
      <c r="AN198" s="12">
        <v>6938</v>
      </c>
      <c r="AO198" s="12">
        <v>6711</v>
      </c>
      <c r="AP198" s="12">
        <v>7686</v>
      </c>
      <c r="AQ198" s="12">
        <v>18804</v>
      </c>
      <c r="AR198" s="12">
        <v>72823</v>
      </c>
      <c r="AS198" s="13">
        <v>84458</v>
      </c>
      <c r="AT198" s="14">
        <f>AH198+AI198+AJ198+AK198+AL198+AM198+AN198+AO198+AP198+AQ198+AR198+AS198</f>
        <v>460632</v>
      </c>
      <c r="AU198" s="8" t="str">
        <f>AU$18</f>
        <v>W-5.1</v>
      </c>
      <c r="AV198" s="8" t="s">
        <v>1147</v>
      </c>
      <c r="AW198" s="8" t="s">
        <v>1518</v>
      </c>
      <c r="AX198" s="15">
        <v>8760</v>
      </c>
      <c r="AY198" s="9">
        <v>12</v>
      </c>
      <c r="AZ198" s="16">
        <v>0</v>
      </c>
      <c r="BA198" s="16">
        <v>100</v>
      </c>
      <c r="BB198" s="9">
        <f t="shared" si="47"/>
        <v>0</v>
      </c>
      <c r="BC198" s="9">
        <f t="shared" si="48"/>
        <v>460632</v>
      </c>
      <c r="BD198" s="17">
        <f t="shared" si="49"/>
        <v>0</v>
      </c>
      <c r="BE198" s="17">
        <f t="shared" si="50"/>
        <v>0</v>
      </c>
      <c r="BF198" s="18">
        <f t="shared" si="51"/>
        <v>0</v>
      </c>
      <c r="BG198" s="18">
        <f t="shared" si="52"/>
        <v>0</v>
      </c>
      <c r="BH198" s="18">
        <f t="shared" si="53"/>
        <v>0</v>
      </c>
      <c r="BI198" s="19">
        <f t="shared" si="54"/>
        <v>0</v>
      </c>
      <c r="BJ198" s="20">
        <f t="shared" si="55"/>
        <v>0</v>
      </c>
      <c r="BK198" s="19">
        <f t="shared" si="56"/>
        <v>0</v>
      </c>
      <c r="BL198" s="20">
        <f t="shared" si="57"/>
        <v>0</v>
      </c>
      <c r="BM198" s="12">
        <f>VLOOKUP(AU198,Ceny!$A$3:$E$9,2,FALSE)</f>
        <v>6.4200000000000004E-3</v>
      </c>
      <c r="BN198" s="20">
        <f>ROUND(BM198*AX198*AW198*AZ198/100,2)</f>
        <v>0</v>
      </c>
      <c r="BO198" s="12">
        <f>VLOOKUP(AU198,Ceny!$A$3:$E$9,4,FALSE)</f>
        <v>4.96E-3</v>
      </c>
      <c r="BP198" s="20">
        <f>ROUND(BO198*AW198*AX198*BA198/100,2)</f>
        <v>9993.41</v>
      </c>
      <c r="BQ198" s="12">
        <f>VLOOKUP(AU198,Ceny!$A$3:$E$9,3,FALSE)</f>
        <v>2.3060000000000001E-2</v>
      </c>
      <c r="BR198" s="20">
        <f t="shared" si="58"/>
        <v>0</v>
      </c>
      <c r="BS198" s="12">
        <f>VLOOKUP(AU198,Ceny!$A$3:$E$9,5,FALSE)</f>
        <v>1.8329999999999999E-2</v>
      </c>
      <c r="BT198" s="20">
        <f t="shared" si="59"/>
        <v>8443.3799999999992</v>
      </c>
      <c r="BU198" s="20">
        <v>0</v>
      </c>
      <c r="BV198" s="68">
        <f t="shared" si="60"/>
        <v>0</v>
      </c>
      <c r="BW198" s="21">
        <f t="shared" si="61"/>
        <v>18436.79</v>
      </c>
      <c r="BX198" s="21">
        <f t="shared" si="62"/>
        <v>4240.46</v>
      </c>
      <c r="BY198" s="21">
        <f t="shared" si="63"/>
        <v>22677.25</v>
      </c>
      <c r="CA198" s="66"/>
    </row>
    <row r="199" spans="1:79">
      <c r="A199" s="73">
        <f t="shared" si="64"/>
        <v>186</v>
      </c>
      <c r="B199" s="8" t="s">
        <v>65</v>
      </c>
      <c r="C199" s="8" t="s">
        <v>66</v>
      </c>
      <c r="D199" s="8" t="s">
        <v>67</v>
      </c>
      <c r="E199" s="8" t="s">
        <v>67</v>
      </c>
      <c r="F199" s="8" t="s">
        <v>68</v>
      </c>
      <c r="G199" s="8" t="s">
        <v>69</v>
      </c>
      <c r="H199" s="8"/>
      <c r="I199" s="8" t="s">
        <v>70</v>
      </c>
      <c r="J199" s="8" t="s">
        <v>487</v>
      </c>
      <c r="K199" s="8" t="s">
        <v>488</v>
      </c>
      <c r="L199" s="8" t="s">
        <v>67</v>
      </c>
      <c r="M199" s="8" t="s">
        <v>67</v>
      </c>
      <c r="N199" s="8" t="s">
        <v>489</v>
      </c>
      <c r="O199" s="8" t="s">
        <v>213</v>
      </c>
      <c r="P199" s="8"/>
      <c r="Q199" s="8" t="s">
        <v>740</v>
      </c>
      <c r="R199" s="8" t="s">
        <v>741</v>
      </c>
      <c r="S199" s="8">
        <v>0</v>
      </c>
      <c r="T199" s="9" t="s">
        <v>49</v>
      </c>
      <c r="U199" s="9" t="s">
        <v>35</v>
      </c>
      <c r="V199" s="8" t="s">
        <v>746</v>
      </c>
      <c r="W199" s="10">
        <v>45657</v>
      </c>
      <c r="X199" s="8" t="s">
        <v>747</v>
      </c>
      <c r="Y199" s="8" t="s">
        <v>487</v>
      </c>
      <c r="Z199" s="8" t="s">
        <v>488</v>
      </c>
      <c r="AA199" s="8" t="s">
        <v>67</v>
      </c>
      <c r="AB199" s="8" t="s">
        <v>67</v>
      </c>
      <c r="AC199" s="8" t="s">
        <v>489</v>
      </c>
      <c r="AD199" s="8" t="s">
        <v>213</v>
      </c>
      <c r="AE199" s="8"/>
      <c r="AF199" s="11" t="s">
        <v>1519</v>
      </c>
      <c r="AG199" s="8" t="s">
        <v>1520</v>
      </c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3"/>
      <c r="AT199" s="14">
        <v>4026</v>
      </c>
      <c r="AU199" s="8" t="str">
        <f>AU$29</f>
        <v>W-2.1</v>
      </c>
      <c r="AV199" s="8" t="s">
        <v>1147</v>
      </c>
      <c r="AW199" s="8"/>
      <c r="AX199" s="15">
        <v>8760</v>
      </c>
      <c r="AY199" s="9">
        <v>12</v>
      </c>
      <c r="AZ199" s="16">
        <v>0</v>
      </c>
      <c r="BA199" s="16">
        <v>100</v>
      </c>
      <c r="BB199" s="9">
        <f t="shared" si="47"/>
        <v>0</v>
      </c>
      <c r="BC199" s="9">
        <f t="shared" si="48"/>
        <v>4026</v>
      </c>
      <c r="BD199" s="17">
        <f t="shared" si="49"/>
        <v>0</v>
      </c>
      <c r="BE199" s="17">
        <f t="shared" si="50"/>
        <v>0</v>
      </c>
      <c r="BF199" s="18">
        <f t="shared" si="51"/>
        <v>0</v>
      </c>
      <c r="BG199" s="18">
        <f t="shared" si="52"/>
        <v>0</v>
      </c>
      <c r="BH199" s="18">
        <f t="shared" si="53"/>
        <v>0</v>
      </c>
      <c r="BI199" s="19">
        <f t="shared" si="54"/>
        <v>0</v>
      </c>
      <c r="BJ199" s="20">
        <f t="shared" si="55"/>
        <v>0</v>
      </c>
      <c r="BK199" s="19">
        <f t="shared" si="56"/>
        <v>0</v>
      </c>
      <c r="BL199" s="20">
        <f t="shared" si="57"/>
        <v>0</v>
      </c>
      <c r="BM199" s="12">
        <f>VLOOKUP(AU199,Ceny!$A$3:$E$9,2,FALSE)</f>
        <v>13.04</v>
      </c>
      <c r="BN199" s="20">
        <f>ROUND(BM199*AY199*AZ199/100,2)</f>
        <v>0</v>
      </c>
      <c r="BO199" s="12">
        <f>VLOOKUP(AU199,Ceny!$A$3:$E$9,4,FALSE)</f>
        <v>10.07</v>
      </c>
      <c r="BP199" s="20">
        <f>ROUND(BO199*AY199*BA199/100,2)</f>
        <v>120.84</v>
      </c>
      <c r="BQ199" s="12">
        <f>VLOOKUP(AU199,Ceny!$A$3:$E$9,3,FALSE)</f>
        <v>4.7559999999999998E-2</v>
      </c>
      <c r="BR199" s="20">
        <f t="shared" si="58"/>
        <v>0</v>
      </c>
      <c r="BS199" s="12">
        <f>VLOOKUP(AU199,Ceny!$A$3:$E$9,5,FALSE)</f>
        <v>3.7789999999999997E-2</v>
      </c>
      <c r="BT199" s="20">
        <f t="shared" si="59"/>
        <v>152.13999999999999</v>
      </c>
      <c r="BU199" s="20">
        <v>0</v>
      </c>
      <c r="BV199" s="68">
        <f t="shared" si="60"/>
        <v>0</v>
      </c>
      <c r="BW199" s="21">
        <f t="shared" si="61"/>
        <v>272.98</v>
      </c>
      <c r="BX199" s="21">
        <f t="shared" si="62"/>
        <v>62.79</v>
      </c>
      <c r="BY199" s="21">
        <f t="shared" si="63"/>
        <v>335.77000000000004</v>
      </c>
      <c r="CA199" s="66"/>
    </row>
    <row r="200" spans="1:79">
      <c r="A200" s="73">
        <f t="shared" si="64"/>
        <v>187</v>
      </c>
      <c r="B200" s="8" t="s">
        <v>65</v>
      </c>
      <c r="C200" s="8" t="s">
        <v>66</v>
      </c>
      <c r="D200" s="8" t="s">
        <v>67</v>
      </c>
      <c r="E200" s="8" t="s">
        <v>67</v>
      </c>
      <c r="F200" s="8" t="s">
        <v>68</v>
      </c>
      <c r="G200" s="8" t="s">
        <v>69</v>
      </c>
      <c r="H200" s="8"/>
      <c r="I200" s="8" t="s">
        <v>70</v>
      </c>
      <c r="J200" s="8" t="s">
        <v>490</v>
      </c>
      <c r="K200" s="8" t="s">
        <v>491</v>
      </c>
      <c r="L200" s="8" t="s">
        <v>67</v>
      </c>
      <c r="M200" s="8" t="s">
        <v>67</v>
      </c>
      <c r="N200" s="8" t="s">
        <v>492</v>
      </c>
      <c r="O200" s="8" t="s">
        <v>493</v>
      </c>
      <c r="P200" s="8"/>
      <c r="Q200" s="8" t="s">
        <v>740</v>
      </c>
      <c r="R200" s="8" t="s">
        <v>741</v>
      </c>
      <c r="S200" s="8">
        <v>0</v>
      </c>
      <c r="T200" s="9" t="s">
        <v>49</v>
      </c>
      <c r="U200" s="9" t="s">
        <v>35</v>
      </c>
      <c r="V200" s="8" t="s">
        <v>746</v>
      </c>
      <c r="W200" s="10">
        <v>45657</v>
      </c>
      <c r="X200" s="8" t="s">
        <v>747</v>
      </c>
      <c r="Y200" s="8" t="s">
        <v>490</v>
      </c>
      <c r="Z200" s="8" t="s">
        <v>491</v>
      </c>
      <c r="AA200" s="8" t="s">
        <v>67</v>
      </c>
      <c r="AB200" s="8" t="s">
        <v>67</v>
      </c>
      <c r="AC200" s="8" t="s">
        <v>492</v>
      </c>
      <c r="AD200" s="8" t="s">
        <v>493</v>
      </c>
      <c r="AE200" s="8"/>
      <c r="AF200" s="11" t="s">
        <v>1521</v>
      </c>
      <c r="AG200" s="8" t="s">
        <v>1522</v>
      </c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3"/>
      <c r="AT200" s="14">
        <v>6745</v>
      </c>
      <c r="AU200" s="8" t="str">
        <f>AU$29</f>
        <v>W-2.1</v>
      </c>
      <c r="AV200" s="8" t="s">
        <v>1147</v>
      </c>
      <c r="AW200" s="8"/>
      <c r="AX200" s="15">
        <v>8760</v>
      </c>
      <c r="AY200" s="9">
        <v>12</v>
      </c>
      <c r="AZ200" s="16">
        <v>0</v>
      </c>
      <c r="BA200" s="16">
        <v>100</v>
      </c>
      <c r="BB200" s="9">
        <f t="shared" si="47"/>
        <v>0</v>
      </c>
      <c r="BC200" s="9">
        <f t="shared" si="48"/>
        <v>6745</v>
      </c>
      <c r="BD200" s="17">
        <f t="shared" si="49"/>
        <v>0</v>
      </c>
      <c r="BE200" s="17">
        <f t="shared" si="50"/>
        <v>0</v>
      </c>
      <c r="BF200" s="18">
        <f t="shared" si="51"/>
        <v>0</v>
      </c>
      <c r="BG200" s="18">
        <f t="shared" si="52"/>
        <v>0</v>
      </c>
      <c r="BH200" s="18">
        <f t="shared" si="53"/>
        <v>0</v>
      </c>
      <c r="BI200" s="19">
        <f t="shared" si="54"/>
        <v>0</v>
      </c>
      <c r="BJ200" s="20">
        <f t="shared" si="55"/>
        <v>0</v>
      </c>
      <c r="BK200" s="19">
        <f t="shared" si="56"/>
        <v>0</v>
      </c>
      <c r="BL200" s="20">
        <f t="shared" si="57"/>
        <v>0</v>
      </c>
      <c r="BM200" s="12">
        <f>VLOOKUP(AU200,Ceny!$A$3:$E$9,2,FALSE)</f>
        <v>13.04</v>
      </c>
      <c r="BN200" s="20">
        <f>ROUND(BM200*AY200*AZ200/100,2)</f>
        <v>0</v>
      </c>
      <c r="BO200" s="12">
        <f>VLOOKUP(AU200,Ceny!$A$3:$E$9,4,FALSE)</f>
        <v>10.07</v>
      </c>
      <c r="BP200" s="20">
        <f>ROUND(BO200*AY200*BA200/100,2)</f>
        <v>120.84</v>
      </c>
      <c r="BQ200" s="12">
        <f>VLOOKUP(AU200,Ceny!$A$3:$E$9,3,FALSE)</f>
        <v>4.7559999999999998E-2</v>
      </c>
      <c r="BR200" s="20">
        <f t="shared" si="58"/>
        <v>0</v>
      </c>
      <c r="BS200" s="12">
        <f>VLOOKUP(AU200,Ceny!$A$3:$E$9,5,FALSE)</f>
        <v>3.7789999999999997E-2</v>
      </c>
      <c r="BT200" s="20">
        <f t="shared" si="59"/>
        <v>254.89</v>
      </c>
      <c r="BU200" s="20">
        <v>0</v>
      </c>
      <c r="BV200" s="68">
        <f t="shared" si="60"/>
        <v>0</v>
      </c>
      <c r="BW200" s="21">
        <f t="shared" si="61"/>
        <v>375.73</v>
      </c>
      <c r="BX200" s="21">
        <f t="shared" si="62"/>
        <v>86.42</v>
      </c>
      <c r="BY200" s="21">
        <f t="shared" si="63"/>
        <v>462.15000000000003</v>
      </c>
      <c r="CA200" s="66"/>
    </row>
    <row r="201" spans="1:79">
      <c r="A201" s="73">
        <f t="shared" si="64"/>
        <v>188</v>
      </c>
      <c r="B201" s="8" t="s">
        <v>65</v>
      </c>
      <c r="C201" s="8" t="s">
        <v>130</v>
      </c>
      <c r="D201" s="8" t="s">
        <v>67</v>
      </c>
      <c r="E201" s="8" t="s">
        <v>67</v>
      </c>
      <c r="F201" s="8" t="s">
        <v>68</v>
      </c>
      <c r="G201" s="8" t="s">
        <v>69</v>
      </c>
      <c r="H201" s="8"/>
      <c r="I201" s="8" t="s">
        <v>70</v>
      </c>
      <c r="J201" s="8" t="s">
        <v>494</v>
      </c>
      <c r="K201" s="8" t="s">
        <v>495</v>
      </c>
      <c r="L201" s="8" t="s">
        <v>67</v>
      </c>
      <c r="M201" s="8" t="s">
        <v>67</v>
      </c>
      <c r="N201" s="8" t="s">
        <v>496</v>
      </c>
      <c r="O201" s="8" t="s">
        <v>114</v>
      </c>
      <c r="P201" s="8"/>
      <c r="Q201" s="8" t="s">
        <v>740</v>
      </c>
      <c r="R201" s="8" t="s">
        <v>741</v>
      </c>
      <c r="S201" s="8">
        <v>0</v>
      </c>
      <c r="T201" s="9" t="s">
        <v>49</v>
      </c>
      <c r="U201" s="9" t="s">
        <v>35</v>
      </c>
      <c r="V201" s="8" t="s">
        <v>746</v>
      </c>
      <c r="W201" s="10">
        <v>45657</v>
      </c>
      <c r="X201" s="8" t="s">
        <v>747</v>
      </c>
      <c r="Y201" s="8" t="s">
        <v>494</v>
      </c>
      <c r="Z201" s="8" t="s">
        <v>495</v>
      </c>
      <c r="AA201" s="8" t="s">
        <v>67</v>
      </c>
      <c r="AB201" s="8" t="s">
        <v>67</v>
      </c>
      <c r="AC201" s="8" t="s">
        <v>496</v>
      </c>
      <c r="AD201" s="8" t="s">
        <v>114</v>
      </c>
      <c r="AE201" s="8"/>
      <c r="AF201" s="11" t="s">
        <v>1523</v>
      </c>
      <c r="AG201" s="8" t="s">
        <v>1524</v>
      </c>
      <c r="AH201" s="12">
        <v>1604</v>
      </c>
      <c r="AI201" s="12">
        <v>899</v>
      </c>
      <c r="AJ201" s="12">
        <v>1675</v>
      </c>
      <c r="AK201" s="12">
        <v>1162</v>
      </c>
      <c r="AL201" s="12">
        <v>1224</v>
      </c>
      <c r="AM201" s="12">
        <v>1223</v>
      </c>
      <c r="AN201" s="12">
        <v>220</v>
      </c>
      <c r="AO201" s="12">
        <v>23</v>
      </c>
      <c r="AP201" s="12">
        <v>1730</v>
      </c>
      <c r="AQ201" s="12">
        <v>2170</v>
      </c>
      <c r="AR201" s="12">
        <v>2158</v>
      </c>
      <c r="AS201" s="13">
        <v>2031</v>
      </c>
      <c r="AT201" s="14">
        <f>AH201+AI201+AJ201+AK201+AL201+AM201+AN201+AO201+AP201+AQ201+AR201+AS201</f>
        <v>16119</v>
      </c>
      <c r="AU201" s="8" t="str">
        <f>AU$18</f>
        <v>W-5.1</v>
      </c>
      <c r="AV201" s="8" t="s">
        <v>1147</v>
      </c>
      <c r="AW201" s="8" t="s">
        <v>1100</v>
      </c>
      <c r="AX201" s="15">
        <v>8760</v>
      </c>
      <c r="AY201" s="9">
        <v>12</v>
      </c>
      <c r="AZ201" s="16">
        <v>0</v>
      </c>
      <c r="BA201" s="16">
        <v>100</v>
      </c>
      <c r="BB201" s="9">
        <f t="shared" si="47"/>
        <v>0</v>
      </c>
      <c r="BC201" s="9">
        <f t="shared" si="48"/>
        <v>16119</v>
      </c>
      <c r="BD201" s="17">
        <f t="shared" si="49"/>
        <v>0</v>
      </c>
      <c r="BE201" s="17">
        <f t="shared" si="50"/>
        <v>0</v>
      </c>
      <c r="BF201" s="18">
        <f t="shared" si="51"/>
        <v>0</v>
      </c>
      <c r="BG201" s="18">
        <f t="shared" si="52"/>
        <v>0</v>
      </c>
      <c r="BH201" s="18">
        <f t="shared" si="53"/>
        <v>0</v>
      </c>
      <c r="BI201" s="19">
        <f t="shared" si="54"/>
        <v>0</v>
      </c>
      <c r="BJ201" s="20">
        <f t="shared" si="55"/>
        <v>0</v>
      </c>
      <c r="BK201" s="19">
        <f t="shared" si="56"/>
        <v>0</v>
      </c>
      <c r="BL201" s="20">
        <f t="shared" si="57"/>
        <v>0</v>
      </c>
      <c r="BM201" s="12">
        <f>VLOOKUP(AU201,Ceny!$A$3:$E$9,2,FALSE)</f>
        <v>6.4200000000000004E-3</v>
      </c>
      <c r="BN201" s="20">
        <f>ROUND(BM201*AX201*AW201*AZ201/100,2)</f>
        <v>0</v>
      </c>
      <c r="BO201" s="12">
        <f>VLOOKUP(AU201,Ceny!$A$3:$E$9,4,FALSE)</f>
        <v>4.96E-3</v>
      </c>
      <c r="BP201" s="20">
        <f>ROUND(BO201*AW201*AX201*BA201/100,2)</f>
        <v>5735.35</v>
      </c>
      <c r="BQ201" s="12">
        <f>VLOOKUP(AU201,Ceny!$A$3:$E$9,3,FALSE)</f>
        <v>2.3060000000000001E-2</v>
      </c>
      <c r="BR201" s="20">
        <f t="shared" si="58"/>
        <v>0</v>
      </c>
      <c r="BS201" s="12">
        <f>VLOOKUP(AU201,Ceny!$A$3:$E$9,5,FALSE)</f>
        <v>1.8329999999999999E-2</v>
      </c>
      <c r="BT201" s="20">
        <f t="shared" si="59"/>
        <v>295.45999999999998</v>
      </c>
      <c r="BU201" s="20">
        <v>0</v>
      </c>
      <c r="BV201" s="68">
        <f t="shared" si="60"/>
        <v>0</v>
      </c>
      <c r="BW201" s="21">
        <f t="shared" si="61"/>
        <v>6030.81</v>
      </c>
      <c r="BX201" s="21">
        <f t="shared" si="62"/>
        <v>1387.09</v>
      </c>
      <c r="BY201" s="21">
        <f t="shared" si="63"/>
        <v>7417.9000000000005</v>
      </c>
      <c r="CA201" s="66"/>
    </row>
    <row r="202" spans="1:79">
      <c r="A202" s="73">
        <f t="shared" si="64"/>
        <v>189</v>
      </c>
      <c r="B202" s="8" t="s">
        <v>65</v>
      </c>
      <c r="C202" s="8" t="s">
        <v>66</v>
      </c>
      <c r="D202" s="8" t="s">
        <v>67</v>
      </c>
      <c r="E202" s="8" t="s">
        <v>67</v>
      </c>
      <c r="F202" s="8" t="s">
        <v>68</v>
      </c>
      <c r="G202" s="8" t="s">
        <v>69</v>
      </c>
      <c r="H202" s="8"/>
      <c r="I202" s="8" t="s">
        <v>70</v>
      </c>
      <c r="J202" s="8" t="s">
        <v>497</v>
      </c>
      <c r="K202" s="8" t="s">
        <v>498</v>
      </c>
      <c r="L202" s="8" t="s">
        <v>67</v>
      </c>
      <c r="M202" s="8" t="s">
        <v>67</v>
      </c>
      <c r="N202" s="8" t="s">
        <v>499</v>
      </c>
      <c r="O202" s="8" t="s">
        <v>500</v>
      </c>
      <c r="P202" s="8"/>
      <c r="Q202" s="8" t="s">
        <v>740</v>
      </c>
      <c r="R202" s="8" t="s">
        <v>741</v>
      </c>
      <c r="S202" s="8">
        <v>0</v>
      </c>
      <c r="T202" s="9" t="s">
        <v>49</v>
      </c>
      <c r="U202" s="9" t="s">
        <v>35</v>
      </c>
      <c r="V202" s="8" t="s">
        <v>746</v>
      </c>
      <c r="W202" s="10">
        <v>45657</v>
      </c>
      <c r="X202" s="8" t="s">
        <v>747</v>
      </c>
      <c r="Y202" s="8" t="s">
        <v>872</v>
      </c>
      <c r="Z202" s="8" t="s">
        <v>498</v>
      </c>
      <c r="AA202" s="8" t="s">
        <v>67</v>
      </c>
      <c r="AB202" s="8" t="s">
        <v>67</v>
      </c>
      <c r="AC202" s="8" t="s">
        <v>499</v>
      </c>
      <c r="AD202" s="8" t="s">
        <v>500</v>
      </c>
      <c r="AE202" s="8"/>
      <c r="AF202" s="11" t="s">
        <v>1525</v>
      </c>
      <c r="AG202" s="8" t="s">
        <v>1526</v>
      </c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3"/>
      <c r="AT202" s="14">
        <v>9244</v>
      </c>
      <c r="AU202" s="8" t="str">
        <f>AU$29</f>
        <v>W-2.1</v>
      </c>
      <c r="AV202" s="8" t="s">
        <v>1147</v>
      </c>
      <c r="AW202" s="8"/>
      <c r="AX202" s="15">
        <v>8760</v>
      </c>
      <c r="AY202" s="9">
        <v>12</v>
      </c>
      <c r="AZ202" s="16">
        <v>0</v>
      </c>
      <c r="BA202" s="16">
        <v>100</v>
      </c>
      <c r="BB202" s="9">
        <f t="shared" si="47"/>
        <v>0</v>
      </c>
      <c r="BC202" s="9">
        <f t="shared" si="48"/>
        <v>9244</v>
      </c>
      <c r="BD202" s="17">
        <f t="shared" si="49"/>
        <v>0</v>
      </c>
      <c r="BE202" s="17">
        <f t="shared" si="50"/>
        <v>0</v>
      </c>
      <c r="BF202" s="18">
        <f t="shared" si="51"/>
        <v>0</v>
      </c>
      <c r="BG202" s="18">
        <f t="shared" si="52"/>
        <v>0</v>
      </c>
      <c r="BH202" s="18">
        <f t="shared" si="53"/>
        <v>0</v>
      </c>
      <c r="BI202" s="19">
        <f t="shared" si="54"/>
        <v>0</v>
      </c>
      <c r="BJ202" s="20">
        <f t="shared" si="55"/>
        <v>0</v>
      </c>
      <c r="BK202" s="19">
        <f t="shared" si="56"/>
        <v>0</v>
      </c>
      <c r="BL202" s="20">
        <f t="shared" si="57"/>
        <v>0</v>
      </c>
      <c r="BM202" s="12">
        <f>VLOOKUP(AU202,Ceny!$A$3:$E$9,2,FALSE)</f>
        <v>13.04</v>
      </c>
      <c r="BN202" s="20">
        <f>ROUND(BM202*AY202*AZ202/100,2)</f>
        <v>0</v>
      </c>
      <c r="BO202" s="12">
        <f>VLOOKUP(AU202,Ceny!$A$3:$E$9,4,FALSE)</f>
        <v>10.07</v>
      </c>
      <c r="BP202" s="20">
        <f>BO202*AY202*BA202/100</f>
        <v>120.84</v>
      </c>
      <c r="BQ202" s="12">
        <f>VLOOKUP(AU202,Ceny!$A$3:$E$9,3,FALSE)</f>
        <v>4.7559999999999998E-2</v>
      </c>
      <c r="BR202" s="20">
        <f t="shared" si="58"/>
        <v>0</v>
      </c>
      <c r="BS202" s="12">
        <f>VLOOKUP(AU202,Ceny!$A$3:$E$9,5,FALSE)</f>
        <v>3.7789999999999997E-2</v>
      </c>
      <c r="BT202" s="20">
        <f t="shared" si="59"/>
        <v>349.33</v>
      </c>
      <c r="BU202" s="20">
        <v>0</v>
      </c>
      <c r="BV202" s="68">
        <f t="shared" si="60"/>
        <v>0</v>
      </c>
      <c r="BW202" s="21">
        <f t="shared" si="61"/>
        <v>470.16999999999996</v>
      </c>
      <c r="BX202" s="21">
        <f t="shared" si="62"/>
        <v>108.14</v>
      </c>
      <c r="BY202" s="21">
        <f t="shared" si="63"/>
        <v>578.30999999999995</v>
      </c>
      <c r="CA202" s="66"/>
    </row>
    <row r="203" spans="1:79">
      <c r="A203" s="73">
        <f t="shared" si="64"/>
        <v>190</v>
      </c>
      <c r="B203" s="8" t="s">
        <v>65</v>
      </c>
      <c r="C203" s="8" t="s">
        <v>66</v>
      </c>
      <c r="D203" s="8" t="s">
        <v>67</v>
      </c>
      <c r="E203" s="8" t="s">
        <v>67</v>
      </c>
      <c r="F203" s="8" t="s">
        <v>68</v>
      </c>
      <c r="G203" s="8" t="s">
        <v>69</v>
      </c>
      <c r="H203" s="8"/>
      <c r="I203" s="8" t="s">
        <v>70</v>
      </c>
      <c r="J203" s="8" t="s">
        <v>501</v>
      </c>
      <c r="K203" s="8" t="s">
        <v>502</v>
      </c>
      <c r="L203" s="8" t="s">
        <v>67</v>
      </c>
      <c r="M203" s="8" t="s">
        <v>67</v>
      </c>
      <c r="N203" s="8" t="s">
        <v>503</v>
      </c>
      <c r="O203" s="8" t="s">
        <v>504</v>
      </c>
      <c r="P203" s="8"/>
      <c r="Q203" s="8" t="s">
        <v>740</v>
      </c>
      <c r="R203" s="8" t="s">
        <v>741</v>
      </c>
      <c r="S203" s="8">
        <v>0</v>
      </c>
      <c r="T203" s="9" t="s">
        <v>49</v>
      </c>
      <c r="U203" s="9" t="s">
        <v>35</v>
      </c>
      <c r="V203" s="8" t="s">
        <v>746</v>
      </c>
      <c r="W203" s="10">
        <v>45657</v>
      </c>
      <c r="X203" s="8" t="s">
        <v>747</v>
      </c>
      <c r="Y203" s="8" t="s">
        <v>501</v>
      </c>
      <c r="Z203" s="8" t="s">
        <v>502</v>
      </c>
      <c r="AA203" s="8" t="s">
        <v>67</v>
      </c>
      <c r="AB203" s="8" t="s">
        <v>67</v>
      </c>
      <c r="AC203" s="8" t="s">
        <v>503</v>
      </c>
      <c r="AD203" s="8" t="s">
        <v>504</v>
      </c>
      <c r="AE203" s="8"/>
      <c r="AF203" s="11" t="s">
        <v>1527</v>
      </c>
      <c r="AG203" s="8" t="s">
        <v>1528</v>
      </c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3"/>
      <c r="AT203" s="14">
        <v>0</v>
      </c>
      <c r="AU203" s="8" t="str">
        <f>AU$14</f>
        <v>W-1.1</v>
      </c>
      <c r="AV203" s="8" t="s">
        <v>1147</v>
      </c>
      <c r="AW203" s="8"/>
      <c r="AX203" s="15">
        <v>8760</v>
      </c>
      <c r="AY203" s="9">
        <v>12</v>
      </c>
      <c r="AZ203" s="16">
        <v>0</v>
      </c>
      <c r="BA203" s="16">
        <v>100</v>
      </c>
      <c r="BB203" s="9">
        <f t="shared" si="47"/>
        <v>0</v>
      </c>
      <c r="BC203" s="9">
        <f t="shared" si="48"/>
        <v>0</v>
      </c>
      <c r="BD203" s="17">
        <f t="shared" si="49"/>
        <v>0</v>
      </c>
      <c r="BE203" s="17">
        <f t="shared" si="50"/>
        <v>0</v>
      </c>
      <c r="BF203" s="18">
        <f t="shared" si="51"/>
        <v>0</v>
      </c>
      <c r="BG203" s="18">
        <f t="shared" si="52"/>
        <v>0</v>
      </c>
      <c r="BH203" s="18">
        <f t="shared" si="53"/>
        <v>0</v>
      </c>
      <c r="BI203" s="19">
        <f t="shared" si="54"/>
        <v>0</v>
      </c>
      <c r="BJ203" s="20">
        <f t="shared" si="55"/>
        <v>0</v>
      </c>
      <c r="BK203" s="19">
        <f t="shared" si="56"/>
        <v>0</v>
      </c>
      <c r="BL203" s="20">
        <f t="shared" si="57"/>
        <v>0</v>
      </c>
      <c r="BM203" s="12">
        <f>VLOOKUP(AU203,Ceny!$A$3:$E$9,2,FALSE)</f>
        <v>6.01</v>
      </c>
      <c r="BN203" s="20">
        <f>ROUND(BM203*AY203*AZ203/100,2)</f>
        <v>0</v>
      </c>
      <c r="BO203" s="12">
        <f>VLOOKUP(AU203,Ceny!$A$3:$E$9,4,FALSE)</f>
        <v>4.6399999999999997</v>
      </c>
      <c r="BP203" s="20">
        <f>ROUND(BO203*AY203*BA203/100,2)</f>
        <v>55.68</v>
      </c>
      <c r="BQ203" s="12">
        <f>VLOOKUP(AU203,Ceny!$A$3:$E$9,3,FALSE)</f>
        <v>5.706E-2</v>
      </c>
      <c r="BR203" s="20">
        <f t="shared" si="58"/>
        <v>0</v>
      </c>
      <c r="BS203" s="12">
        <f>VLOOKUP(AU203,Ceny!$A$3:$E$9,5,FALSE)</f>
        <v>4.5350000000000001E-2</v>
      </c>
      <c r="BT203" s="20">
        <f t="shared" si="59"/>
        <v>0</v>
      </c>
      <c r="BU203" s="20">
        <v>0</v>
      </c>
      <c r="BV203" s="68">
        <f t="shared" si="60"/>
        <v>0</v>
      </c>
      <c r="BW203" s="21">
        <f t="shared" si="61"/>
        <v>55.68</v>
      </c>
      <c r="BX203" s="21">
        <f t="shared" si="62"/>
        <v>12.81</v>
      </c>
      <c r="BY203" s="21">
        <f t="shared" si="63"/>
        <v>68.489999999999995</v>
      </c>
      <c r="CA203" s="66"/>
    </row>
    <row r="204" spans="1:79">
      <c r="A204" s="73">
        <f t="shared" si="64"/>
        <v>191</v>
      </c>
      <c r="B204" s="8" t="s">
        <v>65</v>
      </c>
      <c r="C204" s="8" t="s">
        <v>66</v>
      </c>
      <c r="D204" s="8" t="s">
        <v>67</v>
      </c>
      <c r="E204" s="8" t="s">
        <v>67</v>
      </c>
      <c r="F204" s="8" t="s">
        <v>68</v>
      </c>
      <c r="G204" s="8" t="s">
        <v>69</v>
      </c>
      <c r="H204" s="8"/>
      <c r="I204" s="8" t="s">
        <v>70</v>
      </c>
      <c r="J204" s="8" t="s">
        <v>505</v>
      </c>
      <c r="K204" s="8" t="s">
        <v>506</v>
      </c>
      <c r="L204" s="8" t="s">
        <v>67</v>
      </c>
      <c r="M204" s="8" t="s">
        <v>67</v>
      </c>
      <c r="N204" s="8" t="s">
        <v>507</v>
      </c>
      <c r="O204" s="8" t="s">
        <v>262</v>
      </c>
      <c r="P204" s="8"/>
      <c r="Q204" s="8" t="s">
        <v>740</v>
      </c>
      <c r="R204" s="8" t="s">
        <v>741</v>
      </c>
      <c r="S204" s="8">
        <v>0</v>
      </c>
      <c r="T204" s="9" t="s">
        <v>49</v>
      </c>
      <c r="U204" s="9" t="s">
        <v>35</v>
      </c>
      <c r="V204" s="8" t="s">
        <v>746</v>
      </c>
      <c r="W204" s="10">
        <v>45657</v>
      </c>
      <c r="X204" s="8" t="s">
        <v>747</v>
      </c>
      <c r="Y204" s="8" t="s">
        <v>505</v>
      </c>
      <c r="Z204" s="8" t="s">
        <v>506</v>
      </c>
      <c r="AA204" s="8" t="s">
        <v>67</v>
      </c>
      <c r="AB204" s="8" t="s">
        <v>67</v>
      </c>
      <c r="AC204" s="8" t="s">
        <v>507</v>
      </c>
      <c r="AD204" s="8" t="s">
        <v>262</v>
      </c>
      <c r="AE204" s="8"/>
      <c r="AF204" s="11" t="s">
        <v>1529</v>
      </c>
      <c r="AG204" s="8"/>
      <c r="AH204" s="12">
        <v>25116</v>
      </c>
      <c r="AI204" s="12">
        <v>24528</v>
      </c>
      <c r="AJ204" s="12">
        <v>23093</v>
      </c>
      <c r="AK204" s="12">
        <v>19803</v>
      </c>
      <c r="AL204" s="12">
        <v>12203</v>
      </c>
      <c r="AM204" s="12">
        <v>5561</v>
      </c>
      <c r="AN204" s="12">
        <v>4567</v>
      </c>
      <c r="AO204" s="12">
        <v>5045</v>
      </c>
      <c r="AP204" s="12">
        <v>4737</v>
      </c>
      <c r="AQ204" s="12">
        <v>12755</v>
      </c>
      <c r="AR204" s="12">
        <v>27486</v>
      </c>
      <c r="AS204" s="13">
        <v>26376</v>
      </c>
      <c r="AT204" s="14">
        <f>AH204+AI204+AJ204+AK204+AL204+AM204+AN204+AO204+AP204+AQ204+AR204+AS204</f>
        <v>191270</v>
      </c>
      <c r="AU204" s="8" t="str">
        <f>AU$18</f>
        <v>W-5.1</v>
      </c>
      <c r="AV204" s="8" t="s">
        <v>1147</v>
      </c>
      <c r="AW204" s="8" t="s">
        <v>1530</v>
      </c>
      <c r="AX204" s="15">
        <v>8760</v>
      </c>
      <c r="AY204" s="9">
        <v>12</v>
      </c>
      <c r="AZ204" s="16">
        <v>0</v>
      </c>
      <c r="BA204" s="16">
        <v>100</v>
      </c>
      <c r="BB204" s="9">
        <f t="shared" si="47"/>
        <v>0</v>
      </c>
      <c r="BC204" s="9">
        <f t="shared" si="48"/>
        <v>191270</v>
      </c>
      <c r="BD204" s="17">
        <f t="shared" si="49"/>
        <v>0</v>
      </c>
      <c r="BE204" s="17">
        <f t="shared" si="50"/>
        <v>0</v>
      </c>
      <c r="BF204" s="18">
        <f t="shared" si="51"/>
        <v>0</v>
      </c>
      <c r="BG204" s="18">
        <f t="shared" si="52"/>
        <v>0</v>
      </c>
      <c r="BH204" s="18">
        <f t="shared" si="53"/>
        <v>0</v>
      </c>
      <c r="BI204" s="19">
        <f t="shared" si="54"/>
        <v>0</v>
      </c>
      <c r="BJ204" s="20">
        <f t="shared" si="55"/>
        <v>0</v>
      </c>
      <c r="BK204" s="19">
        <f t="shared" si="56"/>
        <v>0</v>
      </c>
      <c r="BL204" s="20">
        <f t="shared" si="57"/>
        <v>0</v>
      </c>
      <c r="BM204" s="12">
        <f>VLOOKUP(AU204,Ceny!$A$3:$E$9,2,FALSE)</f>
        <v>6.4200000000000004E-3</v>
      </c>
      <c r="BN204" s="20">
        <f>ROUND(BM204*AX204*AW204*AZ204/100,2)</f>
        <v>0</v>
      </c>
      <c r="BO204" s="12">
        <f>VLOOKUP(AU204,Ceny!$A$3:$E$9,4,FALSE)</f>
        <v>4.96E-3</v>
      </c>
      <c r="BP204" s="20">
        <f>ROUND(BO204*AW204*AX204*BA204/100,2)</f>
        <v>14294.92</v>
      </c>
      <c r="BQ204" s="12">
        <f>VLOOKUP(AU204,Ceny!$A$3:$E$9,3,FALSE)</f>
        <v>2.3060000000000001E-2</v>
      </c>
      <c r="BR204" s="20">
        <f t="shared" si="58"/>
        <v>0</v>
      </c>
      <c r="BS204" s="12">
        <f>VLOOKUP(AU204,Ceny!$A$3:$E$9,5,FALSE)</f>
        <v>1.8329999999999999E-2</v>
      </c>
      <c r="BT204" s="20">
        <f t="shared" si="59"/>
        <v>3505.98</v>
      </c>
      <c r="BU204" s="20">
        <v>0</v>
      </c>
      <c r="BV204" s="68">
        <f t="shared" si="60"/>
        <v>0</v>
      </c>
      <c r="BW204" s="21">
        <f t="shared" si="61"/>
        <v>17800.900000000001</v>
      </c>
      <c r="BX204" s="21">
        <f t="shared" si="62"/>
        <v>4094.21</v>
      </c>
      <c r="BY204" s="21">
        <f t="shared" si="63"/>
        <v>21895.11</v>
      </c>
      <c r="CA204" s="66"/>
    </row>
    <row r="205" spans="1:79">
      <c r="A205" s="73">
        <f t="shared" si="64"/>
        <v>192</v>
      </c>
      <c r="B205" s="8" t="s">
        <v>65</v>
      </c>
      <c r="C205" s="8" t="s">
        <v>66</v>
      </c>
      <c r="D205" s="8" t="s">
        <v>67</v>
      </c>
      <c r="E205" s="8" t="s">
        <v>67</v>
      </c>
      <c r="F205" s="8" t="s">
        <v>68</v>
      </c>
      <c r="G205" s="8" t="s">
        <v>69</v>
      </c>
      <c r="H205" s="8"/>
      <c r="I205" s="8" t="s">
        <v>70</v>
      </c>
      <c r="J205" s="8" t="s">
        <v>505</v>
      </c>
      <c r="K205" s="8" t="s">
        <v>506</v>
      </c>
      <c r="L205" s="8" t="s">
        <v>67</v>
      </c>
      <c r="M205" s="8" t="s">
        <v>67</v>
      </c>
      <c r="N205" s="8" t="s">
        <v>507</v>
      </c>
      <c r="O205" s="8" t="s">
        <v>262</v>
      </c>
      <c r="P205" s="8"/>
      <c r="Q205" s="8" t="s">
        <v>740</v>
      </c>
      <c r="R205" s="8" t="s">
        <v>741</v>
      </c>
      <c r="S205" s="8">
        <v>0</v>
      </c>
      <c r="T205" s="9" t="s">
        <v>49</v>
      </c>
      <c r="U205" s="9" t="s">
        <v>35</v>
      </c>
      <c r="V205" s="8" t="s">
        <v>746</v>
      </c>
      <c r="W205" s="10">
        <v>45657</v>
      </c>
      <c r="X205" s="8" t="s">
        <v>747</v>
      </c>
      <c r="Y205" s="8" t="s">
        <v>505</v>
      </c>
      <c r="Z205" s="8" t="s">
        <v>321</v>
      </c>
      <c r="AA205" s="8" t="s">
        <v>67</v>
      </c>
      <c r="AB205" s="8" t="s">
        <v>67</v>
      </c>
      <c r="AC205" s="8" t="s">
        <v>414</v>
      </c>
      <c r="AD205" s="8" t="s">
        <v>873</v>
      </c>
      <c r="AE205" s="8" t="s">
        <v>94</v>
      </c>
      <c r="AF205" s="11" t="s">
        <v>1531</v>
      </c>
      <c r="AG205" s="8" t="s">
        <v>1532</v>
      </c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3"/>
      <c r="AT205" s="14">
        <v>45367</v>
      </c>
      <c r="AU205" s="8" t="str">
        <f>AU$21</f>
        <v>W-3.6</v>
      </c>
      <c r="AV205" s="8" t="s">
        <v>1147</v>
      </c>
      <c r="AW205" s="8"/>
      <c r="AX205" s="15">
        <v>8760</v>
      </c>
      <c r="AY205" s="9">
        <v>12</v>
      </c>
      <c r="AZ205" s="16">
        <v>0</v>
      </c>
      <c r="BA205" s="16">
        <v>100</v>
      </c>
      <c r="BB205" s="9">
        <f t="shared" si="47"/>
        <v>0</v>
      </c>
      <c r="BC205" s="9">
        <f t="shared" si="48"/>
        <v>45367</v>
      </c>
      <c r="BD205" s="17">
        <f t="shared" si="49"/>
        <v>0</v>
      </c>
      <c r="BE205" s="17">
        <f t="shared" si="50"/>
        <v>0</v>
      </c>
      <c r="BF205" s="18">
        <f t="shared" si="51"/>
        <v>0</v>
      </c>
      <c r="BG205" s="18">
        <f t="shared" si="52"/>
        <v>0</v>
      </c>
      <c r="BH205" s="18">
        <f t="shared" si="53"/>
        <v>0</v>
      </c>
      <c r="BI205" s="19">
        <f t="shared" si="54"/>
        <v>0</v>
      </c>
      <c r="BJ205" s="20">
        <f t="shared" si="55"/>
        <v>0</v>
      </c>
      <c r="BK205" s="19">
        <f t="shared" si="56"/>
        <v>0</v>
      </c>
      <c r="BL205" s="20">
        <f t="shared" si="57"/>
        <v>0</v>
      </c>
      <c r="BM205" s="12">
        <f>VLOOKUP(AU205,Ceny!$A$3:$E$9,2,FALSE)</f>
        <v>42.41</v>
      </c>
      <c r="BN205" s="20">
        <f t="shared" ref="BN205:BN227" si="71">ROUND(BM205*AY205*AZ205/100,2)</f>
        <v>0</v>
      </c>
      <c r="BO205" s="12">
        <f>VLOOKUP(AU205,Ceny!$A$3:$E$9,4,FALSE)</f>
        <v>32.76</v>
      </c>
      <c r="BP205" s="20">
        <f t="shared" ref="BP205:BP227" si="72">ROUND(BO205*AY205*BA205/100,2)</f>
        <v>393.12</v>
      </c>
      <c r="BQ205" s="12">
        <f>VLOOKUP(AU205,Ceny!$A$3:$E$9,3,FALSE)</f>
        <v>4.4200000000000003E-2</v>
      </c>
      <c r="BR205" s="20">
        <f t="shared" si="58"/>
        <v>0</v>
      </c>
      <c r="BS205" s="12">
        <f>VLOOKUP(AU205,Ceny!$A$3:$E$9,5,FALSE)</f>
        <v>3.5119999999999998E-2</v>
      </c>
      <c r="BT205" s="20">
        <f t="shared" si="59"/>
        <v>1593.29</v>
      </c>
      <c r="BU205" s="20">
        <v>0</v>
      </c>
      <c r="BV205" s="68">
        <f t="shared" si="60"/>
        <v>0</v>
      </c>
      <c r="BW205" s="21">
        <f t="shared" si="61"/>
        <v>1986.4099999999999</v>
      </c>
      <c r="BX205" s="21">
        <f t="shared" si="62"/>
        <v>456.87</v>
      </c>
      <c r="BY205" s="21">
        <f t="shared" si="63"/>
        <v>2443.2799999999997</v>
      </c>
      <c r="CA205" s="66"/>
    </row>
    <row r="206" spans="1:79">
      <c r="A206" s="73">
        <f t="shared" si="64"/>
        <v>193</v>
      </c>
      <c r="B206" s="8" t="s">
        <v>65</v>
      </c>
      <c r="C206" s="8" t="s">
        <v>66</v>
      </c>
      <c r="D206" s="8" t="s">
        <v>67</v>
      </c>
      <c r="E206" s="8" t="s">
        <v>67</v>
      </c>
      <c r="F206" s="8" t="s">
        <v>68</v>
      </c>
      <c r="G206" s="8" t="s">
        <v>69</v>
      </c>
      <c r="H206" s="8"/>
      <c r="I206" s="8" t="s">
        <v>70</v>
      </c>
      <c r="J206" s="8" t="s">
        <v>505</v>
      </c>
      <c r="K206" s="8" t="s">
        <v>506</v>
      </c>
      <c r="L206" s="8" t="s">
        <v>67</v>
      </c>
      <c r="M206" s="8" t="s">
        <v>67</v>
      </c>
      <c r="N206" s="8" t="s">
        <v>507</v>
      </c>
      <c r="O206" s="8" t="s">
        <v>262</v>
      </c>
      <c r="P206" s="8"/>
      <c r="Q206" s="8" t="s">
        <v>740</v>
      </c>
      <c r="R206" s="8" t="s">
        <v>741</v>
      </c>
      <c r="S206" s="8">
        <v>0</v>
      </c>
      <c r="T206" s="9" t="s">
        <v>49</v>
      </c>
      <c r="U206" s="9" t="s">
        <v>35</v>
      </c>
      <c r="V206" s="8" t="s">
        <v>746</v>
      </c>
      <c r="W206" s="10">
        <v>45657</v>
      </c>
      <c r="X206" s="8" t="s">
        <v>747</v>
      </c>
      <c r="Y206" s="8" t="s">
        <v>505</v>
      </c>
      <c r="Z206" s="8" t="s">
        <v>321</v>
      </c>
      <c r="AA206" s="8" t="s">
        <v>67</v>
      </c>
      <c r="AB206" s="8" t="s">
        <v>67</v>
      </c>
      <c r="AC206" s="8" t="s">
        <v>414</v>
      </c>
      <c r="AD206" s="8" t="s">
        <v>873</v>
      </c>
      <c r="AE206" s="8" t="s">
        <v>411</v>
      </c>
      <c r="AF206" s="11" t="s">
        <v>1533</v>
      </c>
      <c r="AG206" s="8" t="s">
        <v>1534</v>
      </c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3"/>
      <c r="AT206" s="14">
        <v>33758</v>
      </c>
      <c r="AU206" s="8" t="str">
        <f>AU$21</f>
        <v>W-3.6</v>
      </c>
      <c r="AV206" s="8" t="s">
        <v>1147</v>
      </c>
      <c r="AW206" s="8"/>
      <c r="AX206" s="15">
        <v>8760</v>
      </c>
      <c r="AY206" s="9">
        <v>12</v>
      </c>
      <c r="AZ206" s="16">
        <v>0</v>
      </c>
      <c r="BA206" s="16">
        <v>100</v>
      </c>
      <c r="BB206" s="9">
        <f t="shared" ref="BB206:BB269" si="73">AT206*AZ206/100</f>
        <v>0</v>
      </c>
      <c r="BC206" s="9">
        <f t="shared" ref="BC206:BC269" si="74">AT206*BA206/100</f>
        <v>33758</v>
      </c>
      <c r="BD206" s="17">
        <f t="shared" ref="BD206:BD269" si="75">C$4/1000</f>
        <v>0</v>
      </c>
      <c r="BE206" s="17">
        <f t="shared" ref="BE206:BE269" si="76">C$5/1000</f>
        <v>0</v>
      </c>
      <c r="BF206" s="18">
        <f t="shared" ref="BF206:BF269" si="77">ROUND(BB206*BD206,2)</f>
        <v>0</v>
      </c>
      <c r="BG206" s="18">
        <f t="shared" ref="BG206:BG269" si="78">ROUND(BC206*BE206,2)</f>
        <v>0</v>
      </c>
      <c r="BH206" s="18">
        <f t="shared" ref="BH206:BH269" si="79">SUM(BF206:BG206)</f>
        <v>0</v>
      </c>
      <c r="BI206" s="19">
        <f t="shared" ref="BI206:BI269" si="80">HLOOKUP(AU206,$E$3:$K$5,2,FALSE)</f>
        <v>0</v>
      </c>
      <c r="BJ206" s="20">
        <f t="shared" ref="BJ206:BJ269" si="81">ROUND(BI206*AY206*AZ206/100,2)</f>
        <v>0</v>
      </c>
      <c r="BK206" s="19">
        <f t="shared" ref="BK206:BK269" si="82">HLOOKUP(AU206,$E$3:$K$5,3,FALSE)</f>
        <v>0</v>
      </c>
      <c r="BL206" s="20">
        <f t="shared" ref="BL206:BL269" si="83">ROUND(BK206*AY206*BA206/100,2)</f>
        <v>0</v>
      </c>
      <c r="BM206" s="12">
        <f>VLOOKUP(AU206,Ceny!$A$3:$E$9,2,FALSE)</f>
        <v>42.41</v>
      </c>
      <c r="BN206" s="20">
        <f t="shared" si="71"/>
        <v>0</v>
      </c>
      <c r="BO206" s="12">
        <f>VLOOKUP(AU206,Ceny!$A$3:$E$9,4,FALSE)</f>
        <v>32.76</v>
      </c>
      <c r="BP206" s="20">
        <f t="shared" si="72"/>
        <v>393.12</v>
      </c>
      <c r="BQ206" s="12">
        <f>VLOOKUP(AU206,Ceny!$A$3:$E$9,3,FALSE)</f>
        <v>4.4200000000000003E-2</v>
      </c>
      <c r="BR206" s="20">
        <f t="shared" ref="BR206:BR269" si="84">ROUND(BQ206*AT206*AZ206/100,2)</f>
        <v>0</v>
      </c>
      <c r="BS206" s="12">
        <f>VLOOKUP(AU206,Ceny!$A$3:$E$9,5,FALSE)</f>
        <v>3.5119999999999998E-2</v>
      </c>
      <c r="BT206" s="20">
        <f t="shared" ref="BT206:BT269" si="85">ROUND(BS206*AT206*BA206/100,2)</f>
        <v>1185.58</v>
      </c>
      <c r="BU206" s="20">
        <v>0</v>
      </c>
      <c r="BV206" s="68">
        <f t="shared" ref="BV206:BV269" si="86">ROUND(BU206*AT206,2)</f>
        <v>0</v>
      </c>
      <c r="BW206" s="21">
        <f t="shared" ref="BW206:BW269" si="87">BH206+BJ206+BL206+BN206+BR206+BT206+BP206+BV206</f>
        <v>1578.6999999999998</v>
      </c>
      <c r="BX206" s="21">
        <f t="shared" ref="BX206:BX269" si="88">ROUND(BW206*0.23,2)</f>
        <v>363.1</v>
      </c>
      <c r="BY206" s="21">
        <f t="shared" ref="BY206:BY269" si="89">BX206+BW206</f>
        <v>1941.7999999999997</v>
      </c>
      <c r="CA206" s="66"/>
    </row>
    <row r="207" spans="1:79">
      <c r="A207" s="73">
        <f t="shared" ref="A207:A270" si="90">A206+1</f>
        <v>194</v>
      </c>
      <c r="B207" s="8" t="s">
        <v>65</v>
      </c>
      <c r="C207" s="8" t="s">
        <v>66</v>
      </c>
      <c r="D207" s="8" t="s">
        <v>67</v>
      </c>
      <c r="E207" s="8" t="s">
        <v>67</v>
      </c>
      <c r="F207" s="8" t="s">
        <v>68</v>
      </c>
      <c r="G207" s="8" t="s">
        <v>69</v>
      </c>
      <c r="H207" s="8"/>
      <c r="I207" s="8" t="s">
        <v>70</v>
      </c>
      <c r="J207" s="8" t="s">
        <v>505</v>
      </c>
      <c r="K207" s="8" t="s">
        <v>506</v>
      </c>
      <c r="L207" s="8" t="s">
        <v>67</v>
      </c>
      <c r="M207" s="8" t="s">
        <v>67</v>
      </c>
      <c r="N207" s="8" t="s">
        <v>507</v>
      </c>
      <c r="O207" s="8" t="s">
        <v>262</v>
      </c>
      <c r="P207" s="8"/>
      <c r="Q207" s="8" t="s">
        <v>740</v>
      </c>
      <c r="R207" s="8" t="s">
        <v>741</v>
      </c>
      <c r="S207" s="8">
        <v>0</v>
      </c>
      <c r="T207" s="9" t="s">
        <v>49</v>
      </c>
      <c r="U207" s="9" t="s">
        <v>35</v>
      </c>
      <c r="V207" s="8" t="s">
        <v>746</v>
      </c>
      <c r="W207" s="10">
        <v>45657</v>
      </c>
      <c r="X207" s="8" t="s">
        <v>747</v>
      </c>
      <c r="Y207" s="8" t="s">
        <v>505</v>
      </c>
      <c r="Z207" s="8" t="s">
        <v>874</v>
      </c>
      <c r="AA207" s="8" t="s">
        <v>67</v>
      </c>
      <c r="AB207" s="8" t="s">
        <v>67</v>
      </c>
      <c r="AC207" s="8" t="s">
        <v>515</v>
      </c>
      <c r="AD207" s="8" t="s">
        <v>875</v>
      </c>
      <c r="AE207" s="8"/>
      <c r="AF207" s="11" t="s">
        <v>1535</v>
      </c>
      <c r="AG207" s="8" t="s">
        <v>1536</v>
      </c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3"/>
      <c r="AT207" s="14">
        <v>12485</v>
      </c>
      <c r="AU207" s="8" t="str">
        <f>AU$29</f>
        <v>W-2.1</v>
      </c>
      <c r="AV207" s="8" t="s">
        <v>1147</v>
      </c>
      <c r="AW207" s="8"/>
      <c r="AX207" s="15">
        <v>8760</v>
      </c>
      <c r="AY207" s="9">
        <v>12</v>
      </c>
      <c r="AZ207" s="16">
        <v>0</v>
      </c>
      <c r="BA207" s="16">
        <v>100</v>
      </c>
      <c r="BB207" s="9">
        <f t="shared" si="73"/>
        <v>0</v>
      </c>
      <c r="BC207" s="9">
        <f t="shared" si="74"/>
        <v>12485</v>
      </c>
      <c r="BD207" s="17">
        <f t="shared" si="75"/>
        <v>0</v>
      </c>
      <c r="BE207" s="17">
        <f t="shared" si="76"/>
        <v>0</v>
      </c>
      <c r="BF207" s="18">
        <f t="shared" si="77"/>
        <v>0</v>
      </c>
      <c r="BG207" s="18">
        <f t="shared" si="78"/>
        <v>0</v>
      </c>
      <c r="BH207" s="18">
        <f t="shared" si="79"/>
        <v>0</v>
      </c>
      <c r="BI207" s="19">
        <f t="shared" si="80"/>
        <v>0</v>
      </c>
      <c r="BJ207" s="20">
        <f t="shared" si="81"/>
        <v>0</v>
      </c>
      <c r="BK207" s="19">
        <f t="shared" si="82"/>
        <v>0</v>
      </c>
      <c r="BL207" s="20">
        <f t="shared" si="83"/>
        <v>0</v>
      </c>
      <c r="BM207" s="12">
        <f>VLOOKUP(AU207,Ceny!$A$3:$E$9,2,FALSE)</f>
        <v>13.04</v>
      </c>
      <c r="BN207" s="20">
        <f t="shared" si="71"/>
        <v>0</v>
      </c>
      <c r="BO207" s="12">
        <f>VLOOKUP(AU207,Ceny!$A$3:$E$9,4,FALSE)</f>
        <v>10.07</v>
      </c>
      <c r="BP207" s="20">
        <f t="shared" si="72"/>
        <v>120.84</v>
      </c>
      <c r="BQ207" s="12">
        <f>VLOOKUP(AU207,Ceny!$A$3:$E$9,3,FALSE)</f>
        <v>4.7559999999999998E-2</v>
      </c>
      <c r="BR207" s="20">
        <f t="shared" si="84"/>
        <v>0</v>
      </c>
      <c r="BS207" s="12">
        <f>VLOOKUP(AU207,Ceny!$A$3:$E$9,5,FALSE)</f>
        <v>3.7789999999999997E-2</v>
      </c>
      <c r="BT207" s="20">
        <f t="shared" si="85"/>
        <v>471.81</v>
      </c>
      <c r="BU207" s="20">
        <v>0</v>
      </c>
      <c r="BV207" s="68">
        <f t="shared" si="86"/>
        <v>0</v>
      </c>
      <c r="BW207" s="21">
        <f t="shared" si="87"/>
        <v>592.65</v>
      </c>
      <c r="BX207" s="21">
        <f t="shared" si="88"/>
        <v>136.31</v>
      </c>
      <c r="BY207" s="21">
        <f t="shared" si="89"/>
        <v>728.96</v>
      </c>
      <c r="CA207" s="66"/>
    </row>
    <row r="208" spans="1:79">
      <c r="A208" s="73">
        <f t="shared" si="90"/>
        <v>195</v>
      </c>
      <c r="B208" s="8" t="s">
        <v>65</v>
      </c>
      <c r="C208" s="8" t="s">
        <v>66</v>
      </c>
      <c r="D208" s="8" t="s">
        <v>67</v>
      </c>
      <c r="E208" s="8" t="s">
        <v>67</v>
      </c>
      <c r="F208" s="8" t="s">
        <v>68</v>
      </c>
      <c r="G208" s="8" t="s">
        <v>69</v>
      </c>
      <c r="H208" s="8"/>
      <c r="I208" s="8" t="s">
        <v>70</v>
      </c>
      <c r="J208" s="8" t="s">
        <v>505</v>
      </c>
      <c r="K208" s="8" t="s">
        <v>506</v>
      </c>
      <c r="L208" s="8" t="s">
        <v>67</v>
      </c>
      <c r="M208" s="8" t="s">
        <v>67</v>
      </c>
      <c r="N208" s="8" t="s">
        <v>507</v>
      </c>
      <c r="O208" s="8" t="s">
        <v>262</v>
      </c>
      <c r="P208" s="8"/>
      <c r="Q208" s="8" t="s">
        <v>740</v>
      </c>
      <c r="R208" s="8" t="s">
        <v>741</v>
      </c>
      <c r="S208" s="8">
        <v>0</v>
      </c>
      <c r="T208" s="9" t="s">
        <v>49</v>
      </c>
      <c r="U208" s="9" t="s">
        <v>35</v>
      </c>
      <c r="V208" s="8" t="s">
        <v>746</v>
      </c>
      <c r="W208" s="10">
        <v>45657</v>
      </c>
      <c r="X208" s="8" t="s">
        <v>747</v>
      </c>
      <c r="Y208" s="8" t="s">
        <v>505</v>
      </c>
      <c r="Z208" s="8" t="s">
        <v>876</v>
      </c>
      <c r="AA208" s="8" t="s">
        <v>67</v>
      </c>
      <c r="AB208" s="8" t="s">
        <v>67</v>
      </c>
      <c r="AC208" s="8" t="s">
        <v>452</v>
      </c>
      <c r="AD208" s="8" t="s">
        <v>623</v>
      </c>
      <c r="AE208" s="8" t="s">
        <v>337</v>
      </c>
      <c r="AF208" s="11" t="s">
        <v>1537</v>
      </c>
      <c r="AG208" s="8" t="s">
        <v>1538</v>
      </c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3"/>
      <c r="AT208" s="14">
        <v>0</v>
      </c>
      <c r="AU208" s="8" t="str">
        <f>AU$14</f>
        <v>W-1.1</v>
      </c>
      <c r="AV208" s="8" t="s">
        <v>1147</v>
      </c>
      <c r="AW208" s="8"/>
      <c r="AX208" s="15">
        <v>8760</v>
      </c>
      <c r="AY208" s="9">
        <v>12</v>
      </c>
      <c r="AZ208" s="16">
        <v>0</v>
      </c>
      <c r="BA208" s="16">
        <v>100</v>
      </c>
      <c r="BB208" s="9">
        <f t="shared" si="73"/>
        <v>0</v>
      </c>
      <c r="BC208" s="9">
        <f t="shared" si="74"/>
        <v>0</v>
      </c>
      <c r="BD208" s="17">
        <f t="shared" si="75"/>
        <v>0</v>
      </c>
      <c r="BE208" s="17">
        <f t="shared" si="76"/>
        <v>0</v>
      </c>
      <c r="BF208" s="18">
        <f t="shared" si="77"/>
        <v>0</v>
      </c>
      <c r="BG208" s="18">
        <f t="shared" si="78"/>
        <v>0</v>
      </c>
      <c r="BH208" s="18">
        <f t="shared" si="79"/>
        <v>0</v>
      </c>
      <c r="BI208" s="19">
        <f t="shared" si="80"/>
        <v>0</v>
      </c>
      <c r="BJ208" s="20">
        <f t="shared" si="81"/>
        <v>0</v>
      </c>
      <c r="BK208" s="19">
        <f t="shared" si="82"/>
        <v>0</v>
      </c>
      <c r="BL208" s="20">
        <f t="shared" si="83"/>
        <v>0</v>
      </c>
      <c r="BM208" s="12">
        <f>VLOOKUP(AU208,Ceny!$A$3:$E$9,2,FALSE)</f>
        <v>6.01</v>
      </c>
      <c r="BN208" s="20">
        <f t="shared" si="71"/>
        <v>0</v>
      </c>
      <c r="BO208" s="12">
        <f>VLOOKUP(AU208,Ceny!$A$3:$E$9,4,FALSE)</f>
        <v>4.6399999999999997</v>
      </c>
      <c r="BP208" s="20">
        <f t="shared" si="72"/>
        <v>55.68</v>
      </c>
      <c r="BQ208" s="12">
        <f>VLOOKUP(AU208,Ceny!$A$3:$E$9,3,FALSE)</f>
        <v>5.706E-2</v>
      </c>
      <c r="BR208" s="20">
        <f t="shared" si="84"/>
        <v>0</v>
      </c>
      <c r="BS208" s="12">
        <f>VLOOKUP(AU208,Ceny!$A$3:$E$9,5,FALSE)</f>
        <v>4.5350000000000001E-2</v>
      </c>
      <c r="BT208" s="20">
        <f t="shared" si="85"/>
        <v>0</v>
      </c>
      <c r="BU208" s="20">
        <v>0</v>
      </c>
      <c r="BV208" s="68">
        <f t="shared" si="86"/>
        <v>0</v>
      </c>
      <c r="BW208" s="21">
        <f t="shared" si="87"/>
        <v>55.68</v>
      </c>
      <c r="BX208" s="21">
        <f t="shared" si="88"/>
        <v>12.81</v>
      </c>
      <c r="BY208" s="21">
        <f t="shared" si="89"/>
        <v>68.489999999999995</v>
      </c>
      <c r="CA208" s="66"/>
    </row>
    <row r="209" spans="1:79">
      <c r="A209" s="73">
        <f t="shared" si="90"/>
        <v>196</v>
      </c>
      <c r="B209" s="8" t="s">
        <v>65</v>
      </c>
      <c r="C209" s="8" t="s">
        <v>66</v>
      </c>
      <c r="D209" s="8" t="s">
        <v>67</v>
      </c>
      <c r="E209" s="8" t="s">
        <v>67</v>
      </c>
      <c r="F209" s="8" t="s">
        <v>68</v>
      </c>
      <c r="G209" s="8" t="s">
        <v>69</v>
      </c>
      <c r="H209" s="8"/>
      <c r="I209" s="8" t="s">
        <v>70</v>
      </c>
      <c r="J209" s="8" t="s">
        <v>505</v>
      </c>
      <c r="K209" s="8" t="s">
        <v>506</v>
      </c>
      <c r="L209" s="8" t="s">
        <v>67</v>
      </c>
      <c r="M209" s="8" t="s">
        <v>67</v>
      </c>
      <c r="N209" s="8" t="s">
        <v>507</v>
      </c>
      <c r="O209" s="8" t="s">
        <v>262</v>
      </c>
      <c r="P209" s="8"/>
      <c r="Q209" s="8" t="s">
        <v>740</v>
      </c>
      <c r="R209" s="8" t="s">
        <v>741</v>
      </c>
      <c r="S209" s="8">
        <v>0</v>
      </c>
      <c r="T209" s="9" t="s">
        <v>49</v>
      </c>
      <c r="U209" s="9" t="s">
        <v>35</v>
      </c>
      <c r="V209" s="8" t="s">
        <v>746</v>
      </c>
      <c r="W209" s="10">
        <v>45657</v>
      </c>
      <c r="X209" s="8" t="s">
        <v>747</v>
      </c>
      <c r="Y209" s="8" t="s">
        <v>505</v>
      </c>
      <c r="Z209" s="8" t="s">
        <v>876</v>
      </c>
      <c r="AA209" s="8" t="s">
        <v>67</v>
      </c>
      <c r="AB209" s="8" t="s">
        <v>67</v>
      </c>
      <c r="AC209" s="8" t="s">
        <v>452</v>
      </c>
      <c r="AD209" s="8" t="s">
        <v>623</v>
      </c>
      <c r="AE209" s="8" t="s">
        <v>647</v>
      </c>
      <c r="AF209" s="11" t="s">
        <v>1539</v>
      </c>
      <c r="AG209" s="8" t="s">
        <v>1540</v>
      </c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3"/>
      <c r="AT209" s="14">
        <v>1496</v>
      </c>
      <c r="AU209" s="8" t="str">
        <f>AU$14</f>
        <v>W-1.1</v>
      </c>
      <c r="AV209" s="8" t="s">
        <v>1147</v>
      </c>
      <c r="AW209" s="8"/>
      <c r="AX209" s="15">
        <v>8760</v>
      </c>
      <c r="AY209" s="9">
        <v>12</v>
      </c>
      <c r="AZ209" s="16">
        <v>0</v>
      </c>
      <c r="BA209" s="16">
        <v>100</v>
      </c>
      <c r="BB209" s="9">
        <f t="shared" si="73"/>
        <v>0</v>
      </c>
      <c r="BC209" s="9">
        <f t="shared" si="74"/>
        <v>1496</v>
      </c>
      <c r="BD209" s="17">
        <f t="shared" si="75"/>
        <v>0</v>
      </c>
      <c r="BE209" s="17">
        <f t="shared" si="76"/>
        <v>0</v>
      </c>
      <c r="BF209" s="18">
        <f t="shared" si="77"/>
        <v>0</v>
      </c>
      <c r="BG209" s="18">
        <f t="shared" si="78"/>
        <v>0</v>
      </c>
      <c r="BH209" s="18">
        <f t="shared" si="79"/>
        <v>0</v>
      </c>
      <c r="BI209" s="19">
        <f t="shared" si="80"/>
        <v>0</v>
      </c>
      <c r="BJ209" s="20">
        <f t="shared" si="81"/>
        <v>0</v>
      </c>
      <c r="BK209" s="19">
        <f t="shared" si="82"/>
        <v>0</v>
      </c>
      <c r="BL209" s="20">
        <f t="shared" si="83"/>
        <v>0</v>
      </c>
      <c r="BM209" s="12">
        <f>VLOOKUP(AU209,Ceny!$A$3:$E$9,2,FALSE)</f>
        <v>6.01</v>
      </c>
      <c r="BN209" s="20">
        <f t="shared" si="71"/>
        <v>0</v>
      </c>
      <c r="BO209" s="12">
        <f>VLOOKUP(AU209,Ceny!$A$3:$E$9,4,FALSE)</f>
        <v>4.6399999999999997</v>
      </c>
      <c r="BP209" s="20">
        <f t="shared" si="72"/>
        <v>55.68</v>
      </c>
      <c r="BQ209" s="12">
        <f>VLOOKUP(AU209,Ceny!$A$3:$E$9,3,FALSE)</f>
        <v>5.706E-2</v>
      </c>
      <c r="BR209" s="20">
        <f t="shared" si="84"/>
        <v>0</v>
      </c>
      <c r="BS209" s="12">
        <f>VLOOKUP(AU209,Ceny!$A$3:$E$9,5,FALSE)</f>
        <v>4.5350000000000001E-2</v>
      </c>
      <c r="BT209" s="20">
        <f t="shared" si="85"/>
        <v>67.84</v>
      </c>
      <c r="BU209" s="20">
        <v>0</v>
      </c>
      <c r="BV209" s="68">
        <f t="shared" si="86"/>
        <v>0</v>
      </c>
      <c r="BW209" s="21">
        <f t="shared" si="87"/>
        <v>123.52000000000001</v>
      </c>
      <c r="BX209" s="21">
        <f t="shared" si="88"/>
        <v>28.41</v>
      </c>
      <c r="BY209" s="21">
        <f t="shared" si="89"/>
        <v>151.93</v>
      </c>
      <c r="CA209" s="66"/>
    </row>
    <row r="210" spans="1:79">
      <c r="A210" s="73">
        <f t="shared" si="90"/>
        <v>197</v>
      </c>
      <c r="B210" s="8" t="s">
        <v>65</v>
      </c>
      <c r="C210" s="8" t="s">
        <v>66</v>
      </c>
      <c r="D210" s="8" t="s">
        <v>67</v>
      </c>
      <c r="E210" s="8" t="s">
        <v>67</v>
      </c>
      <c r="F210" s="8" t="s">
        <v>68</v>
      </c>
      <c r="G210" s="8" t="s">
        <v>69</v>
      </c>
      <c r="H210" s="8"/>
      <c r="I210" s="8" t="s">
        <v>70</v>
      </c>
      <c r="J210" s="8" t="s">
        <v>505</v>
      </c>
      <c r="K210" s="8" t="s">
        <v>506</v>
      </c>
      <c r="L210" s="8" t="s">
        <v>67</v>
      </c>
      <c r="M210" s="8" t="s">
        <v>67</v>
      </c>
      <c r="N210" s="8" t="s">
        <v>507</v>
      </c>
      <c r="O210" s="8" t="s">
        <v>262</v>
      </c>
      <c r="P210" s="8"/>
      <c r="Q210" s="8" t="s">
        <v>740</v>
      </c>
      <c r="R210" s="8" t="s">
        <v>741</v>
      </c>
      <c r="S210" s="8">
        <v>0</v>
      </c>
      <c r="T210" s="9" t="s">
        <v>49</v>
      </c>
      <c r="U210" s="9" t="s">
        <v>35</v>
      </c>
      <c r="V210" s="8" t="s">
        <v>746</v>
      </c>
      <c r="W210" s="10">
        <v>45657</v>
      </c>
      <c r="X210" s="8" t="s">
        <v>747</v>
      </c>
      <c r="Y210" s="8" t="s">
        <v>505</v>
      </c>
      <c r="Z210" s="8" t="s">
        <v>877</v>
      </c>
      <c r="AA210" s="8" t="s">
        <v>67</v>
      </c>
      <c r="AB210" s="8" t="s">
        <v>67</v>
      </c>
      <c r="AC210" s="8" t="s">
        <v>878</v>
      </c>
      <c r="AD210" s="8" t="s">
        <v>368</v>
      </c>
      <c r="AE210" s="8" t="s">
        <v>74</v>
      </c>
      <c r="AF210" s="11" t="s">
        <v>1541</v>
      </c>
      <c r="AG210" s="8" t="s">
        <v>1542</v>
      </c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3"/>
      <c r="AT210" s="14">
        <v>1232</v>
      </c>
      <c r="AU210" s="8" t="str">
        <f>AU$14</f>
        <v>W-1.1</v>
      </c>
      <c r="AV210" s="8" t="s">
        <v>1147</v>
      </c>
      <c r="AW210" s="8"/>
      <c r="AX210" s="15">
        <v>8760</v>
      </c>
      <c r="AY210" s="9">
        <v>12</v>
      </c>
      <c r="AZ210" s="16">
        <v>0</v>
      </c>
      <c r="BA210" s="16">
        <v>100</v>
      </c>
      <c r="BB210" s="9">
        <f t="shared" si="73"/>
        <v>0</v>
      </c>
      <c r="BC210" s="9">
        <f t="shared" si="74"/>
        <v>1232</v>
      </c>
      <c r="BD210" s="17">
        <f t="shared" si="75"/>
        <v>0</v>
      </c>
      <c r="BE210" s="17">
        <f t="shared" si="76"/>
        <v>0</v>
      </c>
      <c r="BF210" s="18">
        <f t="shared" si="77"/>
        <v>0</v>
      </c>
      <c r="BG210" s="18">
        <f t="shared" si="78"/>
        <v>0</v>
      </c>
      <c r="BH210" s="18">
        <f t="shared" si="79"/>
        <v>0</v>
      </c>
      <c r="BI210" s="19">
        <f t="shared" si="80"/>
        <v>0</v>
      </c>
      <c r="BJ210" s="20">
        <f t="shared" si="81"/>
        <v>0</v>
      </c>
      <c r="BK210" s="19">
        <f t="shared" si="82"/>
        <v>0</v>
      </c>
      <c r="BL210" s="20">
        <f t="shared" si="83"/>
        <v>0</v>
      </c>
      <c r="BM210" s="12">
        <f>VLOOKUP(AU210,Ceny!$A$3:$E$9,2,FALSE)</f>
        <v>6.01</v>
      </c>
      <c r="BN210" s="20">
        <f t="shared" si="71"/>
        <v>0</v>
      </c>
      <c r="BO210" s="12">
        <f>VLOOKUP(AU210,Ceny!$A$3:$E$9,4,FALSE)</f>
        <v>4.6399999999999997</v>
      </c>
      <c r="BP210" s="20">
        <f t="shared" si="72"/>
        <v>55.68</v>
      </c>
      <c r="BQ210" s="12">
        <f>VLOOKUP(AU210,Ceny!$A$3:$E$9,3,FALSE)</f>
        <v>5.706E-2</v>
      </c>
      <c r="BR210" s="20">
        <f t="shared" si="84"/>
        <v>0</v>
      </c>
      <c r="BS210" s="12">
        <f>VLOOKUP(AU210,Ceny!$A$3:$E$9,5,FALSE)</f>
        <v>4.5350000000000001E-2</v>
      </c>
      <c r="BT210" s="20">
        <f t="shared" si="85"/>
        <v>55.87</v>
      </c>
      <c r="BU210" s="20">
        <v>0</v>
      </c>
      <c r="BV210" s="68">
        <f t="shared" si="86"/>
        <v>0</v>
      </c>
      <c r="BW210" s="21">
        <f t="shared" si="87"/>
        <v>111.55</v>
      </c>
      <c r="BX210" s="21">
        <f t="shared" si="88"/>
        <v>25.66</v>
      </c>
      <c r="BY210" s="21">
        <f t="shared" si="89"/>
        <v>137.21</v>
      </c>
      <c r="CA210" s="66"/>
    </row>
    <row r="211" spans="1:79">
      <c r="A211" s="73">
        <f t="shared" si="90"/>
        <v>198</v>
      </c>
      <c r="B211" s="8" t="s">
        <v>65</v>
      </c>
      <c r="C211" s="8" t="s">
        <v>66</v>
      </c>
      <c r="D211" s="8" t="s">
        <v>67</v>
      </c>
      <c r="E211" s="8" t="s">
        <v>67</v>
      </c>
      <c r="F211" s="8" t="s">
        <v>68</v>
      </c>
      <c r="G211" s="8" t="s">
        <v>69</v>
      </c>
      <c r="H211" s="8"/>
      <c r="I211" s="8" t="s">
        <v>70</v>
      </c>
      <c r="J211" s="8" t="s">
        <v>505</v>
      </c>
      <c r="K211" s="8" t="s">
        <v>506</v>
      </c>
      <c r="L211" s="8" t="s">
        <v>67</v>
      </c>
      <c r="M211" s="8" t="s">
        <v>67</v>
      </c>
      <c r="N211" s="8" t="s">
        <v>507</v>
      </c>
      <c r="O211" s="8" t="s">
        <v>262</v>
      </c>
      <c r="P211" s="8"/>
      <c r="Q211" s="8" t="s">
        <v>740</v>
      </c>
      <c r="R211" s="8" t="s">
        <v>741</v>
      </c>
      <c r="S211" s="8">
        <v>0</v>
      </c>
      <c r="T211" s="9" t="s">
        <v>49</v>
      </c>
      <c r="U211" s="9" t="s">
        <v>35</v>
      </c>
      <c r="V211" s="8" t="s">
        <v>746</v>
      </c>
      <c r="W211" s="10">
        <v>45657</v>
      </c>
      <c r="X211" s="8" t="s">
        <v>747</v>
      </c>
      <c r="Y211" s="8" t="s">
        <v>505</v>
      </c>
      <c r="Z211" s="8" t="s">
        <v>877</v>
      </c>
      <c r="AA211" s="8" t="s">
        <v>67</v>
      </c>
      <c r="AB211" s="8" t="s">
        <v>67</v>
      </c>
      <c r="AC211" s="8" t="s">
        <v>878</v>
      </c>
      <c r="AD211" s="8" t="s">
        <v>368</v>
      </c>
      <c r="AE211" s="8" t="s">
        <v>179</v>
      </c>
      <c r="AF211" s="11" t="s">
        <v>1543</v>
      </c>
      <c r="AG211" s="8" t="s">
        <v>1544</v>
      </c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3"/>
      <c r="AT211" s="14">
        <v>504</v>
      </c>
      <c r="AU211" s="8" t="str">
        <f>AU$14</f>
        <v>W-1.1</v>
      </c>
      <c r="AV211" s="8" t="s">
        <v>1147</v>
      </c>
      <c r="AW211" s="8"/>
      <c r="AX211" s="15">
        <v>8760</v>
      </c>
      <c r="AY211" s="9">
        <v>12</v>
      </c>
      <c r="AZ211" s="16">
        <v>0</v>
      </c>
      <c r="BA211" s="16">
        <v>100</v>
      </c>
      <c r="BB211" s="9">
        <f t="shared" si="73"/>
        <v>0</v>
      </c>
      <c r="BC211" s="9">
        <f t="shared" si="74"/>
        <v>504</v>
      </c>
      <c r="BD211" s="17">
        <f t="shared" si="75"/>
        <v>0</v>
      </c>
      <c r="BE211" s="17">
        <f t="shared" si="76"/>
        <v>0</v>
      </c>
      <c r="BF211" s="18">
        <f t="shared" si="77"/>
        <v>0</v>
      </c>
      <c r="BG211" s="18">
        <f t="shared" si="78"/>
        <v>0</v>
      </c>
      <c r="BH211" s="18">
        <f t="shared" si="79"/>
        <v>0</v>
      </c>
      <c r="BI211" s="19">
        <f t="shared" si="80"/>
        <v>0</v>
      </c>
      <c r="BJ211" s="20">
        <f t="shared" si="81"/>
        <v>0</v>
      </c>
      <c r="BK211" s="19">
        <f t="shared" si="82"/>
        <v>0</v>
      </c>
      <c r="BL211" s="20">
        <f t="shared" si="83"/>
        <v>0</v>
      </c>
      <c r="BM211" s="12">
        <f>VLOOKUP(AU211,Ceny!$A$3:$E$9,2,FALSE)</f>
        <v>6.01</v>
      </c>
      <c r="BN211" s="20">
        <f t="shared" si="71"/>
        <v>0</v>
      </c>
      <c r="BO211" s="12">
        <f>VLOOKUP(AU211,Ceny!$A$3:$E$9,4,FALSE)</f>
        <v>4.6399999999999997</v>
      </c>
      <c r="BP211" s="20">
        <f t="shared" si="72"/>
        <v>55.68</v>
      </c>
      <c r="BQ211" s="12">
        <f>VLOOKUP(AU211,Ceny!$A$3:$E$9,3,FALSE)</f>
        <v>5.706E-2</v>
      </c>
      <c r="BR211" s="20">
        <f t="shared" si="84"/>
        <v>0</v>
      </c>
      <c r="BS211" s="12">
        <f>VLOOKUP(AU211,Ceny!$A$3:$E$9,5,FALSE)</f>
        <v>4.5350000000000001E-2</v>
      </c>
      <c r="BT211" s="20">
        <f t="shared" si="85"/>
        <v>22.86</v>
      </c>
      <c r="BU211" s="20">
        <v>0</v>
      </c>
      <c r="BV211" s="68">
        <f t="shared" si="86"/>
        <v>0</v>
      </c>
      <c r="BW211" s="21">
        <f t="shared" si="87"/>
        <v>78.539999999999992</v>
      </c>
      <c r="BX211" s="21">
        <f t="shared" si="88"/>
        <v>18.059999999999999</v>
      </c>
      <c r="BY211" s="21">
        <f t="shared" si="89"/>
        <v>96.6</v>
      </c>
      <c r="CA211" s="66"/>
    </row>
    <row r="212" spans="1:79">
      <c r="A212" s="73">
        <f t="shared" si="90"/>
        <v>199</v>
      </c>
      <c r="B212" s="8" t="s">
        <v>65</v>
      </c>
      <c r="C212" s="8" t="s">
        <v>66</v>
      </c>
      <c r="D212" s="8" t="s">
        <v>67</v>
      </c>
      <c r="E212" s="8" t="s">
        <v>67</v>
      </c>
      <c r="F212" s="8" t="s">
        <v>68</v>
      </c>
      <c r="G212" s="8" t="s">
        <v>69</v>
      </c>
      <c r="H212" s="8"/>
      <c r="I212" s="8" t="s">
        <v>70</v>
      </c>
      <c r="J212" s="8" t="s">
        <v>505</v>
      </c>
      <c r="K212" s="8" t="s">
        <v>506</v>
      </c>
      <c r="L212" s="8" t="s">
        <v>67</v>
      </c>
      <c r="M212" s="8" t="s">
        <v>67</v>
      </c>
      <c r="N212" s="8" t="s">
        <v>507</v>
      </c>
      <c r="O212" s="8" t="s">
        <v>262</v>
      </c>
      <c r="P212" s="8"/>
      <c r="Q212" s="8" t="s">
        <v>740</v>
      </c>
      <c r="R212" s="8" t="s">
        <v>741</v>
      </c>
      <c r="S212" s="8">
        <v>0</v>
      </c>
      <c r="T212" s="9" t="s">
        <v>49</v>
      </c>
      <c r="U212" s="9" t="s">
        <v>35</v>
      </c>
      <c r="V212" s="8" t="s">
        <v>746</v>
      </c>
      <c r="W212" s="10">
        <v>45657</v>
      </c>
      <c r="X212" s="8" t="s">
        <v>747</v>
      </c>
      <c r="Y212" s="8" t="s">
        <v>505</v>
      </c>
      <c r="Z212" s="8" t="s">
        <v>879</v>
      </c>
      <c r="AA212" s="8" t="s">
        <v>67</v>
      </c>
      <c r="AB212" s="8" t="s">
        <v>67</v>
      </c>
      <c r="AC212" s="8" t="s">
        <v>880</v>
      </c>
      <c r="AD212" s="8" t="s">
        <v>347</v>
      </c>
      <c r="AE212" s="8" t="s">
        <v>114</v>
      </c>
      <c r="AF212" s="11" t="s">
        <v>1545</v>
      </c>
      <c r="AG212" s="8" t="s">
        <v>1546</v>
      </c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3"/>
      <c r="AT212" s="14">
        <v>34713</v>
      </c>
      <c r="AU212" s="8" t="str">
        <f>AU$21</f>
        <v>W-3.6</v>
      </c>
      <c r="AV212" s="8" t="s">
        <v>1147</v>
      </c>
      <c r="AW212" s="8"/>
      <c r="AX212" s="15">
        <v>8760</v>
      </c>
      <c r="AY212" s="9">
        <v>12</v>
      </c>
      <c r="AZ212" s="16">
        <v>0</v>
      </c>
      <c r="BA212" s="16">
        <v>100</v>
      </c>
      <c r="BB212" s="9">
        <f t="shared" si="73"/>
        <v>0</v>
      </c>
      <c r="BC212" s="9">
        <f t="shared" si="74"/>
        <v>34713</v>
      </c>
      <c r="BD212" s="17">
        <f t="shared" si="75"/>
        <v>0</v>
      </c>
      <c r="BE212" s="17">
        <f t="shared" si="76"/>
        <v>0</v>
      </c>
      <c r="BF212" s="18">
        <f t="shared" si="77"/>
        <v>0</v>
      </c>
      <c r="BG212" s="18">
        <f t="shared" si="78"/>
        <v>0</v>
      </c>
      <c r="BH212" s="18">
        <f t="shared" si="79"/>
        <v>0</v>
      </c>
      <c r="BI212" s="19">
        <f t="shared" si="80"/>
        <v>0</v>
      </c>
      <c r="BJ212" s="20">
        <f t="shared" si="81"/>
        <v>0</v>
      </c>
      <c r="BK212" s="19">
        <f t="shared" si="82"/>
        <v>0</v>
      </c>
      <c r="BL212" s="20">
        <f t="shared" si="83"/>
        <v>0</v>
      </c>
      <c r="BM212" s="12">
        <f>VLOOKUP(AU212,Ceny!$A$3:$E$9,2,FALSE)</f>
        <v>42.41</v>
      </c>
      <c r="BN212" s="20">
        <f t="shared" si="71"/>
        <v>0</v>
      </c>
      <c r="BO212" s="12">
        <f>VLOOKUP(AU212,Ceny!$A$3:$E$9,4,FALSE)</f>
        <v>32.76</v>
      </c>
      <c r="BP212" s="20">
        <f t="shared" si="72"/>
        <v>393.12</v>
      </c>
      <c r="BQ212" s="12">
        <f>VLOOKUP(AU212,Ceny!$A$3:$E$9,3,FALSE)</f>
        <v>4.4200000000000003E-2</v>
      </c>
      <c r="BR212" s="20">
        <f t="shared" si="84"/>
        <v>0</v>
      </c>
      <c r="BS212" s="12">
        <f>VLOOKUP(AU212,Ceny!$A$3:$E$9,5,FALSE)</f>
        <v>3.5119999999999998E-2</v>
      </c>
      <c r="BT212" s="20">
        <f t="shared" si="85"/>
        <v>1219.1199999999999</v>
      </c>
      <c r="BU212" s="20">
        <v>0</v>
      </c>
      <c r="BV212" s="68">
        <f t="shared" si="86"/>
        <v>0</v>
      </c>
      <c r="BW212" s="21">
        <f t="shared" si="87"/>
        <v>1612.2399999999998</v>
      </c>
      <c r="BX212" s="21">
        <f t="shared" si="88"/>
        <v>370.82</v>
      </c>
      <c r="BY212" s="21">
        <f t="shared" si="89"/>
        <v>1983.0599999999997</v>
      </c>
      <c r="CA212" s="66"/>
    </row>
    <row r="213" spans="1:79">
      <c r="A213" s="73">
        <f t="shared" si="90"/>
        <v>200</v>
      </c>
      <c r="B213" s="8" t="s">
        <v>65</v>
      </c>
      <c r="C213" s="8" t="s">
        <v>66</v>
      </c>
      <c r="D213" s="8" t="s">
        <v>67</v>
      </c>
      <c r="E213" s="8" t="s">
        <v>67</v>
      </c>
      <c r="F213" s="8" t="s">
        <v>68</v>
      </c>
      <c r="G213" s="8" t="s">
        <v>69</v>
      </c>
      <c r="H213" s="8"/>
      <c r="I213" s="8" t="s">
        <v>70</v>
      </c>
      <c r="J213" s="8" t="s">
        <v>508</v>
      </c>
      <c r="K213" s="8" t="s">
        <v>324</v>
      </c>
      <c r="L213" s="8" t="s">
        <v>67</v>
      </c>
      <c r="M213" s="8" t="s">
        <v>67</v>
      </c>
      <c r="N213" s="8" t="s">
        <v>325</v>
      </c>
      <c r="O213" s="8" t="s">
        <v>179</v>
      </c>
      <c r="P213" s="8"/>
      <c r="Q213" s="8" t="s">
        <v>740</v>
      </c>
      <c r="R213" s="8" t="s">
        <v>741</v>
      </c>
      <c r="S213" s="8">
        <v>0</v>
      </c>
      <c r="T213" s="9" t="s">
        <v>49</v>
      </c>
      <c r="U213" s="9" t="s">
        <v>35</v>
      </c>
      <c r="V213" s="8" t="s">
        <v>746</v>
      </c>
      <c r="W213" s="10">
        <v>45657</v>
      </c>
      <c r="X213" s="8" t="s">
        <v>747</v>
      </c>
      <c r="Y213" s="8" t="s">
        <v>508</v>
      </c>
      <c r="Z213" s="8" t="s">
        <v>324</v>
      </c>
      <c r="AA213" s="8" t="s">
        <v>67</v>
      </c>
      <c r="AB213" s="8" t="s">
        <v>67</v>
      </c>
      <c r="AC213" s="8" t="s">
        <v>325</v>
      </c>
      <c r="AD213" s="8" t="s">
        <v>179</v>
      </c>
      <c r="AE213" s="8"/>
      <c r="AF213" s="11" t="s">
        <v>1547</v>
      </c>
      <c r="AG213" s="8" t="s">
        <v>1548</v>
      </c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3"/>
      <c r="AT213" s="14">
        <v>6742</v>
      </c>
      <c r="AU213" s="8" t="str">
        <f t="shared" ref="AU213:AU220" si="91">AU$29</f>
        <v>W-2.1</v>
      </c>
      <c r="AV213" s="8" t="s">
        <v>1147</v>
      </c>
      <c r="AW213" s="8"/>
      <c r="AX213" s="15">
        <v>8760</v>
      </c>
      <c r="AY213" s="9">
        <v>12</v>
      </c>
      <c r="AZ213" s="16">
        <v>0</v>
      </c>
      <c r="BA213" s="16">
        <v>100</v>
      </c>
      <c r="BB213" s="9">
        <f t="shared" si="73"/>
        <v>0</v>
      </c>
      <c r="BC213" s="9">
        <f t="shared" si="74"/>
        <v>6742</v>
      </c>
      <c r="BD213" s="17">
        <f t="shared" si="75"/>
        <v>0</v>
      </c>
      <c r="BE213" s="17">
        <f t="shared" si="76"/>
        <v>0</v>
      </c>
      <c r="BF213" s="18">
        <f t="shared" si="77"/>
        <v>0</v>
      </c>
      <c r="BG213" s="18">
        <f t="shared" si="78"/>
        <v>0</v>
      </c>
      <c r="BH213" s="18">
        <f t="shared" si="79"/>
        <v>0</v>
      </c>
      <c r="BI213" s="19">
        <f t="shared" si="80"/>
        <v>0</v>
      </c>
      <c r="BJ213" s="20">
        <f t="shared" si="81"/>
        <v>0</v>
      </c>
      <c r="BK213" s="19">
        <f t="shared" si="82"/>
        <v>0</v>
      </c>
      <c r="BL213" s="20">
        <f t="shared" si="83"/>
        <v>0</v>
      </c>
      <c r="BM213" s="12">
        <f>VLOOKUP(AU213,Ceny!$A$3:$E$9,2,FALSE)</f>
        <v>13.04</v>
      </c>
      <c r="BN213" s="20">
        <f t="shared" si="71"/>
        <v>0</v>
      </c>
      <c r="BO213" s="12">
        <f>VLOOKUP(AU213,Ceny!$A$3:$E$9,4,FALSE)</f>
        <v>10.07</v>
      </c>
      <c r="BP213" s="20">
        <f t="shared" si="72"/>
        <v>120.84</v>
      </c>
      <c r="BQ213" s="12">
        <f>VLOOKUP(AU213,Ceny!$A$3:$E$9,3,FALSE)</f>
        <v>4.7559999999999998E-2</v>
      </c>
      <c r="BR213" s="20">
        <f t="shared" si="84"/>
        <v>0</v>
      </c>
      <c r="BS213" s="12">
        <f>VLOOKUP(AU213,Ceny!$A$3:$E$9,5,FALSE)</f>
        <v>3.7789999999999997E-2</v>
      </c>
      <c r="BT213" s="20">
        <f t="shared" si="85"/>
        <v>254.78</v>
      </c>
      <c r="BU213" s="20">
        <v>0</v>
      </c>
      <c r="BV213" s="68">
        <f t="shared" si="86"/>
        <v>0</v>
      </c>
      <c r="BW213" s="21">
        <f t="shared" si="87"/>
        <v>375.62</v>
      </c>
      <c r="BX213" s="21">
        <f t="shared" si="88"/>
        <v>86.39</v>
      </c>
      <c r="BY213" s="21">
        <f t="shared" si="89"/>
        <v>462.01</v>
      </c>
      <c r="CA213" s="66"/>
    </row>
    <row r="214" spans="1:79">
      <c r="A214" s="73">
        <f t="shared" si="90"/>
        <v>201</v>
      </c>
      <c r="B214" s="8" t="s">
        <v>65</v>
      </c>
      <c r="C214" s="8" t="s">
        <v>66</v>
      </c>
      <c r="D214" s="8" t="s">
        <v>67</v>
      </c>
      <c r="E214" s="8" t="s">
        <v>67</v>
      </c>
      <c r="F214" s="8" t="s">
        <v>68</v>
      </c>
      <c r="G214" s="8" t="s">
        <v>69</v>
      </c>
      <c r="H214" s="8"/>
      <c r="I214" s="8" t="s">
        <v>70</v>
      </c>
      <c r="J214" s="8" t="s">
        <v>509</v>
      </c>
      <c r="K214" s="8" t="s">
        <v>510</v>
      </c>
      <c r="L214" s="8" t="s">
        <v>67</v>
      </c>
      <c r="M214" s="8" t="s">
        <v>67</v>
      </c>
      <c r="N214" s="8" t="s">
        <v>511</v>
      </c>
      <c r="O214" s="8" t="s">
        <v>227</v>
      </c>
      <c r="P214" s="8"/>
      <c r="Q214" s="8" t="s">
        <v>740</v>
      </c>
      <c r="R214" s="8" t="s">
        <v>741</v>
      </c>
      <c r="S214" s="8">
        <v>0</v>
      </c>
      <c r="T214" s="9" t="s">
        <v>49</v>
      </c>
      <c r="U214" s="9" t="s">
        <v>35</v>
      </c>
      <c r="V214" s="8" t="s">
        <v>746</v>
      </c>
      <c r="W214" s="10">
        <v>45657</v>
      </c>
      <c r="X214" s="8" t="s">
        <v>747</v>
      </c>
      <c r="Y214" s="8" t="s">
        <v>881</v>
      </c>
      <c r="Z214" s="8" t="s">
        <v>882</v>
      </c>
      <c r="AA214" s="8" t="s">
        <v>67</v>
      </c>
      <c r="AB214" s="8" t="s">
        <v>67</v>
      </c>
      <c r="AC214" s="8" t="s">
        <v>311</v>
      </c>
      <c r="AD214" s="8" t="s">
        <v>673</v>
      </c>
      <c r="AE214" s="8"/>
      <c r="AF214" s="11" t="s">
        <v>1549</v>
      </c>
      <c r="AG214" s="8" t="s">
        <v>1550</v>
      </c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3"/>
      <c r="AT214" s="14">
        <v>7538</v>
      </c>
      <c r="AU214" s="8" t="str">
        <f t="shared" si="91"/>
        <v>W-2.1</v>
      </c>
      <c r="AV214" s="8" t="s">
        <v>1147</v>
      </c>
      <c r="AW214" s="8"/>
      <c r="AX214" s="15">
        <v>8760</v>
      </c>
      <c r="AY214" s="9">
        <v>12</v>
      </c>
      <c r="AZ214" s="16">
        <v>0</v>
      </c>
      <c r="BA214" s="16">
        <v>100</v>
      </c>
      <c r="BB214" s="9">
        <f t="shared" si="73"/>
        <v>0</v>
      </c>
      <c r="BC214" s="9">
        <f t="shared" si="74"/>
        <v>7538</v>
      </c>
      <c r="BD214" s="17">
        <f t="shared" si="75"/>
        <v>0</v>
      </c>
      <c r="BE214" s="17">
        <f t="shared" si="76"/>
        <v>0</v>
      </c>
      <c r="BF214" s="18">
        <f t="shared" si="77"/>
        <v>0</v>
      </c>
      <c r="BG214" s="18">
        <f t="shared" si="78"/>
        <v>0</v>
      </c>
      <c r="BH214" s="18">
        <f t="shared" si="79"/>
        <v>0</v>
      </c>
      <c r="BI214" s="19">
        <f t="shared" si="80"/>
        <v>0</v>
      </c>
      <c r="BJ214" s="20">
        <f t="shared" si="81"/>
        <v>0</v>
      </c>
      <c r="BK214" s="19">
        <f t="shared" si="82"/>
        <v>0</v>
      </c>
      <c r="BL214" s="20">
        <f t="shared" si="83"/>
        <v>0</v>
      </c>
      <c r="BM214" s="12">
        <f>VLOOKUP(AU214,Ceny!$A$3:$E$9,2,FALSE)</f>
        <v>13.04</v>
      </c>
      <c r="BN214" s="20">
        <f t="shared" si="71"/>
        <v>0</v>
      </c>
      <c r="BO214" s="12">
        <f>VLOOKUP(AU214,Ceny!$A$3:$E$9,4,FALSE)</f>
        <v>10.07</v>
      </c>
      <c r="BP214" s="20">
        <f t="shared" si="72"/>
        <v>120.84</v>
      </c>
      <c r="BQ214" s="12">
        <f>VLOOKUP(AU214,Ceny!$A$3:$E$9,3,FALSE)</f>
        <v>4.7559999999999998E-2</v>
      </c>
      <c r="BR214" s="20">
        <f t="shared" si="84"/>
        <v>0</v>
      </c>
      <c r="BS214" s="12">
        <f>VLOOKUP(AU214,Ceny!$A$3:$E$9,5,FALSE)</f>
        <v>3.7789999999999997E-2</v>
      </c>
      <c r="BT214" s="20">
        <f t="shared" si="85"/>
        <v>284.86</v>
      </c>
      <c r="BU214" s="20">
        <v>0</v>
      </c>
      <c r="BV214" s="68">
        <f t="shared" si="86"/>
        <v>0</v>
      </c>
      <c r="BW214" s="21">
        <f t="shared" si="87"/>
        <v>405.70000000000005</v>
      </c>
      <c r="BX214" s="21">
        <f t="shared" si="88"/>
        <v>93.31</v>
      </c>
      <c r="BY214" s="21">
        <f t="shared" si="89"/>
        <v>499.01000000000005</v>
      </c>
      <c r="CA214" s="66"/>
    </row>
    <row r="215" spans="1:79">
      <c r="A215" s="73">
        <f t="shared" si="90"/>
        <v>202</v>
      </c>
      <c r="B215" s="8" t="s">
        <v>65</v>
      </c>
      <c r="C215" s="8" t="s">
        <v>66</v>
      </c>
      <c r="D215" s="8" t="s">
        <v>67</v>
      </c>
      <c r="E215" s="8" t="s">
        <v>67</v>
      </c>
      <c r="F215" s="8" t="s">
        <v>68</v>
      </c>
      <c r="G215" s="8" t="s">
        <v>69</v>
      </c>
      <c r="H215" s="8"/>
      <c r="I215" s="8" t="s">
        <v>70</v>
      </c>
      <c r="J215" s="8" t="s">
        <v>509</v>
      </c>
      <c r="K215" s="8" t="s">
        <v>510</v>
      </c>
      <c r="L215" s="8" t="s">
        <v>67</v>
      </c>
      <c r="M215" s="8" t="s">
        <v>67</v>
      </c>
      <c r="N215" s="8" t="s">
        <v>511</v>
      </c>
      <c r="O215" s="8" t="s">
        <v>227</v>
      </c>
      <c r="P215" s="8"/>
      <c r="Q215" s="8" t="s">
        <v>740</v>
      </c>
      <c r="R215" s="8" t="s">
        <v>741</v>
      </c>
      <c r="S215" s="8">
        <v>0</v>
      </c>
      <c r="T215" s="9" t="s">
        <v>49</v>
      </c>
      <c r="U215" s="9" t="s">
        <v>35</v>
      </c>
      <c r="V215" s="8" t="s">
        <v>746</v>
      </c>
      <c r="W215" s="10">
        <v>45657</v>
      </c>
      <c r="X215" s="8" t="s">
        <v>747</v>
      </c>
      <c r="Y215" s="8" t="s">
        <v>883</v>
      </c>
      <c r="Z215" s="8" t="s">
        <v>518</v>
      </c>
      <c r="AA215" s="8" t="s">
        <v>67</v>
      </c>
      <c r="AB215" s="8" t="s">
        <v>67</v>
      </c>
      <c r="AC215" s="8" t="s">
        <v>519</v>
      </c>
      <c r="AD215" s="8" t="s">
        <v>106</v>
      </c>
      <c r="AE215" s="8"/>
      <c r="AF215" s="11" t="s">
        <v>1551</v>
      </c>
      <c r="AG215" s="8" t="s">
        <v>1552</v>
      </c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3"/>
      <c r="AT215" s="14">
        <v>8393</v>
      </c>
      <c r="AU215" s="8" t="str">
        <f t="shared" si="91"/>
        <v>W-2.1</v>
      </c>
      <c r="AV215" s="8" t="s">
        <v>1147</v>
      </c>
      <c r="AW215" s="8"/>
      <c r="AX215" s="15">
        <v>8760</v>
      </c>
      <c r="AY215" s="9">
        <v>12</v>
      </c>
      <c r="AZ215" s="16">
        <v>0</v>
      </c>
      <c r="BA215" s="16">
        <v>100</v>
      </c>
      <c r="BB215" s="9">
        <f t="shared" si="73"/>
        <v>0</v>
      </c>
      <c r="BC215" s="9">
        <f t="shared" si="74"/>
        <v>8393</v>
      </c>
      <c r="BD215" s="17">
        <f t="shared" si="75"/>
        <v>0</v>
      </c>
      <c r="BE215" s="17">
        <f t="shared" si="76"/>
        <v>0</v>
      </c>
      <c r="BF215" s="18">
        <f t="shared" si="77"/>
        <v>0</v>
      </c>
      <c r="BG215" s="18">
        <f t="shared" si="78"/>
        <v>0</v>
      </c>
      <c r="BH215" s="18">
        <f t="shared" si="79"/>
        <v>0</v>
      </c>
      <c r="BI215" s="19">
        <f t="shared" si="80"/>
        <v>0</v>
      </c>
      <c r="BJ215" s="20">
        <f t="shared" si="81"/>
        <v>0</v>
      </c>
      <c r="BK215" s="19">
        <f t="shared" si="82"/>
        <v>0</v>
      </c>
      <c r="BL215" s="20">
        <f t="shared" si="83"/>
        <v>0</v>
      </c>
      <c r="BM215" s="12">
        <f>VLOOKUP(AU215,Ceny!$A$3:$E$9,2,FALSE)</f>
        <v>13.04</v>
      </c>
      <c r="BN215" s="20">
        <f t="shared" si="71"/>
        <v>0</v>
      </c>
      <c r="BO215" s="12">
        <f>VLOOKUP(AU215,Ceny!$A$3:$E$9,4,FALSE)</f>
        <v>10.07</v>
      </c>
      <c r="BP215" s="20">
        <f t="shared" si="72"/>
        <v>120.84</v>
      </c>
      <c r="BQ215" s="12">
        <f>VLOOKUP(AU215,Ceny!$A$3:$E$9,3,FALSE)</f>
        <v>4.7559999999999998E-2</v>
      </c>
      <c r="BR215" s="20">
        <f t="shared" si="84"/>
        <v>0</v>
      </c>
      <c r="BS215" s="12">
        <f>VLOOKUP(AU215,Ceny!$A$3:$E$9,5,FALSE)</f>
        <v>3.7789999999999997E-2</v>
      </c>
      <c r="BT215" s="20">
        <f t="shared" si="85"/>
        <v>317.17</v>
      </c>
      <c r="BU215" s="20">
        <v>0</v>
      </c>
      <c r="BV215" s="68">
        <f t="shared" si="86"/>
        <v>0</v>
      </c>
      <c r="BW215" s="21">
        <f t="shared" si="87"/>
        <v>438.01</v>
      </c>
      <c r="BX215" s="21">
        <f t="shared" si="88"/>
        <v>100.74</v>
      </c>
      <c r="BY215" s="21">
        <f t="shared" si="89"/>
        <v>538.75</v>
      </c>
      <c r="CA215" s="66"/>
    </row>
    <row r="216" spans="1:79">
      <c r="A216" s="73">
        <f t="shared" si="90"/>
        <v>203</v>
      </c>
      <c r="B216" s="8" t="s">
        <v>65</v>
      </c>
      <c r="C216" s="8" t="s">
        <v>66</v>
      </c>
      <c r="D216" s="8" t="s">
        <v>67</v>
      </c>
      <c r="E216" s="8" t="s">
        <v>67</v>
      </c>
      <c r="F216" s="8" t="s">
        <v>68</v>
      </c>
      <c r="G216" s="8" t="s">
        <v>69</v>
      </c>
      <c r="H216" s="8"/>
      <c r="I216" s="8" t="s">
        <v>70</v>
      </c>
      <c r="J216" s="8" t="s">
        <v>509</v>
      </c>
      <c r="K216" s="8" t="s">
        <v>510</v>
      </c>
      <c r="L216" s="8" t="s">
        <v>67</v>
      </c>
      <c r="M216" s="8" t="s">
        <v>67</v>
      </c>
      <c r="N216" s="8" t="s">
        <v>511</v>
      </c>
      <c r="O216" s="8" t="s">
        <v>227</v>
      </c>
      <c r="P216" s="8"/>
      <c r="Q216" s="8" t="s">
        <v>740</v>
      </c>
      <c r="R216" s="8" t="s">
        <v>741</v>
      </c>
      <c r="S216" s="8">
        <v>0</v>
      </c>
      <c r="T216" s="9" t="s">
        <v>49</v>
      </c>
      <c r="U216" s="9" t="s">
        <v>35</v>
      </c>
      <c r="V216" s="8" t="s">
        <v>746</v>
      </c>
      <c r="W216" s="10">
        <v>45657</v>
      </c>
      <c r="X216" s="8" t="s">
        <v>747</v>
      </c>
      <c r="Y216" s="8" t="s">
        <v>884</v>
      </c>
      <c r="Z216" s="8" t="s">
        <v>885</v>
      </c>
      <c r="AA216" s="8" t="s">
        <v>67</v>
      </c>
      <c r="AB216" s="8" t="s">
        <v>67</v>
      </c>
      <c r="AC216" s="8" t="s">
        <v>886</v>
      </c>
      <c r="AD216" s="8" t="s">
        <v>374</v>
      </c>
      <c r="AE216" s="8"/>
      <c r="AF216" s="11" t="s">
        <v>1553</v>
      </c>
      <c r="AG216" s="8" t="s">
        <v>1554</v>
      </c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3"/>
      <c r="AT216" s="14">
        <v>34314</v>
      </c>
      <c r="AU216" s="8" t="str">
        <f t="shared" si="91"/>
        <v>W-2.1</v>
      </c>
      <c r="AV216" s="8" t="s">
        <v>1147</v>
      </c>
      <c r="AW216" s="8"/>
      <c r="AX216" s="15">
        <v>8760</v>
      </c>
      <c r="AY216" s="9">
        <v>12</v>
      </c>
      <c r="AZ216" s="16">
        <v>0</v>
      </c>
      <c r="BA216" s="16">
        <v>100</v>
      </c>
      <c r="BB216" s="9">
        <f t="shared" si="73"/>
        <v>0</v>
      </c>
      <c r="BC216" s="9">
        <f t="shared" si="74"/>
        <v>34314</v>
      </c>
      <c r="BD216" s="17">
        <f t="shared" si="75"/>
        <v>0</v>
      </c>
      <c r="BE216" s="17">
        <f t="shared" si="76"/>
        <v>0</v>
      </c>
      <c r="BF216" s="18">
        <f t="shared" si="77"/>
        <v>0</v>
      </c>
      <c r="BG216" s="18">
        <f t="shared" si="78"/>
        <v>0</v>
      </c>
      <c r="BH216" s="18">
        <f t="shared" si="79"/>
        <v>0</v>
      </c>
      <c r="BI216" s="19">
        <f t="shared" si="80"/>
        <v>0</v>
      </c>
      <c r="BJ216" s="20">
        <f t="shared" si="81"/>
        <v>0</v>
      </c>
      <c r="BK216" s="19">
        <f t="shared" si="82"/>
        <v>0</v>
      </c>
      <c r="BL216" s="20">
        <f t="shared" si="83"/>
        <v>0</v>
      </c>
      <c r="BM216" s="12">
        <f>VLOOKUP(AU216,Ceny!$A$3:$E$9,2,FALSE)</f>
        <v>13.04</v>
      </c>
      <c r="BN216" s="20">
        <f t="shared" si="71"/>
        <v>0</v>
      </c>
      <c r="BO216" s="12">
        <f>VLOOKUP(AU216,Ceny!$A$3:$E$9,4,FALSE)</f>
        <v>10.07</v>
      </c>
      <c r="BP216" s="20">
        <f t="shared" si="72"/>
        <v>120.84</v>
      </c>
      <c r="BQ216" s="12">
        <f>VLOOKUP(AU216,Ceny!$A$3:$E$9,3,FALSE)</f>
        <v>4.7559999999999998E-2</v>
      </c>
      <c r="BR216" s="20">
        <f t="shared" si="84"/>
        <v>0</v>
      </c>
      <c r="BS216" s="12">
        <f>VLOOKUP(AU216,Ceny!$A$3:$E$9,5,FALSE)</f>
        <v>3.7789999999999997E-2</v>
      </c>
      <c r="BT216" s="20">
        <f t="shared" si="85"/>
        <v>1296.73</v>
      </c>
      <c r="BU216" s="20">
        <v>0</v>
      </c>
      <c r="BV216" s="68">
        <f t="shared" si="86"/>
        <v>0</v>
      </c>
      <c r="BW216" s="21">
        <f t="shared" si="87"/>
        <v>1417.57</v>
      </c>
      <c r="BX216" s="21">
        <f t="shared" si="88"/>
        <v>326.04000000000002</v>
      </c>
      <c r="BY216" s="21">
        <f t="shared" si="89"/>
        <v>1743.61</v>
      </c>
      <c r="CA216" s="66"/>
    </row>
    <row r="217" spans="1:79">
      <c r="A217" s="73">
        <f t="shared" si="90"/>
        <v>204</v>
      </c>
      <c r="B217" s="8" t="s">
        <v>65</v>
      </c>
      <c r="C217" s="8" t="s">
        <v>66</v>
      </c>
      <c r="D217" s="8" t="s">
        <v>67</v>
      </c>
      <c r="E217" s="8" t="s">
        <v>67</v>
      </c>
      <c r="F217" s="8" t="s">
        <v>68</v>
      </c>
      <c r="G217" s="8" t="s">
        <v>69</v>
      </c>
      <c r="H217" s="8"/>
      <c r="I217" s="8" t="s">
        <v>70</v>
      </c>
      <c r="J217" s="8" t="s">
        <v>509</v>
      </c>
      <c r="K217" s="8" t="s">
        <v>510</v>
      </c>
      <c r="L217" s="8" t="s">
        <v>67</v>
      </c>
      <c r="M217" s="8" t="s">
        <v>67</v>
      </c>
      <c r="N217" s="8" t="s">
        <v>511</v>
      </c>
      <c r="O217" s="8" t="s">
        <v>227</v>
      </c>
      <c r="P217" s="8"/>
      <c r="Q217" s="8" t="s">
        <v>740</v>
      </c>
      <c r="R217" s="8" t="s">
        <v>741</v>
      </c>
      <c r="S217" s="8">
        <v>0</v>
      </c>
      <c r="T217" s="9" t="s">
        <v>49</v>
      </c>
      <c r="U217" s="9" t="s">
        <v>35</v>
      </c>
      <c r="V217" s="8" t="s">
        <v>746</v>
      </c>
      <c r="W217" s="10">
        <v>45657</v>
      </c>
      <c r="X217" s="8" t="s">
        <v>747</v>
      </c>
      <c r="Y217" s="8" t="s">
        <v>887</v>
      </c>
      <c r="Z217" s="8" t="s">
        <v>581</v>
      </c>
      <c r="AA217" s="8" t="s">
        <v>67</v>
      </c>
      <c r="AB217" s="8" t="s">
        <v>67</v>
      </c>
      <c r="AC217" s="8" t="s">
        <v>582</v>
      </c>
      <c r="AD217" s="8" t="s">
        <v>392</v>
      </c>
      <c r="AE217" s="8"/>
      <c r="AF217" s="11" t="s">
        <v>1555</v>
      </c>
      <c r="AG217" s="8" t="s">
        <v>1556</v>
      </c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3"/>
      <c r="AT217" s="14">
        <v>10135</v>
      </c>
      <c r="AU217" s="8" t="str">
        <f t="shared" si="91"/>
        <v>W-2.1</v>
      </c>
      <c r="AV217" s="8" t="s">
        <v>1147</v>
      </c>
      <c r="AW217" s="8"/>
      <c r="AX217" s="15">
        <v>8760</v>
      </c>
      <c r="AY217" s="9">
        <v>12</v>
      </c>
      <c r="AZ217" s="16">
        <v>0</v>
      </c>
      <c r="BA217" s="16">
        <v>100</v>
      </c>
      <c r="BB217" s="9">
        <f t="shared" si="73"/>
        <v>0</v>
      </c>
      <c r="BC217" s="9">
        <f t="shared" si="74"/>
        <v>10135</v>
      </c>
      <c r="BD217" s="17">
        <f t="shared" si="75"/>
        <v>0</v>
      </c>
      <c r="BE217" s="17">
        <f t="shared" si="76"/>
        <v>0</v>
      </c>
      <c r="BF217" s="18">
        <f t="shared" si="77"/>
        <v>0</v>
      </c>
      <c r="BG217" s="18">
        <f t="shared" si="78"/>
        <v>0</v>
      </c>
      <c r="BH217" s="18">
        <f t="shared" si="79"/>
        <v>0</v>
      </c>
      <c r="BI217" s="19">
        <f t="shared" si="80"/>
        <v>0</v>
      </c>
      <c r="BJ217" s="20">
        <f t="shared" si="81"/>
        <v>0</v>
      </c>
      <c r="BK217" s="19">
        <f t="shared" si="82"/>
        <v>0</v>
      </c>
      <c r="BL217" s="20">
        <f t="shared" si="83"/>
        <v>0</v>
      </c>
      <c r="BM217" s="12">
        <f>VLOOKUP(AU217,Ceny!$A$3:$E$9,2,FALSE)</f>
        <v>13.04</v>
      </c>
      <c r="BN217" s="20">
        <f t="shared" si="71"/>
        <v>0</v>
      </c>
      <c r="BO217" s="12">
        <f>VLOOKUP(AU217,Ceny!$A$3:$E$9,4,FALSE)</f>
        <v>10.07</v>
      </c>
      <c r="BP217" s="20">
        <f t="shared" si="72"/>
        <v>120.84</v>
      </c>
      <c r="BQ217" s="12">
        <f>VLOOKUP(AU217,Ceny!$A$3:$E$9,3,FALSE)</f>
        <v>4.7559999999999998E-2</v>
      </c>
      <c r="BR217" s="20">
        <f t="shared" si="84"/>
        <v>0</v>
      </c>
      <c r="BS217" s="12">
        <f>VLOOKUP(AU217,Ceny!$A$3:$E$9,5,FALSE)</f>
        <v>3.7789999999999997E-2</v>
      </c>
      <c r="BT217" s="20">
        <f t="shared" si="85"/>
        <v>383</v>
      </c>
      <c r="BU217" s="20">
        <v>0</v>
      </c>
      <c r="BV217" s="68">
        <f t="shared" si="86"/>
        <v>0</v>
      </c>
      <c r="BW217" s="21">
        <f t="shared" si="87"/>
        <v>503.84000000000003</v>
      </c>
      <c r="BX217" s="21">
        <f t="shared" si="88"/>
        <v>115.88</v>
      </c>
      <c r="BY217" s="21">
        <f t="shared" si="89"/>
        <v>619.72</v>
      </c>
      <c r="CA217" s="66"/>
    </row>
    <row r="218" spans="1:79">
      <c r="A218" s="73">
        <f t="shared" si="90"/>
        <v>205</v>
      </c>
      <c r="B218" s="8" t="s">
        <v>65</v>
      </c>
      <c r="C218" s="8" t="s">
        <v>66</v>
      </c>
      <c r="D218" s="8" t="s">
        <v>67</v>
      </c>
      <c r="E218" s="8" t="s">
        <v>67</v>
      </c>
      <c r="F218" s="8" t="s">
        <v>68</v>
      </c>
      <c r="G218" s="8" t="s">
        <v>69</v>
      </c>
      <c r="H218" s="8"/>
      <c r="I218" s="8" t="s">
        <v>70</v>
      </c>
      <c r="J218" s="8" t="s">
        <v>509</v>
      </c>
      <c r="K218" s="8" t="s">
        <v>510</v>
      </c>
      <c r="L218" s="8" t="s">
        <v>67</v>
      </c>
      <c r="M218" s="8" t="s">
        <v>67</v>
      </c>
      <c r="N218" s="8" t="s">
        <v>511</v>
      </c>
      <c r="O218" s="8" t="s">
        <v>227</v>
      </c>
      <c r="P218" s="8"/>
      <c r="Q218" s="8" t="s">
        <v>740</v>
      </c>
      <c r="R218" s="8" t="s">
        <v>741</v>
      </c>
      <c r="S218" s="8">
        <v>0</v>
      </c>
      <c r="T218" s="9" t="s">
        <v>49</v>
      </c>
      <c r="U218" s="9" t="s">
        <v>35</v>
      </c>
      <c r="V218" s="8" t="s">
        <v>746</v>
      </c>
      <c r="W218" s="10">
        <v>45657</v>
      </c>
      <c r="X218" s="8" t="s">
        <v>747</v>
      </c>
      <c r="Y218" s="8" t="s">
        <v>888</v>
      </c>
      <c r="Z218" s="8" t="s">
        <v>889</v>
      </c>
      <c r="AA218" s="8" t="s">
        <v>67</v>
      </c>
      <c r="AB218" s="8" t="s">
        <v>67</v>
      </c>
      <c r="AC218" s="8" t="s">
        <v>890</v>
      </c>
      <c r="AD218" s="8" t="s">
        <v>82</v>
      </c>
      <c r="AE218" s="8"/>
      <c r="AF218" s="11" t="s">
        <v>1557</v>
      </c>
      <c r="AG218" s="8" t="s">
        <v>1558</v>
      </c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3"/>
      <c r="AT218" s="14">
        <v>5093</v>
      </c>
      <c r="AU218" s="8" t="str">
        <f t="shared" si="91"/>
        <v>W-2.1</v>
      </c>
      <c r="AV218" s="8" t="s">
        <v>1147</v>
      </c>
      <c r="AW218" s="8"/>
      <c r="AX218" s="15">
        <v>8760</v>
      </c>
      <c r="AY218" s="9">
        <v>12</v>
      </c>
      <c r="AZ218" s="16">
        <v>0</v>
      </c>
      <c r="BA218" s="16">
        <v>100</v>
      </c>
      <c r="BB218" s="9">
        <f t="shared" si="73"/>
        <v>0</v>
      </c>
      <c r="BC218" s="9">
        <f t="shared" si="74"/>
        <v>5093</v>
      </c>
      <c r="BD218" s="17">
        <f t="shared" si="75"/>
        <v>0</v>
      </c>
      <c r="BE218" s="17">
        <f t="shared" si="76"/>
        <v>0</v>
      </c>
      <c r="BF218" s="18">
        <f t="shared" si="77"/>
        <v>0</v>
      </c>
      <c r="BG218" s="18">
        <f t="shared" si="78"/>
        <v>0</v>
      </c>
      <c r="BH218" s="18">
        <f t="shared" si="79"/>
        <v>0</v>
      </c>
      <c r="BI218" s="19">
        <f t="shared" si="80"/>
        <v>0</v>
      </c>
      <c r="BJ218" s="20">
        <f t="shared" si="81"/>
        <v>0</v>
      </c>
      <c r="BK218" s="19">
        <f t="shared" si="82"/>
        <v>0</v>
      </c>
      <c r="BL218" s="20">
        <f t="shared" si="83"/>
        <v>0</v>
      </c>
      <c r="BM218" s="12">
        <f>VLOOKUP(AU218,Ceny!$A$3:$E$9,2,FALSE)</f>
        <v>13.04</v>
      </c>
      <c r="BN218" s="20">
        <f t="shared" si="71"/>
        <v>0</v>
      </c>
      <c r="BO218" s="12">
        <f>VLOOKUP(AU218,Ceny!$A$3:$E$9,4,FALSE)</f>
        <v>10.07</v>
      </c>
      <c r="BP218" s="20">
        <f t="shared" si="72"/>
        <v>120.84</v>
      </c>
      <c r="BQ218" s="12">
        <f>VLOOKUP(AU218,Ceny!$A$3:$E$9,3,FALSE)</f>
        <v>4.7559999999999998E-2</v>
      </c>
      <c r="BR218" s="20">
        <f t="shared" si="84"/>
        <v>0</v>
      </c>
      <c r="BS218" s="12">
        <f>VLOOKUP(AU218,Ceny!$A$3:$E$9,5,FALSE)</f>
        <v>3.7789999999999997E-2</v>
      </c>
      <c r="BT218" s="20">
        <f t="shared" si="85"/>
        <v>192.46</v>
      </c>
      <c r="BU218" s="20">
        <v>0</v>
      </c>
      <c r="BV218" s="68">
        <f t="shared" si="86"/>
        <v>0</v>
      </c>
      <c r="BW218" s="21">
        <f t="shared" si="87"/>
        <v>313.3</v>
      </c>
      <c r="BX218" s="21">
        <f t="shared" si="88"/>
        <v>72.06</v>
      </c>
      <c r="BY218" s="21">
        <f t="shared" si="89"/>
        <v>385.36</v>
      </c>
      <c r="CA218" s="66"/>
    </row>
    <row r="219" spans="1:79">
      <c r="A219" s="73">
        <f t="shared" si="90"/>
        <v>206</v>
      </c>
      <c r="B219" s="8" t="s">
        <v>65</v>
      </c>
      <c r="C219" s="8" t="s">
        <v>66</v>
      </c>
      <c r="D219" s="8" t="s">
        <v>67</v>
      </c>
      <c r="E219" s="8" t="s">
        <v>67</v>
      </c>
      <c r="F219" s="8" t="s">
        <v>68</v>
      </c>
      <c r="G219" s="8" t="s">
        <v>69</v>
      </c>
      <c r="H219" s="8"/>
      <c r="I219" s="8" t="s">
        <v>70</v>
      </c>
      <c r="J219" s="8" t="s">
        <v>509</v>
      </c>
      <c r="K219" s="8" t="s">
        <v>510</v>
      </c>
      <c r="L219" s="8" t="s">
        <v>67</v>
      </c>
      <c r="M219" s="8" t="s">
        <v>67</v>
      </c>
      <c r="N219" s="8" t="s">
        <v>511</v>
      </c>
      <c r="O219" s="8" t="s">
        <v>227</v>
      </c>
      <c r="P219" s="8"/>
      <c r="Q219" s="8" t="s">
        <v>740</v>
      </c>
      <c r="R219" s="8" t="s">
        <v>741</v>
      </c>
      <c r="S219" s="8">
        <v>0</v>
      </c>
      <c r="T219" s="9" t="s">
        <v>49</v>
      </c>
      <c r="U219" s="9" t="s">
        <v>35</v>
      </c>
      <c r="V219" s="8" t="s">
        <v>746</v>
      </c>
      <c r="W219" s="10">
        <v>45657</v>
      </c>
      <c r="X219" s="8" t="s">
        <v>747</v>
      </c>
      <c r="Y219" s="8" t="s">
        <v>891</v>
      </c>
      <c r="Z219" s="8" t="s">
        <v>892</v>
      </c>
      <c r="AA219" s="8" t="s">
        <v>67</v>
      </c>
      <c r="AB219" s="8" t="s">
        <v>67</v>
      </c>
      <c r="AC219" s="8" t="s">
        <v>893</v>
      </c>
      <c r="AD219" s="8" t="s">
        <v>94</v>
      </c>
      <c r="AE219" s="8"/>
      <c r="AF219" s="11" t="s">
        <v>1559</v>
      </c>
      <c r="AG219" s="8" t="s">
        <v>1560</v>
      </c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3"/>
      <c r="AT219" s="14">
        <v>6720</v>
      </c>
      <c r="AU219" s="8" t="str">
        <f t="shared" si="91"/>
        <v>W-2.1</v>
      </c>
      <c r="AV219" s="8" t="s">
        <v>1147</v>
      </c>
      <c r="AW219" s="8"/>
      <c r="AX219" s="15">
        <v>8760</v>
      </c>
      <c r="AY219" s="9">
        <v>12</v>
      </c>
      <c r="AZ219" s="16">
        <v>0</v>
      </c>
      <c r="BA219" s="16">
        <v>100</v>
      </c>
      <c r="BB219" s="9">
        <f t="shared" si="73"/>
        <v>0</v>
      </c>
      <c r="BC219" s="9">
        <f t="shared" si="74"/>
        <v>6720</v>
      </c>
      <c r="BD219" s="17">
        <f t="shared" si="75"/>
        <v>0</v>
      </c>
      <c r="BE219" s="17">
        <f t="shared" si="76"/>
        <v>0</v>
      </c>
      <c r="BF219" s="18">
        <f t="shared" si="77"/>
        <v>0</v>
      </c>
      <c r="BG219" s="18">
        <f t="shared" si="78"/>
        <v>0</v>
      </c>
      <c r="BH219" s="18">
        <f t="shared" si="79"/>
        <v>0</v>
      </c>
      <c r="BI219" s="19">
        <f t="shared" si="80"/>
        <v>0</v>
      </c>
      <c r="BJ219" s="20">
        <f t="shared" si="81"/>
        <v>0</v>
      </c>
      <c r="BK219" s="19">
        <f t="shared" si="82"/>
        <v>0</v>
      </c>
      <c r="BL219" s="20">
        <f t="shared" si="83"/>
        <v>0</v>
      </c>
      <c r="BM219" s="12">
        <f>VLOOKUP(AU219,Ceny!$A$3:$E$9,2,FALSE)</f>
        <v>13.04</v>
      </c>
      <c r="BN219" s="20">
        <f t="shared" si="71"/>
        <v>0</v>
      </c>
      <c r="BO219" s="12">
        <f>VLOOKUP(AU219,Ceny!$A$3:$E$9,4,FALSE)</f>
        <v>10.07</v>
      </c>
      <c r="BP219" s="20">
        <f t="shared" si="72"/>
        <v>120.84</v>
      </c>
      <c r="BQ219" s="12">
        <f>VLOOKUP(AU219,Ceny!$A$3:$E$9,3,FALSE)</f>
        <v>4.7559999999999998E-2</v>
      </c>
      <c r="BR219" s="20">
        <f t="shared" si="84"/>
        <v>0</v>
      </c>
      <c r="BS219" s="12">
        <f>VLOOKUP(AU219,Ceny!$A$3:$E$9,5,FALSE)</f>
        <v>3.7789999999999997E-2</v>
      </c>
      <c r="BT219" s="20">
        <f t="shared" si="85"/>
        <v>253.95</v>
      </c>
      <c r="BU219" s="20">
        <v>0</v>
      </c>
      <c r="BV219" s="68">
        <f t="shared" si="86"/>
        <v>0</v>
      </c>
      <c r="BW219" s="21">
        <f t="shared" si="87"/>
        <v>374.78999999999996</v>
      </c>
      <c r="BX219" s="21">
        <f t="shared" si="88"/>
        <v>86.2</v>
      </c>
      <c r="BY219" s="21">
        <f t="shared" si="89"/>
        <v>460.98999999999995</v>
      </c>
      <c r="CA219" s="66"/>
    </row>
    <row r="220" spans="1:79">
      <c r="A220" s="73">
        <f t="shared" si="90"/>
        <v>207</v>
      </c>
      <c r="B220" s="8" t="s">
        <v>65</v>
      </c>
      <c r="C220" s="8" t="s">
        <v>66</v>
      </c>
      <c r="D220" s="8" t="s">
        <v>67</v>
      </c>
      <c r="E220" s="8" t="s">
        <v>67</v>
      </c>
      <c r="F220" s="8" t="s">
        <v>68</v>
      </c>
      <c r="G220" s="8" t="s">
        <v>69</v>
      </c>
      <c r="H220" s="8"/>
      <c r="I220" s="8" t="s">
        <v>70</v>
      </c>
      <c r="J220" s="8" t="s">
        <v>509</v>
      </c>
      <c r="K220" s="8" t="s">
        <v>510</v>
      </c>
      <c r="L220" s="8" t="s">
        <v>67</v>
      </c>
      <c r="M220" s="8" t="s">
        <v>67</v>
      </c>
      <c r="N220" s="8" t="s">
        <v>511</v>
      </c>
      <c r="O220" s="8" t="s">
        <v>227</v>
      </c>
      <c r="P220" s="8"/>
      <c r="Q220" s="8" t="s">
        <v>740</v>
      </c>
      <c r="R220" s="8" t="s">
        <v>741</v>
      </c>
      <c r="S220" s="8">
        <v>0</v>
      </c>
      <c r="T220" s="9" t="s">
        <v>49</v>
      </c>
      <c r="U220" s="9" t="s">
        <v>35</v>
      </c>
      <c r="V220" s="8" t="s">
        <v>746</v>
      </c>
      <c r="W220" s="10">
        <v>45657</v>
      </c>
      <c r="X220" s="8" t="s">
        <v>747</v>
      </c>
      <c r="Y220" s="8" t="s">
        <v>894</v>
      </c>
      <c r="Z220" s="8" t="s">
        <v>895</v>
      </c>
      <c r="AA220" s="8" t="s">
        <v>67</v>
      </c>
      <c r="AB220" s="8" t="s">
        <v>67</v>
      </c>
      <c r="AC220" s="8" t="s">
        <v>336</v>
      </c>
      <c r="AD220" s="8" t="s">
        <v>74</v>
      </c>
      <c r="AE220" s="8"/>
      <c r="AF220" s="11" t="s">
        <v>1561</v>
      </c>
      <c r="AG220" s="8" t="s">
        <v>1562</v>
      </c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3"/>
      <c r="AT220" s="14">
        <v>7605</v>
      </c>
      <c r="AU220" s="8" t="str">
        <f t="shared" si="91"/>
        <v>W-2.1</v>
      </c>
      <c r="AV220" s="8" t="s">
        <v>1147</v>
      </c>
      <c r="AW220" s="8"/>
      <c r="AX220" s="15">
        <v>8760</v>
      </c>
      <c r="AY220" s="9">
        <v>12</v>
      </c>
      <c r="AZ220" s="16">
        <v>0</v>
      </c>
      <c r="BA220" s="16">
        <v>100</v>
      </c>
      <c r="BB220" s="9">
        <f t="shared" si="73"/>
        <v>0</v>
      </c>
      <c r="BC220" s="9">
        <f t="shared" si="74"/>
        <v>7605</v>
      </c>
      <c r="BD220" s="17">
        <f t="shared" si="75"/>
        <v>0</v>
      </c>
      <c r="BE220" s="17">
        <f t="shared" si="76"/>
        <v>0</v>
      </c>
      <c r="BF220" s="18">
        <f t="shared" si="77"/>
        <v>0</v>
      </c>
      <c r="BG220" s="18">
        <f t="shared" si="78"/>
        <v>0</v>
      </c>
      <c r="BH220" s="18">
        <f t="shared" si="79"/>
        <v>0</v>
      </c>
      <c r="BI220" s="19">
        <f t="shared" si="80"/>
        <v>0</v>
      </c>
      <c r="BJ220" s="20">
        <f t="shared" si="81"/>
        <v>0</v>
      </c>
      <c r="BK220" s="19">
        <f t="shared" si="82"/>
        <v>0</v>
      </c>
      <c r="BL220" s="20">
        <f t="shared" si="83"/>
        <v>0</v>
      </c>
      <c r="BM220" s="12">
        <f>VLOOKUP(AU220,Ceny!$A$3:$E$9,2,FALSE)</f>
        <v>13.04</v>
      </c>
      <c r="BN220" s="20">
        <f t="shared" si="71"/>
        <v>0</v>
      </c>
      <c r="BO220" s="12">
        <f>VLOOKUP(AU220,Ceny!$A$3:$E$9,4,FALSE)</f>
        <v>10.07</v>
      </c>
      <c r="BP220" s="20">
        <f t="shared" si="72"/>
        <v>120.84</v>
      </c>
      <c r="BQ220" s="12">
        <f>VLOOKUP(AU220,Ceny!$A$3:$E$9,3,FALSE)</f>
        <v>4.7559999999999998E-2</v>
      </c>
      <c r="BR220" s="20">
        <f t="shared" si="84"/>
        <v>0</v>
      </c>
      <c r="BS220" s="12">
        <f>VLOOKUP(AU220,Ceny!$A$3:$E$9,5,FALSE)</f>
        <v>3.7789999999999997E-2</v>
      </c>
      <c r="BT220" s="20">
        <f t="shared" si="85"/>
        <v>287.39</v>
      </c>
      <c r="BU220" s="20">
        <v>0</v>
      </c>
      <c r="BV220" s="68">
        <f t="shared" si="86"/>
        <v>0</v>
      </c>
      <c r="BW220" s="21">
        <f t="shared" si="87"/>
        <v>408.23</v>
      </c>
      <c r="BX220" s="21">
        <f t="shared" si="88"/>
        <v>93.89</v>
      </c>
      <c r="BY220" s="21">
        <f t="shared" si="89"/>
        <v>502.12</v>
      </c>
      <c r="CA220" s="66"/>
    </row>
    <row r="221" spans="1:79">
      <c r="A221" s="73">
        <f t="shared" si="90"/>
        <v>208</v>
      </c>
      <c r="B221" s="8" t="s">
        <v>65</v>
      </c>
      <c r="C221" s="8" t="s">
        <v>66</v>
      </c>
      <c r="D221" s="8" t="s">
        <v>67</v>
      </c>
      <c r="E221" s="8" t="s">
        <v>67</v>
      </c>
      <c r="F221" s="8" t="s">
        <v>68</v>
      </c>
      <c r="G221" s="8" t="s">
        <v>69</v>
      </c>
      <c r="H221" s="8"/>
      <c r="I221" s="8" t="s">
        <v>70</v>
      </c>
      <c r="J221" s="8" t="s">
        <v>509</v>
      </c>
      <c r="K221" s="8" t="s">
        <v>510</v>
      </c>
      <c r="L221" s="8" t="s">
        <v>67</v>
      </c>
      <c r="M221" s="8" t="s">
        <v>67</v>
      </c>
      <c r="N221" s="8" t="s">
        <v>511</v>
      </c>
      <c r="O221" s="8" t="s">
        <v>227</v>
      </c>
      <c r="P221" s="8"/>
      <c r="Q221" s="8" t="s">
        <v>740</v>
      </c>
      <c r="R221" s="8" t="s">
        <v>741</v>
      </c>
      <c r="S221" s="8">
        <v>0</v>
      </c>
      <c r="T221" s="9" t="s">
        <v>49</v>
      </c>
      <c r="U221" s="9" t="s">
        <v>35</v>
      </c>
      <c r="V221" s="8" t="s">
        <v>746</v>
      </c>
      <c r="W221" s="10">
        <v>45657</v>
      </c>
      <c r="X221" s="8" t="s">
        <v>747</v>
      </c>
      <c r="Y221" s="8" t="s">
        <v>896</v>
      </c>
      <c r="Z221" s="8" t="s">
        <v>897</v>
      </c>
      <c r="AA221" s="8" t="s">
        <v>67</v>
      </c>
      <c r="AB221" s="8" t="s">
        <v>67</v>
      </c>
      <c r="AC221" s="8" t="s">
        <v>898</v>
      </c>
      <c r="AD221" s="8" t="s">
        <v>129</v>
      </c>
      <c r="AE221" s="8"/>
      <c r="AF221" s="11" t="s">
        <v>1563</v>
      </c>
      <c r="AG221" s="8" t="s">
        <v>1564</v>
      </c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3"/>
      <c r="AT221" s="14">
        <v>16853</v>
      </c>
      <c r="AU221" s="8" t="str">
        <f>AU$21</f>
        <v>W-3.6</v>
      </c>
      <c r="AV221" s="8" t="s">
        <v>1147</v>
      </c>
      <c r="AW221" s="8"/>
      <c r="AX221" s="15">
        <v>8760</v>
      </c>
      <c r="AY221" s="9">
        <v>12</v>
      </c>
      <c r="AZ221" s="16">
        <v>0</v>
      </c>
      <c r="BA221" s="16">
        <v>100</v>
      </c>
      <c r="BB221" s="9">
        <f t="shared" si="73"/>
        <v>0</v>
      </c>
      <c r="BC221" s="9">
        <f t="shared" si="74"/>
        <v>16853</v>
      </c>
      <c r="BD221" s="17">
        <f t="shared" si="75"/>
        <v>0</v>
      </c>
      <c r="BE221" s="17">
        <f t="shared" si="76"/>
        <v>0</v>
      </c>
      <c r="BF221" s="18">
        <f t="shared" si="77"/>
        <v>0</v>
      </c>
      <c r="BG221" s="18">
        <f t="shared" si="78"/>
        <v>0</v>
      </c>
      <c r="BH221" s="18">
        <f t="shared" si="79"/>
        <v>0</v>
      </c>
      <c r="BI221" s="19">
        <f t="shared" si="80"/>
        <v>0</v>
      </c>
      <c r="BJ221" s="20">
        <f t="shared" si="81"/>
        <v>0</v>
      </c>
      <c r="BK221" s="19">
        <f t="shared" si="82"/>
        <v>0</v>
      </c>
      <c r="BL221" s="20">
        <f t="shared" si="83"/>
        <v>0</v>
      </c>
      <c r="BM221" s="12">
        <f>VLOOKUP(AU221,Ceny!$A$3:$E$9,2,FALSE)</f>
        <v>42.41</v>
      </c>
      <c r="BN221" s="20">
        <f t="shared" si="71"/>
        <v>0</v>
      </c>
      <c r="BO221" s="12">
        <f>VLOOKUP(AU221,Ceny!$A$3:$E$9,4,FALSE)</f>
        <v>32.76</v>
      </c>
      <c r="BP221" s="20">
        <f t="shared" si="72"/>
        <v>393.12</v>
      </c>
      <c r="BQ221" s="12">
        <f>VLOOKUP(AU221,Ceny!$A$3:$E$9,3,FALSE)</f>
        <v>4.4200000000000003E-2</v>
      </c>
      <c r="BR221" s="20">
        <f t="shared" si="84"/>
        <v>0</v>
      </c>
      <c r="BS221" s="12">
        <f>VLOOKUP(AU221,Ceny!$A$3:$E$9,5,FALSE)</f>
        <v>3.5119999999999998E-2</v>
      </c>
      <c r="BT221" s="20">
        <f t="shared" si="85"/>
        <v>591.88</v>
      </c>
      <c r="BU221" s="20">
        <v>0</v>
      </c>
      <c r="BV221" s="68">
        <f t="shared" si="86"/>
        <v>0</v>
      </c>
      <c r="BW221" s="21">
        <f t="shared" si="87"/>
        <v>985</v>
      </c>
      <c r="BX221" s="21">
        <f t="shared" si="88"/>
        <v>226.55</v>
      </c>
      <c r="BY221" s="21">
        <f t="shared" si="89"/>
        <v>1211.55</v>
      </c>
      <c r="CA221" s="66"/>
    </row>
    <row r="222" spans="1:79">
      <c r="A222" s="73">
        <f t="shared" si="90"/>
        <v>209</v>
      </c>
      <c r="B222" s="8" t="s">
        <v>65</v>
      </c>
      <c r="C222" s="8" t="s">
        <v>66</v>
      </c>
      <c r="D222" s="8" t="s">
        <v>67</v>
      </c>
      <c r="E222" s="8" t="s">
        <v>67</v>
      </c>
      <c r="F222" s="8" t="s">
        <v>68</v>
      </c>
      <c r="G222" s="8" t="s">
        <v>69</v>
      </c>
      <c r="H222" s="8"/>
      <c r="I222" s="8" t="s">
        <v>70</v>
      </c>
      <c r="J222" s="8" t="s">
        <v>509</v>
      </c>
      <c r="K222" s="8" t="s">
        <v>510</v>
      </c>
      <c r="L222" s="8" t="s">
        <v>67</v>
      </c>
      <c r="M222" s="8" t="s">
        <v>67</v>
      </c>
      <c r="N222" s="8" t="s">
        <v>511</v>
      </c>
      <c r="O222" s="8" t="s">
        <v>227</v>
      </c>
      <c r="P222" s="8"/>
      <c r="Q222" s="8" t="s">
        <v>740</v>
      </c>
      <c r="R222" s="8" t="s">
        <v>741</v>
      </c>
      <c r="S222" s="8">
        <v>0</v>
      </c>
      <c r="T222" s="9" t="s">
        <v>49</v>
      </c>
      <c r="U222" s="9" t="s">
        <v>35</v>
      </c>
      <c r="V222" s="8" t="s">
        <v>746</v>
      </c>
      <c r="W222" s="10">
        <v>45657</v>
      </c>
      <c r="X222" s="8" t="s">
        <v>747</v>
      </c>
      <c r="Y222" s="8" t="s">
        <v>899</v>
      </c>
      <c r="Z222" s="8" t="s">
        <v>900</v>
      </c>
      <c r="AA222" s="8" t="s">
        <v>67</v>
      </c>
      <c r="AB222" s="8" t="s">
        <v>67</v>
      </c>
      <c r="AC222" s="8" t="s">
        <v>901</v>
      </c>
      <c r="AD222" s="8" t="s">
        <v>428</v>
      </c>
      <c r="AE222" s="8"/>
      <c r="AF222" s="11" t="s">
        <v>1565</v>
      </c>
      <c r="AG222" s="8" t="s">
        <v>1566</v>
      </c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3"/>
      <c r="AT222" s="14">
        <v>7070</v>
      </c>
      <c r="AU222" s="8" t="str">
        <f>AU$29</f>
        <v>W-2.1</v>
      </c>
      <c r="AV222" s="8" t="s">
        <v>1147</v>
      </c>
      <c r="AW222" s="8"/>
      <c r="AX222" s="15">
        <v>8760</v>
      </c>
      <c r="AY222" s="9">
        <v>12</v>
      </c>
      <c r="AZ222" s="16">
        <v>0</v>
      </c>
      <c r="BA222" s="16">
        <v>100</v>
      </c>
      <c r="BB222" s="9">
        <f t="shared" si="73"/>
        <v>0</v>
      </c>
      <c r="BC222" s="9">
        <f t="shared" si="74"/>
        <v>7070</v>
      </c>
      <c r="BD222" s="17">
        <f t="shared" si="75"/>
        <v>0</v>
      </c>
      <c r="BE222" s="17">
        <f t="shared" si="76"/>
        <v>0</v>
      </c>
      <c r="BF222" s="18">
        <f t="shared" si="77"/>
        <v>0</v>
      </c>
      <c r="BG222" s="18">
        <f t="shared" si="78"/>
        <v>0</v>
      </c>
      <c r="BH222" s="18">
        <f t="shared" si="79"/>
        <v>0</v>
      </c>
      <c r="BI222" s="19">
        <f t="shared" si="80"/>
        <v>0</v>
      </c>
      <c r="BJ222" s="20">
        <f t="shared" si="81"/>
        <v>0</v>
      </c>
      <c r="BK222" s="19">
        <f t="shared" si="82"/>
        <v>0</v>
      </c>
      <c r="BL222" s="20">
        <f t="shared" si="83"/>
        <v>0</v>
      </c>
      <c r="BM222" s="12">
        <f>VLOOKUP(AU222,Ceny!$A$3:$E$9,2,FALSE)</f>
        <v>13.04</v>
      </c>
      <c r="BN222" s="20">
        <f t="shared" si="71"/>
        <v>0</v>
      </c>
      <c r="BO222" s="12">
        <f>VLOOKUP(AU222,Ceny!$A$3:$E$9,4,FALSE)</f>
        <v>10.07</v>
      </c>
      <c r="BP222" s="20">
        <f t="shared" si="72"/>
        <v>120.84</v>
      </c>
      <c r="BQ222" s="12">
        <f>VLOOKUP(AU222,Ceny!$A$3:$E$9,3,FALSE)</f>
        <v>4.7559999999999998E-2</v>
      </c>
      <c r="BR222" s="20">
        <f t="shared" si="84"/>
        <v>0</v>
      </c>
      <c r="BS222" s="12">
        <f>VLOOKUP(AU222,Ceny!$A$3:$E$9,5,FALSE)</f>
        <v>3.7789999999999997E-2</v>
      </c>
      <c r="BT222" s="20">
        <f t="shared" si="85"/>
        <v>267.18</v>
      </c>
      <c r="BU222" s="20">
        <v>0</v>
      </c>
      <c r="BV222" s="68">
        <f t="shared" si="86"/>
        <v>0</v>
      </c>
      <c r="BW222" s="21">
        <f t="shared" si="87"/>
        <v>388.02</v>
      </c>
      <c r="BX222" s="21">
        <f t="shared" si="88"/>
        <v>89.24</v>
      </c>
      <c r="BY222" s="21">
        <f t="shared" si="89"/>
        <v>477.26</v>
      </c>
      <c r="CA222" s="66"/>
    </row>
    <row r="223" spans="1:79">
      <c r="A223" s="73">
        <f t="shared" si="90"/>
        <v>210</v>
      </c>
      <c r="B223" s="8" t="s">
        <v>65</v>
      </c>
      <c r="C223" s="8" t="s">
        <v>66</v>
      </c>
      <c r="D223" s="8" t="s">
        <v>67</v>
      </c>
      <c r="E223" s="8" t="s">
        <v>67</v>
      </c>
      <c r="F223" s="8" t="s">
        <v>68</v>
      </c>
      <c r="G223" s="8" t="s">
        <v>69</v>
      </c>
      <c r="H223" s="8"/>
      <c r="I223" s="8" t="s">
        <v>70</v>
      </c>
      <c r="J223" s="8" t="s">
        <v>509</v>
      </c>
      <c r="K223" s="8" t="s">
        <v>510</v>
      </c>
      <c r="L223" s="8" t="s">
        <v>67</v>
      </c>
      <c r="M223" s="8" t="s">
        <v>67</v>
      </c>
      <c r="N223" s="8" t="s">
        <v>511</v>
      </c>
      <c r="O223" s="8" t="s">
        <v>227</v>
      </c>
      <c r="P223" s="8"/>
      <c r="Q223" s="8" t="s">
        <v>740</v>
      </c>
      <c r="R223" s="8" t="s">
        <v>741</v>
      </c>
      <c r="S223" s="8">
        <v>0</v>
      </c>
      <c r="T223" s="9" t="s">
        <v>49</v>
      </c>
      <c r="U223" s="9" t="s">
        <v>35</v>
      </c>
      <c r="V223" s="8" t="s">
        <v>746</v>
      </c>
      <c r="W223" s="10">
        <v>45657</v>
      </c>
      <c r="X223" s="8" t="s">
        <v>747</v>
      </c>
      <c r="Y223" s="8" t="s">
        <v>902</v>
      </c>
      <c r="Z223" s="8" t="s">
        <v>903</v>
      </c>
      <c r="AA223" s="8" t="s">
        <v>67</v>
      </c>
      <c r="AB223" s="8" t="s">
        <v>67</v>
      </c>
      <c r="AC223" s="8" t="s">
        <v>904</v>
      </c>
      <c r="AD223" s="8" t="s">
        <v>562</v>
      </c>
      <c r="AE223" s="8"/>
      <c r="AF223" s="11" t="s">
        <v>1567</v>
      </c>
      <c r="AG223" s="8" t="s">
        <v>1568</v>
      </c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3"/>
      <c r="AT223" s="14">
        <v>6819</v>
      </c>
      <c r="AU223" s="8" t="str">
        <f>AU$29</f>
        <v>W-2.1</v>
      </c>
      <c r="AV223" s="8" t="s">
        <v>1147</v>
      </c>
      <c r="AW223" s="8"/>
      <c r="AX223" s="15">
        <v>8760</v>
      </c>
      <c r="AY223" s="9">
        <v>12</v>
      </c>
      <c r="AZ223" s="16">
        <v>0</v>
      </c>
      <c r="BA223" s="16">
        <v>100</v>
      </c>
      <c r="BB223" s="9">
        <f t="shared" si="73"/>
        <v>0</v>
      </c>
      <c r="BC223" s="9">
        <f t="shared" si="74"/>
        <v>6819</v>
      </c>
      <c r="BD223" s="17">
        <f t="shared" si="75"/>
        <v>0</v>
      </c>
      <c r="BE223" s="17">
        <f t="shared" si="76"/>
        <v>0</v>
      </c>
      <c r="BF223" s="18">
        <f t="shared" si="77"/>
        <v>0</v>
      </c>
      <c r="BG223" s="18">
        <f t="shared" si="78"/>
        <v>0</v>
      </c>
      <c r="BH223" s="18">
        <f t="shared" si="79"/>
        <v>0</v>
      </c>
      <c r="BI223" s="19">
        <f t="shared" si="80"/>
        <v>0</v>
      </c>
      <c r="BJ223" s="20">
        <f t="shared" si="81"/>
        <v>0</v>
      </c>
      <c r="BK223" s="19">
        <f t="shared" si="82"/>
        <v>0</v>
      </c>
      <c r="BL223" s="20">
        <f t="shared" si="83"/>
        <v>0</v>
      </c>
      <c r="BM223" s="12">
        <f>VLOOKUP(AU223,Ceny!$A$3:$E$9,2,FALSE)</f>
        <v>13.04</v>
      </c>
      <c r="BN223" s="20">
        <f t="shared" si="71"/>
        <v>0</v>
      </c>
      <c r="BO223" s="12">
        <f>VLOOKUP(AU223,Ceny!$A$3:$E$9,4,FALSE)</f>
        <v>10.07</v>
      </c>
      <c r="BP223" s="20">
        <f t="shared" si="72"/>
        <v>120.84</v>
      </c>
      <c r="BQ223" s="12">
        <f>VLOOKUP(AU223,Ceny!$A$3:$E$9,3,FALSE)</f>
        <v>4.7559999999999998E-2</v>
      </c>
      <c r="BR223" s="20">
        <f t="shared" si="84"/>
        <v>0</v>
      </c>
      <c r="BS223" s="12">
        <f>VLOOKUP(AU223,Ceny!$A$3:$E$9,5,FALSE)</f>
        <v>3.7789999999999997E-2</v>
      </c>
      <c r="BT223" s="20">
        <f t="shared" si="85"/>
        <v>257.69</v>
      </c>
      <c r="BU223" s="20">
        <v>0</v>
      </c>
      <c r="BV223" s="68">
        <f t="shared" si="86"/>
        <v>0</v>
      </c>
      <c r="BW223" s="21">
        <f t="shared" si="87"/>
        <v>378.53</v>
      </c>
      <c r="BX223" s="21">
        <f t="shared" si="88"/>
        <v>87.06</v>
      </c>
      <c r="BY223" s="21">
        <f t="shared" si="89"/>
        <v>465.59</v>
      </c>
      <c r="CA223" s="66"/>
    </row>
    <row r="224" spans="1:79">
      <c r="A224" s="73">
        <f t="shared" si="90"/>
        <v>211</v>
      </c>
      <c r="B224" s="8" t="s">
        <v>65</v>
      </c>
      <c r="C224" s="8" t="s">
        <v>66</v>
      </c>
      <c r="D224" s="8" t="s">
        <v>67</v>
      </c>
      <c r="E224" s="8" t="s">
        <v>67</v>
      </c>
      <c r="F224" s="8" t="s">
        <v>68</v>
      </c>
      <c r="G224" s="8" t="s">
        <v>69</v>
      </c>
      <c r="H224" s="8"/>
      <c r="I224" s="8" t="s">
        <v>70</v>
      </c>
      <c r="J224" s="8" t="s">
        <v>509</v>
      </c>
      <c r="K224" s="8" t="s">
        <v>510</v>
      </c>
      <c r="L224" s="8" t="s">
        <v>67</v>
      </c>
      <c r="M224" s="8" t="s">
        <v>67</v>
      </c>
      <c r="N224" s="8" t="s">
        <v>511</v>
      </c>
      <c r="O224" s="8" t="s">
        <v>227</v>
      </c>
      <c r="P224" s="8"/>
      <c r="Q224" s="8" t="s">
        <v>740</v>
      </c>
      <c r="R224" s="8" t="s">
        <v>741</v>
      </c>
      <c r="S224" s="8">
        <v>0</v>
      </c>
      <c r="T224" s="9" t="s">
        <v>49</v>
      </c>
      <c r="U224" s="9" t="s">
        <v>35</v>
      </c>
      <c r="V224" s="8" t="s">
        <v>746</v>
      </c>
      <c r="W224" s="10">
        <v>45657</v>
      </c>
      <c r="X224" s="8" t="s">
        <v>747</v>
      </c>
      <c r="Y224" s="8" t="s">
        <v>905</v>
      </c>
      <c r="Z224" s="8" t="s">
        <v>437</v>
      </c>
      <c r="AA224" s="8" t="s">
        <v>67</v>
      </c>
      <c r="AB224" s="8" t="s">
        <v>67</v>
      </c>
      <c r="AC224" s="8" t="s">
        <v>906</v>
      </c>
      <c r="AD224" s="8" t="s">
        <v>907</v>
      </c>
      <c r="AE224" s="8"/>
      <c r="AF224" s="11" t="s">
        <v>1569</v>
      </c>
      <c r="AG224" s="8" t="s">
        <v>1570</v>
      </c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3"/>
      <c r="AT224" s="14">
        <v>9076</v>
      </c>
      <c r="AU224" s="8" t="str">
        <f>AU$29</f>
        <v>W-2.1</v>
      </c>
      <c r="AV224" s="8" t="s">
        <v>1147</v>
      </c>
      <c r="AW224" s="8"/>
      <c r="AX224" s="15">
        <v>8760</v>
      </c>
      <c r="AY224" s="9">
        <v>12</v>
      </c>
      <c r="AZ224" s="16">
        <v>0</v>
      </c>
      <c r="BA224" s="16">
        <v>100</v>
      </c>
      <c r="BB224" s="9">
        <f t="shared" si="73"/>
        <v>0</v>
      </c>
      <c r="BC224" s="9">
        <f t="shared" si="74"/>
        <v>9076</v>
      </c>
      <c r="BD224" s="17">
        <f t="shared" si="75"/>
        <v>0</v>
      </c>
      <c r="BE224" s="17">
        <f t="shared" si="76"/>
        <v>0</v>
      </c>
      <c r="BF224" s="18">
        <f t="shared" si="77"/>
        <v>0</v>
      </c>
      <c r="BG224" s="18">
        <f t="shared" si="78"/>
        <v>0</v>
      </c>
      <c r="BH224" s="18">
        <f t="shared" si="79"/>
        <v>0</v>
      </c>
      <c r="BI224" s="19">
        <f t="shared" si="80"/>
        <v>0</v>
      </c>
      <c r="BJ224" s="20">
        <f t="shared" si="81"/>
        <v>0</v>
      </c>
      <c r="BK224" s="19">
        <f t="shared" si="82"/>
        <v>0</v>
      </c>
      <c r="BL224" s="20">
        <f t="shared" si="83"/>
        <v>0</v>
      </c>
      <c r="BM224" s="12">
        <f>VLOOKUP(AU224,Ceny!$A$3:$E$9,2,FALSE)</f>
        <v>13.04</v>
      </c>
      <c r="BN224" s="20">
        <f t="shared" si="71"/>
        <v>0</v>
      </c>
      <c r="BO224" s="12">
        <f>VLOOKUP(AU224,Ceny!$A$3:$E$9,4,FALSE)</f>
        <v>10.07</v>
      </c>
      <c r="BP224" s="20">
        <f t="shared" si="72"/>
        <v>120.84</v>
      </c>
      <c r="BQ224" s="12">
        <f>VLOOKUP(AU224,Ceny!$A$3:$E$9,3,FALSE)</f>
        <v>4.7559999999999998E-2</v>
      </c>
      <c r="BR224" s="20">
        <f t="shared" si="84"/>
        <v>0</v>
      </c>
      <c r="BS224" s="12">
        <f>VLOOKUP(AU224,Ceny!$A$3:$E$9,5,FALSE)</f>
        <v>3.7789999999999997E-2</v>
      </c>
      <c r="BT224" s="20">
        <f t="shared" si="85"/>
        <v>342.98</v>
      </c>
      <c r="BU224" s="20">
        <v>0</v>
      </c>
      <c r="BV224" s="68">
        <f t="shared" si="86"/>
        <v>0</v>
      </c>
      <c r="BW224" s="21">
        <f t="shared" si="87"/>
        <v>463.82000000000005</v>
      </c>
      <c r="BX224" s="21">
        <f t="shared" si="88"/>
        <v>106.68</v>
      </c>
      <c r="BY224" s="21">
        <f t="shared" si="89"/>
        <v>570.5</v>
      </c>
      <c r="CA224" s="66"/>
    </row>
    <row r="225" spans="1:79">
      <c r="A225" s="73">
        <f t="shared" si="90"/>
        <v>212</v>
      </c>
      <c r="B225" s="8" t="s">
        <v>65</v>
      </c>
      <c r="C225" s="8" t="s">
        <v>66</v>
      </c>
      <c r="D225" s="8" t="s">
        <v>67</v>
      </c>
      <c r="E225" s="8" t="s">
        <v>67</v>
      </c>
      <c r="F225" s="8" t="s">
        <v>68</v>
      </c>
      <c r="G225" s="8" t="s">
        <v>69</v>
      </c>
      <c r="H225" s="8"/>
      <c r="I225" s="8" t="s">
        <v>70</v>
      </c>
      <c r="J225" s="8" t="s">
        <v>509</v>
      </c>
      <c r="K225" s="8" t="s">
        <v>510</v>
      </c>
      <c r="L225" s="8" t="s">
        <v>67</v>
      </c>
      <c r="M225" s="8" t="s">
        <v>67</v>
      </c>
      <c r="N225" s="8" t="s">
        <v>511</v>
      </c>
      <c r="O225" s="8" t="s">
        <v>227</v>
      </c>
      <c r="P225" s="8"/>
      <c r="Q225" s="8" t="s">
        <v>740</v>
      </c>
      <c r="R225" s="8" t="s">
        <v>741</v>
      </c>
      <c r="S225" s="8">
        <v>0</v>
      </c>
      <c r="T225" s="9" t="s">
        <v>49</v>
      </c>
      <c r="U225" s="9" t="s">
        <v>35</v>
      </c>
      <c r="V225" s="8" t="s">
        <v>746</v>
      </c>
      <c r="W225" s="10">
        <v>45657</v>
      </c>
      <c r="X225" s="8" t="s">
        <v>747</v>
      </c>
      <c r="Y225" s="8" t="s">
        <v>908</v>
      </c>
      <c r="Z225" s="8" t="s">
        <v>909</v>
      </c>
      <c r="AA225" s="8" t="s">
        <v>67</v>
      </c>
      <c r="AB225" s="8" t="s">
        <v>67</v>
      </c>
      <c r="AC225" s="8" t="s">
        <v>910</v>
      </c>
      <c r="AD225" s="8" t="s">
        <v>911</v>
      </c>
      <c r="AE225" s="8"/>
      <c r="AF225" s="11" t="s">
        <v>1571</v>
      </c>
      <c r="AG225" s="8" t="s">
        <v>1572</v>
      </c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3"/>
      <c r="AT225" s="14">
        <v>10024</v>
      </c>
      <c r="AU225" s="8" t="str">
        <f>AU$29</f>
        <v>W-2.1</v>
      </c>
      <c r="AV225" s="8" t="s">
        <v>1147</v>
      </c>
      <c r="AW225" s="8"/>
      <c r="AX225" s="15">
        <v>8760</v>
      </c>
      <c r="AY225" s="9">
        <v>12</v>
      </c>
      <c r="AZ225" s="16">
        <v>0</v>
      </c>
      <c r="BA225" s="16">
        <v>100</v>
      </c>
      <c r="BB225" s="9">
        <f t="shared" si="73"/>
        <v>0</v>
      </c>
      <c r="BC225" s="9">
        <f t="shared" si="74"/>
        <v>10024</v>
      </c>
      <c r="BD225" s="17">
        <f t="shared" si="75"/>
        <v>0</v>
      </c>
      <c r="BE225" s="17">
        <f t="shared" si="76"/>
        <v>0</v>
      </c>
      <c r="BF225" s="18">
        <f t="shared" si="77"/>
        <v>0</v>
      </c>
      <c r="BG225" s="18">
        <f t="shared" si="78"/>
        <v>0</v>
      </c>
      <c r="BH225" s="18">
        <f t="shared" si="79"/>
        <v>0</v>
      </c>
      <c r="BI225" s="19">
        <f t="shared" si="80"/>
        <v>0</v>
      </c>
      <c r="BJ225" s="20">
        <f t="shared" si="81"/>
        <v>0</v>
      </c>
      <c r="BK225" s="19">
        <f t="shared" si="82"/>
        <v>0</v>
      </c>
      <c r="BL225" s="20">
        <f t="shared" si="83"/>
        <v>0</v>
      </c>
      <c r="BM225" s="12">
        <f>VLOOKUP(AU225,Ceny!$A$3:$E$9,2,FALSE)</f>
        <v>13.04</v>
      </c>
      <c r="BN225" s="20">
        <f t="shared" si="71"/>
        <v>0</v>
      </c>
      <c r="BO225" s="12">
        <f>VLOOKUP(AU225,Ceny!$A$3:$E$9,4,FALSE)</f>
        <v>10.07</v>
      </c>
      <c r="BP225" s="20">
        <f t="shared" si="72"/>
        <v>120.84</v>
      </c>
      <c r="BQ225" s="12">
        <f>VLOOKUP(AU225,Ceny!$A$3:$E$9,3,FALSE)</f>
        <v>4.7559999999999998E-2</v>
      </c>
      <c r="BR225" s="20">
        <f t="shared" si="84"/>
        <v>0</v>
      </c>
      <c r="BS225" s="12">
        <f>VLOOKUP(AU225,Ceny!$A$3:$E$9,5,FALSE)</f>
        <v>3.7789999999999997E-2</v>
      </c>
      <c r="BT225" s="20">
        <f t="shared" si="85"/>
        <v>378.81</v>
      </c>
      <c r="BU225" s="20">
        <v>0</v>
      </c>
      <c r="BV225" s="68">
        <f t="shared" si="86"/>
        <v>0</v>
      </c>
      <c r="BW225" s="21">
        <f t="shared" si="87"/>
        <v>499.65</v>
      </c>
      <c r="BX225" s="21">
        <f t="shared" si="88"/>
        <v>114.92</v>
      </c>
      <c r="BY225" s="21">
        <f t="shared" si="89"/>
        <v>614.56999999999994</v>
      </c>
      <c r="CA225" s="66"/>
    </row>
    <row r="226" spans="1:79">
      <c r="A226" s="73">
        <f t="shared" si="90"/>
        <v>213</v>
      </c>
      <c r="B226" s="8" t="s">
        <v>65</v>
      </c>
      <c r="C226" s="8" t="s">
        <v>66</v>
      </c>
      <c r="D226" s="8" t="s">
        <v>67</v>
      </c>
      <c r="E226" s="8" t="s">
        <v>67</v>
      </c>
      <c r="F226" s="8" t="s">
        <v>68</v>
      </c>
      <c r="G226" s="8" t="s">
        <v>69</v>
      </c>
      <c r="H226" s="8"/>
      <c r="I226" s="8" t="s">
        <v>70</v>
      </c>
      <c r="J226" s="8" t="s">
        <v>509</v>
      </c>
      <c r="K226" s="8" t="s">
        <v>510</v>
      </c>
      <c r="L226" s="8" t="s">
        <v>67</v>
      </c>
      <c r="M226" s="8" t="s">
        <v>67</v>
      </c>
      <c r="N226" s="8" t="s">
        <v>511</v>
      </c>
      <c r="O226" s="8" t="s">
        <v>227</v>
      </c>
      <c r="P226" s="8"/>
      <c r="Q226" s="8" t="s">
        <v>740</v>
      </c>
      <c r="R226" s="8" t="s">
        <v>741</v>
      </c>
      <c r="S226" s="8">
        <v>0</v>
      </c>
      <c r="T226" s="9" t="s">
        <v>49</v>
      </c>
      <c r="U226" s="9" t="s">
        <v>35</v>
      </c>
      <c r="V226" s="8" t="s">
        <v>746</v>
      </c>
      <c r="W226" s="10">
        <v>45657</v>
      </c>
      <c r="X226" s="8" t="s">
        <v>747</v>
      </c>
      <c r="Y226" s="8" t="s">
        <v>912</v>
      </c>
      <c r="Z226" s="8" t="s">
        <v>264</v>
      </c>
      <c r="AA226" s="8" t="s">
        <v>67</v>
      </c>
      <c r="AB226" s="8" t="s">
        <v>67</v>
      </c>
      <c r="AC226" s="8" t="s">
        <v>913</v>
      </c>
      <c r="AD226" s="8" t="s">
        <v>914</v>
      </c>
      <c r="AE226" s="8"/>
      <c r="AF226" s="11" t="s">
        <v>1573</v>
      </c>
      <c r="AG226" s="8" t="s">
        <v>1574</v>
      </c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3"/>
      <c r="AT226" s="14">
        <v>11357</v>
      </c>
      <c r="AU226" s="8" t="str">
        <f>AU$29</f>
        <v>W-2.1</v>
      </c>
      <c r="AV226" s="8" t="s">
        <v>1147</v>
      </c>
      <c r="AW226" s="8"/>
      <c r="AX226" s="15">
        <v>8760</v>
      </c>
      <c r="AY226" s="9">
        <v>12</v>
      </c>
      <c r="AZ226" s="16">
        <v>0</v>
      </c>
      <c r="BA226" s="16">
        <v>100</v>
      </c>
      <c r="BB226" s="9">
        <f t="shared" si="73"/>
        <v>0</v>
      </c>
      <c r="BC226" s="9">
        <f t="shared" si="74"/>
        <v>11357</v>
      </c>
      <c r="BD226" s="17">
        <f t="shared" si="75"/>
        <v>0</v>
      </c>
      <c r="BE226" s="17">
        <f t="shared" si="76"/>
        <v>0</v>
      </c>
      <c r="BF226" s="18">
        <f t="shared" si="77"/>
        <v>0</v>
      </c>
      <c r="BG226" s="18">
        <f t="shared" si="78"/>
        <v>0</v>
      </c>
      <c r="BH226" s="18">
        <f t="shared" si="79"/>
        <v>0</v>
      </c>
      <c r="BI226" s="19">
        <f t="shared" si="80"/>
        <v>0</v>
      </c>
      <c r="BJ226" s="20">
        <f t="shared" si="81"/>
        <v>0</v>
      </c>
      <c r="BK226" s="19">
        <f t="shared" si="82"/>
        <v>0</v>
      </c>
      <c r="BL226" s="20">
        <f t="shared" si="83"/>
        <v>0</v>
      </c>
      <c r="BM226" s="12">
        <f>VLOOKUP(AU226,Ceny!$A$3:$E$9,2,FALSE)</f>
        <v>13.04</v>
      </c>
      <c r="BN226" s="20">
        <f t="shared" si="71"/>
        <v>0</v>
      </c>
      <c r="BO226" s="12">
        <f>VLOOKUP(AU226,Ceny!$A$3:$E$9,4,FALSE)</f>
        <v>10.07</v>
      </c>
      <c r="BP226" s="20">
        <f t="shared" si="72"/>
        <v>120.84</v>
      </c>
      <c r="BQ226" s="12">
        <f>VLOOKUP(AU226,Ceny!$A$3:$E$9,3,FALSE)</f>
        <v>4.7559999999999998E-2</v>
      </c>
      <c r="BR226" s="20">
        <f t="shared" si="84"/>
        <v>0</v>
      </c>
      <c r="BS226" s="12">
        <f>VLOOKUP(AU226,Ceny!$A$3:$E$9,5,FALSE)</f>
        <v>3.7789999999999997E-2</v>
      </c>
      <c r="BT226" s="20">
        <f t="shared" si="85"/>
        <v>429.18</v>
      </c>
      <c r="BU226" s="20">
        <v>0</v>
      </c>
      <c r="BV226" s="68">
        <f t="shared" si="86"/>
        <v>0</v>
      </c>
      <c r="BW226" s="21">
        <f t="shared" si="87"/>
        <v>550.02</v>
      </c>
      <c r="BX226" s="21">
        <f t="shared" si="88"/>
        <v>126.5</v>
      </c>
      <c r="BY226" s="21">
        <f t="shared" si="89"/>
        <v>676.52</v>
      </c>
      <c r="CA226" s="66"/>
    </row>
    <row r="227" spans="1:79">
      <c r="A227" s="73">
        <f t="shared" si="90"/>
        <v>214</v>
      </c>
      <c r="B227" s="8" t="s">
        <v>65</v>
      </c>
      <c r="C227" s="8" t="s">
        <v>66</v>
      </c>
      <c r="D227" s="8" t="s">
        <v>67</v>
      </c>
      <c r="E227" s="8" t="s">
        <v>67</v>
      </c>
      <c r="F227" s="8" t="s">
        <v>68</v>
      </c>
      <c r="G227" s="8" t="s">
        <v>69</v>
      </c>
      <c r="H227" s="8"/>
      <c r="I227" s="8" t="s">
        <v>70</v>
      </c>
      <c r="J227" s="8" t="s">
        <v>509</v>
      </c>
      <c r="K227" s="8" t="s">
        <v>510</v>
      </c>
      <c r="L227" s="8" t="s">
        <v>67</v>
      </c>
      <c r="M227" s="8" t="s">
        <v>67</v>
      </c>
      <c r="N227" s="8" t="s">
        <v>511</v>
      </c>
      <c r="O227" s="8" t="s">
        <v>227</v>
      </c>
      <c r="P227" s="8"/>
      <c r="Q227" s="8" t="s">
        <v>740</v>
      </c>
      <c r="R227" s="8" t="s">
        <v>741</v>
      </c>
      <c r="S227" s="8">
        <v>0</v>
      </c>
      <c r="T227" s="9" t="s">
        <v>49</v>
      </c>
      <c r="U227" s="9" t="s">
        <v>35</v>
      </c>
      <c r="V227" s="8" t="s">
        <v>746</v>
      </c>
      <c r="W227" s="10">
        <v>45657</v>
      </c>
      <c r="X227" s="8" t="s">
        <v>747</v>
      </c>
      <c r="Y227" s="8" t="s">
        <v>915</v>
      </c>
      <c r="Z227" s="8" t="s">
        <v>510</v>
      </c>
      <c r="AA227" s="8" t="s">
        <v>67</v>
      </c>
      <c r="AB227" s="8" t="s">
        <v>67</v>
      </c>
      <c r="AC227" s="8" t="s">
        <v>511</v>
      </c>
      <c r="AD227" s="8" t="s">
        <v>227</v>
      </c>
      <c r="AE227" s="8"/>
      <c r="AF227" s="11" t="s">
        <v>1575</v>
      </c>
      <c r="AG227" s="8" t="s">
        <v>1576</v>
      </c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3"/>
      <c r="AT227" s="14">
        <v>72512</v>
      </c>
      <c r="AU227" s="8" t="str">
        <f>AU$21</f>
        <v>W-3.6</v>
      </c>
      <c r="AV227" s="8" t="s">
        <v>1147</v>
      </c>
      <c r="AW227" s="8"/>
      <c r="AX227" s="15">
        <v>8760</v>
      </c>
      <c r="AY227" s="9">
        <v>12</v>
      </c>
      <c r="AZ227" s="16">
        <v>100</v>
      </c>
      <c r="BA227" s="16">
        <v>0</v>
      </c>
      <c r="BB227" s="9">
        <f t="shared" si="73"/>
        <v>72512</v>
      </c>
      <c r="BC227" s="9">
        <f t="shared" si="74"/>
        <v>0</v>
      </c>
      <c r="BD227" s="17">
        <f t="shared" si="75"/>
        <v>0</v>
      </c>
      <c r="BE227" s="17">
        <f t="shared" si="76"/>
        <v>0</v>
      </c>
      <c r="BF227" s="18">
        <f t="shared" si="77"/>
        <v>0</v>
      </c>
      <c r="BG227" s="18">
        <f t="shared" si="78"/>
        <v>0</v>
      </c>
      <c r="BH227" s="18">
        <f t="shared" si="79"/>
        <v>0</v>
      </c>
      <c r="BI227" s="19">
        <f t="shared" si="80"/>
        <v>0</v>
      </c>
      <c r="BJ227" s="20">
        <f t="shared" si="81"/>
        <v>0</v>
      </c>
      <c r="BK227" s="19">
        <f t="shared" si="82"/>
        <v>0</v>
      </c>
      <c r="BL227" s="20">
        <f t="shared" si="83"/>
        <v>0</v>
      </c>
      <c r="BM227" s="12">
        <f>VLOOKUP(AU227,Ceny!$A$3:$E$9,2,FALSE)</f>
        <v>42.41</v>
      </c>
      <c r="BN227" s="20">
        <f t="shared" si="71"/>
        <v>508.92</v>
      </c>
      <c r="BO227" s="12">
        <f>VLOOKUP(AU227,Ceny!$A$3:$E$9,4,FALSE)</f>
        <v>32.76</v>
      </c>
      <c r="BP227" s="20">
        <f t="shared" si="72"/>
        <v>0</v>
      </c>
      <c r="BQ227" s="12">
        <f>VLOOKUP(AU227,Ceny!$A$3:$E$9,3,FALSE)</f>
        <v>4.4200000000000003E-2</v>
      </c>
      <c r="BR227" s="20">
        <f t="shared" si="84"/>
        <v>3205.03</v>
      </c>
      <c r="BS227" s="12">
        <f>VLOOKUP(AU227,Ceny!$A$3:$E$9,5,FALSE)</f>
        <v>3.5119999999999998E-2</v>
      </c>
      <c r="BT227" s="20">
        <f t="shared" si="85"/>
        <v>0</v>
      </c>
      <c r="BU227" s="20">
        <v>0</v>
      </c>
      <c r="BV227" s="68">
        <f t="shared" si="86"/>
        <v>0</v>
      </c>
      <c r="BW227" s="21">
        <f t="shared" si="87"/>
        <v>3713.9500000000003</v>
      </c>
      <c r="BX227" s="21">
        <f t="shared" si="88"/>
        <v>854.21</v>
      </c>
      <c r="BY227" s="21">
        <f t="shared" si="89"/>
        <v>4568.16</v>
      </c>
      <c r="CA227" s="66"/>
    </row>
    <row r="228" spans="1:79">
      <c r="A228" s="73">
        <f t="shared" si="90"/>
        <v>215</v>
      </c>
      <c r="B228" s="8" t="s">
        <v>65</v>
      </c>
      <c r="C228" s="8" t="s">
        <v>66</v>
      </c>
      <c r="D228" s="8" t="s">
        <v>67</v>
      </c>
      <c r="E228" s="8" t="s">
        <v>67</v>
      </c>
      <c r="F228" s="8" t="s">
        <v>68</v>
      </c>
      <c r="G228" s="8" t="s">
        <v>69</v>
      </c>
      <c r="H228" s="8"/>
      <c r="I228" s="8" t="s">
        <v>70</v>
      </c>
      <c r="J228" s="8" t="s">
        <v>509</v>
      </c>
      <c r="K228" s="8" t="s">
        <v>510</v>
      </c>
      <c r="L228" s="8" t="s">
        <v>67</v>
      </c>
      <c r="M228" s="8" t="s">
        <v>67</v>
      </c>
      <c r="N228" s="8" t="s">
        <v>511</v>
      </c>
      <c r="O228" s="8" t="s">
        <v>227</v>
      </c>
      <c r="P228" s="8"/>
      <c r="Q228" s="8" t="s">
        <v>740</v>
      </c>
      <c r="R228" s="8" t="s">
        <v>741</v>
      </c>
      <c r="S228" s="8">
        <v>0</v>
      </c>
      <c r="T228" s="9" t="s">
        <v>49</v>
      </c>
      <c r="U228" s="9" t="s">
        <v>35</v>
      </c>
      <c r="V228" s="8" t="s">
        <v>746</v>
      </c>
      <c r="W228" s="10">
        <v>45657</v>
      </c>
      <c r="X228" s="8" t="s">
        <v>747</v>
      </c>
      <c r="Y228" s="8" t="s">
        <v>916</v>
      </c>
      <c r="Z228" s="8" t="s">
        <v>917</v>
      </c>
      <c r="AA228" s="8" t="s">
        <v>67</v>
      </c>
      <c r="AB228" s="8" t="s">
        <v>67</v>
      </c>
      <c r="AC228" s="8" t="s">
        <v>918</v>
      </c>
      <c r="AD228" s="8" t="s">
        <v>480</v>
      </c>
      <c r="AE228" s="8"/>
      <c r="AF228" s="11" t="s">
        <v>1577</v>
      </c>
      <c r="AG228" s="8"/>
      <c r="AH228" s="12">
        <v>57405</v>
      </c>
      <c r="AI228" s="12">
        <v>55715</v>
      </c>
      <c r="AJ228" s="12">
        <v>49661</v>
      </c>
      <c r="AK228" s="12">
        <v>29912</v>
      </c>
      <c r="AL228" s="12">
        <v>16198</v>
      </c>
      <c r="AM228" s="12">
        <v>9160</v>
      </c>
      <c r="AN228" s="12">
        <v>7435</v>
      </c>
      <c r="AO228" s="12">
        <v>3876</v>
      </c>
      <c r="AP228" s="12">
        <v>8313</v>
      </c>
      <c r="AQ228" s="12">
        <v>25683</v>
      </c>
      <c r="AR228" s="12">
        <v>41887</v>
      </c>
      <c r="AS228" s="13">
        <v>51967</v>
      </c>
      <c r="AT228" s="14">
        <f>AH228+AI228+AJ228+AK228+AL228+AM228+AN228+AO228+AP228+AQ228+AR228+AS228</f>
        <v>357212</v>
      </c>
      <c r="AU228" s="8" t="str">
        <f>AU$18</f>
        <v>W-5.1</v>
      </c>
      <c r="AV228" s="8" t="s">
        <v>1147</v>
      </c>
      <c r="AW228" s="8" t="s">
        <v>1530</v>
      </c>
      <c r="AX228" s="15">
        <v>8760</v>
      </c>
      <c r="AY228" s="9">
        <v>12</v>
      </c>
      <c r="AZ228" s="16">
        <v>0</v>
      </c>
      <c r="BA228" s="16">
        <v>100</v>
      </c>
      <c r="BB228" s="9">
        <f t="shared" si="73"/>
        <v>0</v>
      </c>
      <c r="BC228" s="9">
        <f t="shared" si="74"/>
        <v>357212</v>
      </c>
      <c r="BD228" s="17">
        <f t="shared" si="75"/>
        <v>0</v>
      </c>
      <c r="BE228" s="17">
        <f t="shared" si="76"/>
        <v>0</v>
      </c>
      <c r="BF228" s="18">
        <f t="shared" si="77"/>
        <v>0</v>
      </c>
      <c r="BG228" s="18">
        <f t="shared" si="78"/>
        <v>0</v>
      </c>
      <c r="BH228" s="18">
        <f t="shared" si="79"/>
        <v>0</v>
      </c>
      <c r="BI228" s="19">
        <f t="shared" si="80"/>
        <v>0</v>
      </c>
      <c r="BJ228" s="20">
        <f t="shared" si="81"/>
        <v>0</v>
      </c>
      <c r="BK228" s="19">
        <f t="shared" si="82"/>
        <v>0</v>
      </c>
      <c r="BL228" s="20">
        <f t="shared" si="83"/>
        <v>0</v>
      </c>
      <c r="BM228" s="12">
        <f>VLOOKUP(AU228,Ceny!$A$3:$E$9,2,FALSE)</f>
        <v>6.4200000000000004E-3</v>
      </c>
      <c r="BN228" s="20">
        <f>ROUND(BM228*AX228*AW228*AZ228/100,2)</f>
        <v>0</v>
      </c>
      <c r="BO228" s="12">
        <f>VLOOKUP(AU228,Ceny!$A$3:$E$9,4,FALSE)</f>
        <v>4.96E-3</v>
      </c>
      <c r="BP228" s="20">
        <f>ROUND(BO228*AW228*AX228*BA228/100,2)</f>
        <v>14294.92</v>
      </c>
      <c r="BQ228" s="12">
        <f>VLOOKUP(AU228,Ceny!$A$3:$E$9,3,FALSE)</f>
        <v>2.3060000000000001E-2</v>
      </c>
      <c r="BR228" s="20">
        <f t="shared" si="84"/>
        <v>0</v>
      </c>
      <c r="BS228" s="12">
        <f>VLOOKUP(AU228,Ceny!$A$3:$E$9,5,FALSE)</f>
        <v>1.8329999999999999E-2</v>
      </c>
      <c r="BT228" s="20">
        <f t="shared" si="85"/>
        <v>6547.7</v>
      </c>
      <c r="BU228" s="20">
        <v>0</v>
      </c>
      <c r="BV228" s="68">
        <f t="shared" si="86"/>
        <v>0</v>
      </c>
      <c r="BW228" s="21">
        <f t="shared" si="87"/>
        <v>20842.62</v>
      </c>
      <c r="BX228" s="21">
        <f t="shared" si="88"/>
        <v>4793.8</v>
      </c>
      <c r="BY228" s="21">
        <f t="shared" si="89"/>
        <v>25636.42</v>
      </c>
      <c r="CA228" s="66"/>
    </row>
    <row r="229" spans="1:79">
      <c r="A229" s="73">
        <f t="shared" si="90"/>
        <v>216</v>
      </c>
      <c r="B229" s="8" t="s">
        <v>65</v>
      </c>
      <c r="C229" s="8" t="s">
        <v>66</v>
      </c>
      <c r="D229" s="8" t="s">
        <v>67</v>
      </c>
      <c r="E229" s="8" t="s">
        <v>67</v>
      </c>
      <c r="F229" s="8" t="s">
        <v>68</v>
      </c>
      <c r="G229" s="8" t="s">
        <v>69</v>
      </c>
      <c r="H229" s="8"/>
      <c r="I229" s="8" t="s">
        <v>70</v>
      </c>
      <c r="J229" s="8" t="s">
        <v>509</v>
      </c>
      <c r="K229" s="8" t="s">
        <v>510</v>
      </c>
      <c r="L229" s="8" t="s">
        <v>67</v>
      </c>
      <c r="M229" s="8" t="s">
        <v>67</v>
      </c>
      <c r="N229" s="8" t="s">
        <v>511</v>
      </c>
      <c r="O229" s="8" t="s">
        <v>227</v>
      </c>
      <c r="P229" s="8"/>
      <c r="Q229" s="8" t="s">
        <v>740</v>
      </c>
      <c r="R229" s="8" t="s">
        <v>741</v>
      </c>
      <c r="S229" s="8">
        <v>0</v>
      </c>
      <c r="T229" s="9" t="s">
        <v>49</v>
      </c>
      <c r="U229" s="9" t="s">
        <v>35</v>
      </c>
      <c r="V229" s="8" t="s">
        <v>746</v>
      </c>
      <c r="W229" s="10">
        <v>45657</v>
      </c>
      <c r="X229" s="8" t="s">
        <v>747</v>
      </c>
      <c r="Y229" s="8" t="s">
        <v>919</v>
      </c>
      <c r="Z229" s="8" t="s">
        <v>920</v>
      </c>
      <c r="AA229" s="8" t="s">
        <v>67</v>
      </c>
      <c r="AB229" s="8" t="s">
        <v>67</v>
      </c>
      <c r="AC229" s="8" t="s">
        <v>921</v>
      </c>
      <c r="AD229" s="8" t="s">
        <v>766</v>
      </c>
      <c r="AE229" s="8"/>
      <c r="AF229" s="11" t="s">
        <v>1578</v>
      </c>
      <c r="AG229" s="8"/>
      <c r="AH229" s="12">
        <v>33263</v>
      </c>
      <c r="AI229" s="12">
        <v>32928</v>
      </c>
      <c r="AJ229" s="12">
        <v>31968</v>
      </c>
      <c r="AK229" s="12">
        <v>35282</v>
      </c>
      <c r="AL229" s="12">
        <v>17837</v>
      </c>
      <c r="AM229" s="12">
        <v>6588</v>
      </c>
      <c r="AN229" s="12">
        <v>3585</v>
      </c>
      <c r="AO229" s="12">
        <v>7497</v>
      </c>
      <c r="AP229" s="12">
        <v>7280</v>
      </c>
      <c r="AQ229" s="12">
        <v>25014</v>
      </c>
      <c r="AR229" s="12">
        <v>44483</v>
      </c>
      <c r="AS229" s="13">
        <v>52256</v>
      </c>
      <c r="AT229" s="14">
        <f>AH229+AI229+AJ229+AK229+AL229+AM229+AN229+AO229+AP229+AQ229+AR229+AS229</f>
        <v>297981</v>
      </c>
      <c r="AU229" s="8" t="str">
        <f>AU$18</f>
        <v>W-5.1</v>
      </c>
      <c r="AV229" s="8" t="s">
        <v>1147</v>
      </c>
      <c r="AW229" s="8" t="s">
        <v>1579</v>
      </c>
      <c r="AX229" s="15">
        <v>8760</v>
      </c>
      <c r="AY229" s="9">
        <v>12</v>
      </c>
      <c r="AZ229" s="16">
        <v>0</v>
      </c>
      <c r="BA229" s="16">
        <v>100</v>
      </c>
      <c r="BB229" s="9">
        <f t="shared" si="73"/>
        <v>0</v>
      </c>
      <c r="BC229" s="9">
        <f t="shared" si="74"/>
        <v>297981</v>
      </c>
      <c r="BD229" s="17">
        <f t="shared" si="75"/>
        <v>0</v>
      </c>
      <c r="BE229" s="17">
        <f t="shared" si="76"/>
        <v>0</v>
      </c>
      <c r="BF229" s="18">
        <f t="shared" si="77"/>
        <v>0</v>
      </c>
      <c r="BG229" s="18">
        <f t="shared" si="78"/>
        <v>0</v>
      </c>
      <c r="BH229" s="18">
        <f t="shared" si="79"/>
        <v>0</v>
      </c>
      <c r="BI229" s="19">
        <f t="shared" si="80"/>
        <v>0</v>
      </c>
      <c r="BJ229" s="20">
        <f t="shared" si="81"/>
        <v>0</v>
      </c>
      <c r="BK229" s="19">
        <f t="shared" si="82"/>
        <v>0</v>
      </c>
      <c r="BL229" s="20">
        <f t="shared" si="83"/>
        <v>0</v>
      </c>
      <c r="BM229" s="12">
        <f>VLOOKUP(AU229,Ceny!$A$3:$E$9,2,FALSE)</f>
        <v>6.4200000000000004E-3</v>
      </c>
      <c r="BN229" s="20">
        <f>ROUND(BM229*AX229*AW229*AZ229/100,2)</f>
        <v>0</v>
      </c>
      <c r="BO229" s="12">
        <f>VLOOKUP(AU229,Ceny!$A$3:$E$9,4,FALSE)</f>
        <v>4.96E-3</v>
      </c>
      <c r="BP229" s="20">
        <f>ROUND(BO229*AW229*AX229*BA229/100,2)</f>
        <v>8689.92</v>
      </c>
      <c r="BQ229" s="12">
        <f>VLOOKUP(AU229,Ceny!$A$3:$E$9,3,FALSE)</f>
        <v>2.3060000000000001E-2</v>
      </c>
      <c r="BR229" s="20">
        <f t="shared" si="84"/>
        <v>0</v>
      </c>
      <c r="BS229" s="12">
        <f>VLOOKUP(AU229,Ceny!$A$3:$E$9,5,FALSE)</f>
        <v>1.8329999999999999E-2</v>
      </c>
      <c r="BT229" s="20">
        <f t="shared" si="85"/>
        <v>5461.99</v>
      </c>
      <c r="BU229" s="20">
        <v>0</v>
      </c>
      <c r="BV229" s="68">
        <f t="shared" si="86"/>
        <v>0</v>
      </c>
      <c r="BW229" s="21">
        <f t="shared" si="87"/>
        <v>14151.91</v>
      </c>
      <c r="BX229" s="21">
        <f t="shared" si="88"/>
        <v>3254.94</v>
      </c>
      <c r="BY229" s="21">
        <f t="shared" si="89"/>
        <v>17406.849999999999</v>
      </c>
      <c r="CA229" s="66"/>
    </row>
    <row r="230" spans="1:79">
      <c r="A230" s="73">
        <f t="shared" si="90"/>
        <v>217</v>
      </c>
      <c r="B230" s="8" t="s">
        <v>65</v>
      </c>
      <c r="C230" s="8" t="s">
        <v>66</v>
      </c>
      <c r="D230" s="8" t="s">
        <v>67</v>
      </c>
      <c r="E230" s="8" t="s">
        <v>67</v>
      </c>
      <c r="F230" s="8" t="s">
        <v>68</v>
      </c>
      <c r="G230" s="8" t="s">
        <v>69</v>
      </c>
      <c r="H230" s="8"/>
      <c r="I230" s="8" t="s">
        <v>70</v>
      </c>
      <c r="J230" s="8" t="s">
        <v>512</v>
      </c>
      <c r="K230" s="8" t="s">
        <v>76</v>
      </c>
      <c r="L230" s="8" t="s">
        <v>67</v>
      </c>
      <c r="M230" s="8" t="s">
        <v>67</v>
      </c>
      <c r="N230" s="8" t="s">
        <v>77</v>
      </c>
      <c r="O230" s="8" t="s">
        <v>411</v>
      </c>
      <c r="P230" s="8"/>
      <c r="Q230" s="8" t="s">
        <v>740</v>
      </c>
      <c r="R230" s="8" t="s">
        <v>741</v>
      </c>
      <c r="S230" s="8">
        <v>0</v>
      </c>
      <c r="T230" s="9" t="s">
        <v>49</v>
      </c>
      <c r="U230" s="9" t="s">
        <v>35</v>
      </c>
      <c r="V230" s="8" t="s">
        <v>746</v>
      </c>
      <c r="W230" s="10">
        <v>45657</v>
      </c>
      <c r="X230" s="8" t="s">
        <v>747</v>
      </c>
      <c r="Y230" s="8" t="s">
        <v>922</v>
      </c>
      <c r="Z230" s="8" t="s">
        <v>76</v>
      </c>
      <c r="AA230" s="8" t="s">
        <v>67</v>
      </c>
      <c r="AB230" s="8" t="s">
        <v>67</v>
      </c>
      <c r="AC230" s="8" t="s">
        <v>77</v>
      </c>
      <c r="AD230" s="8" t="s">
        <v>411</v>
      </c>
      <c r="AE230" s="8"/>
      <c r="AF230" s="11" t="s">
        <v>1580</v>
      </c>
      <c r="AG230" s="8" t="s">
        <v>1581</v>
      </c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3"/>
      <c r="AT230" s="14">
        <v>30292</v>
      </c>
      <c r="AU230" s="8" t="str">
        <f>AU$21</f>
        <v>W-3.6</v>
      </c>
      <c r="AV230" s="8" t="s">
        <v>1147</v>
      </c>
      <c r="AW230" s="8"/>
      <c r="AX230" s="15">
        <v>8760</v>
      </c>
      <c r="AY230" s="9">
        <v>12</v>
      </c>
      <c r="AZ230" s="16">
        <v>0</v>
      </c>
      <c r="BA230" s="16">
        <v>100</v>
      </c>
      <c r="BB230" s="9">
        <f t="shared" si="73"/>
        <v>0</v>
      </c>
      <c r="BC230" s="9">
        <f t="shared" si="74"/>
        <v>30292</v>
      </c>
      <c r="BD230" s="17">
        <f t="shared" si="75"/>
        <v>0</v>
      </c>
      <c r="BE230" s="17">
        <f t="shared" si="76"/>
        <v>0</v>
      </c>
      <c r="BF230" s="18">
        <f t="shared" si="77"/>
        <v>0</v>
      </c>
      <c r="BG230" s="18">
        <f t="shared" si="78"/>
        <v>0</v>
      </c>
      <c r="BH230" s="18">
        <f t="shared" si="79"/>
        <v>0</v>
      </c>
      <c r="BI230" s="19">
        <f t="shared" si="80"/>
        <v>0</v>
      </c>
      <c r="BJ230" s="20">
        <f t="shared" si="81"/>
        <v>0</v>
      </c>
      <c r="BK230" s="19">
        <f t="shared" si="82"/>
        <v>0</v>
      </c>
      <c r="BL230" s="20">
        <f t="shared" si="83"/>
        <v>0</v>
      </c>
      <c r="BM230" s="12">
        <f>VLOOKUP(AU230,Ceny!$A$3:$E$9,2,FALSE)</f>
        <v>42.41</v>
      </c>
      <c r="BN230" s="20">
        <f t="shared" ref="BN230:BN238" si="92">ROUND(BM230*AY230*AZ230/100,2)</f>
        <v>0</v>
      </c>
      <c r="BO230" s="12">
        <f>VLOOKUP(AU230,Ceny!$A$3:$E$9,4,FALSE)</f>
        <v>32.76</v>
      </c>
      <c r="BP230" s="20">
        <f t="shared" ref="BP230:BP238" si="93">ROUND(BO230*AY230*BA230/100,2)</f>
        <v>393.12</v>
      </c>
      <c r="BQ230" s="12">
        <f>VLOOKUP(AU230,Ceny!$A$3:$E$9,3,FALSE)</f>
        <v>4.4200000000000003E-2</v>
      </c>
      <c r="BR230" s="20">
        <f t="shared" si="84"/>
        <v>0</v>
      </c>
      <c r="BS230" s="12">
        <f>VLOOKUP(AU230,Ceny!$A$3:$E$9,5,FALSE)</f>
        <v>3.5119999999999998E-2</v>
      </c>
      <c r="BT230" s="20">
        <f t="shared" si="85"/>
        <v>1063.8599999999999</v>
      </c>
      <c r="BU230" s="20">
        <v>0</v>
      </c>
      <c r="BV230" s="68">
        <f t="shared" si="86"/>
        <v>0</v>
      </c>
      <c r="BW230" s="21">
        <f t="shared" si="87"/>
        <v>1456.98</v>
      </c>
      <c r="BX230" s="21">
        <f t="shared" si="88"/>
        <v>335.11</v>
      </c>
      <c r="BY230" s="21">
        <f t="shared" si="89"/>
        <v>1792.0900000000001</v>
      </c>
      <c r="CA230" s="66"/>
    </row>
    <row r="231" spans="1:79">
      <c r="A231" s="73">
        <f t="shared" si="90"/>
        <v>218</v>
      </c>
      <c r="B231" s="8" t="s">
        <v>65</v>
      </c>
      <c r="C231" s="8" t="s">
        <v>66</v>
      </c>
      <c r="D231" s="8" t="s">
        <v>67</v>
      </c>
      <c r="E231" s="8" t="s">
        <v>67</v>
      </c>
      <c r="F231" s="8" t="s">
        <v>68</v>
      </c>
      <c r="G231" s="8" t="s">
        <v>69</v>
      </c>
      <c r="H231" s="8"/>
      <c r="I231" s="8" t="s">
        <v>70</v>
      </c>
      <c r="J231" s="8" t="s">
        <v>512</v>
      </c>
      <c r="K231" s="8" t="s">
        <v>76</v>
      </c>
      <c r="L231" s="8" t="s">
        <v>67</v>
      </c>
      <c r="M231" s="8" t="s">
        <v>67</v>
      </c>
      <c r="N231" s="8" t="s">
        <v>77</v>
      </c>
      <c r="O231" s="8" t="s">
        <v>411</v>
      </c>
      <c r="P231" s="8"/>
      <c r="Q231" s="8" t="s">
        <v>740</v>
      </c>
      <c r="R231" s="8" t="s">
        <v>741</v>
      </c>
      <c r="S231" s="8">
        <v>0</v>
      </c>
      <c r="T231" s="9" t="s">
        <v>49</v>
      </c>
      <c r="U231" s="9" t="s">
        <v>35</v>
      </c>
      <c r="V231" s="8" t="s">
        <v>746</v>
      </c>
      <c r="W231" s="10">
        <v>45657</v>
      </c>
      <c r="X231" s="8" t="s">
        <v>747</v>
      </c>
      <c r="Y231" s="8" t="s">
        <v>922</v>
      </c>
      <c r="Z231" s="8" t="s">
        <v>76</v>
      </c>
      <c r="AA231" s="8" t="s">
        <v>67</v>
      </c>
      <c r="AB231" s="8" t="s">
        <v>67</v>
      </c>
      <c r="AC231" s="8" t="s">
        <v>77</v>
      </c>
      <c r="AD231" s="8" t="s">
        <v>411</v>
      </c>
      <c r="AE231" s="8"/>
      <c r="AF231" s="11" t="s">
        <v>1582</v>
      </c>
      <c r="AG231" s="8" t="s">
        <v>1583</v>
      </c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3"/>
      <c r="AT231" s="14">
        <v>347464</v>
      </c>
      <c r="AU231" s="8" t="str">
        <f>AU$16</f>
        <v>W-4</v>
      </c>
      <c r="AV231" s="8" t="s">
        <v>1147</v>
      </c>
      <c r="AW231" s="8"/>
      <c r="AX231" s="15">
        <v>8760</v>
      </c>
      <c r="AY231" s="9">
        <v>12</v>
      </c>
      <c r="AZ231" s="16">
        <v>0</v>
      </c>
      <c r="BA231" s="16">
        <v>100</v>
      </c>
      <c r="BB231" s="9">
        <f t="shared" si="73"/>
        <v>0</v>
      </c>
      <c r="BC231" s="9">
        <f t="shared" si="74"/>
        <v>347464</v>
      </c>
      <c r="BD231" s="17">
        <f t="shared" si="75"/>
        <v>0</v>
      </c>
      <c r="BE231" s="17">
        <f t="shared" si="76"/>
        <v>0</v>
      </c>
      <c r="BF231" s="18">
        <f t="shared" si="77"/>
        <v>0</v>
      </c>
      <c r="BG231" s="18">
        <f t="shared" si="78"/>
        <v>0</v>
      </c>
      <c r="BH231" s="18">
        <f t="shared" si="79"/>
        <v>0</v>
      </c>
      <c r="BI231" s="19">
        <f t="shared" si="80"/>
        <v>0</v>
      </c>
      <c r="BJ231" s="20">
        <f t="shared" si="81"/>
        <v>0</v>
      </c>
      <c r="BK231" s="19">
        <f t="shared" si="82"/>
        <v>0</v>
      </c>
      <c r="BL231" s="20">
        <f t="shared" si="83"/>
        <v>0</v>
      </c>
      <c r="BM231" s="12">
        <f>VLOOKUP(AU231,Ceny!$A$3:$E$9,2,FALSE)</f>
        <v>204.77</v>
      </c>
      <c r="BN231" s="20">
        <f t="shared" si="92"/>
        <v>0</v>
      </c>
      <c r="BO231" s="12">
        <f>VLOOKUP(AU231,Ceny!$A$3:$E$9,4,FALSE)</f>
        <v>158.16</v>
      </c>
      <c r="BP231" s="20">
        <f t="shared" si="93"/>
        <v>1897.92</v>
      </c>
      <c r="BQ231" s="12">
        <f>VLOOKUP(AU231,Ceny!$A$3:$E$9,3,FALSE)</f>
        <v>4.4069999999999998E-2</v>
      </c>
      <c r="BR231" s="20">
        <f t="shared" si="84"/>
        <v>0</v>
      </c>
      <c r="BS231" s="12">
        <f>VLOOKUP(AU231,Ceny!$A$3:$E$9,5,FALSE)</f>
        <v>3.5020000000000003E-2</v>
      </c>
      <c r="BT231" s="20">
        <f t="shared" si="85"/>
        <v>12168.19</v>
      </c>
      <c r="BU231" s="20">
        <v>0</v>
      </c>
      <c r="BV231" s="68">
        <f t="shared" si="86"/>
        <v>0</v>
      </c>
      <c r="BW231" s="21">
        <f t="shared" si="87"/>
        <v>14066.11</v>
      </c>
      <c r="BX231" s="21">
        <f t="shared" si="88"/>
        <v>3235.21</v>
      </c>
      <c r="BY231" s="21">
        <f t="shared" si="89"/>
        <v>17301.32</v>
      </c>
      <c r="CA231" s="66"/>
    </row>
    <row r="232" spans="1:79">
      <c r="A232" s="73">
        <f t="shared" si="90"/>
        <v>219</v>
      </c>
      <c r="B232" s="8" t="s">
        <v>65</v>
      </c>
      <c r="C232" s="8" t="s">
        <v>66</v>
      </c>
      <c r="D232" s="8" t="s">
        <v>67</v>
      </c>
      <c r="E232" s="8" t="s">
        <v>67</v>
      </c>
      <c r="F232" s="8" t="s">
        <v>68</v>
      </c>
      <c r="G232" s="8" t="s">
        <v>69</v>
      </c>
      <c r="H232" s="8"/>
      <c r="I232" s="8" t="s">
        <v>70</v>
      </c>
      <c r="J232" s="8" t="s">
        <v>512</v>
      </c>
      <c r="K232" s="8" t="s">
        <v>76</v>
      </c>
      <c r="L232" s="8" t="s">
        <v>67</v>
      </c>
      <c r="M232" s="8" t="s">
        <v>67</v>
      </c>
      <c r="N232" s="8" t="s">
        <v>77</v>
      </c>
      <c r="O232" s="8" t="s">
        <v>411</v>
      </c>
      <c r="P232" s="8"/>
      <c r="Q232" s="8" t="s">
        <v>740</v>
      </c>
      <c r="R232" s="8" t="s">
        <v>741</v>
      </c>
      <c r="S232" s="8">
        <v>0</v>
      </c>
      <c r="T232" s="9" t="s">
        <v>49</v>
      </c>
      <c r="U232" s="9" t="s">
        <v>35</v>
      </c>
      <c r="V232" s="8" t="s">
        <v>746</v>
      </c>
      <c r="W232" s="10">
        <v>45657</v>
      </c>
      <c r="X232" s="8" t="s">
        <v>747</v>
      </c>
      <c r="Y232" s="8" t="s">
        <v>922</v>
      </c>
      <c r="Z232" s="8" t="s">
        <v>783</v>
      </c>
      <c r="AA232" s="8" t="s">
        <v>67</v>
      </c>
      <c r="AB232" s="8" t="s">
        <v>67</v>
      </c>
      <c r="AC232" s="8" t="s">
        <v>923</v>
      </c>
      <c r="AD232" s="8" t="s">
        <v>924</v>
      </c>
      <c r="AE232" s="8" t="s">
        <v>766</v>
      </c>
      <c r="AF232" s="11" t="s">
        <v>1584</v>
      </c>
      <c r="AG232" s="8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3"/>
      <c r="AT232" s="14">
        <v>676</v>
      </c>
      <c r="AU232" s="8" t="str">
        <f>AU$14</f>
        <v>W-1.1</v>
      </c>
      <c r="AV232" s="8" t="s">
        <v>1147</v>
      </c>
      <c r="AW232" s="8"/>
      <c r="AX232" s="15">
        <v>8760</v>
      </c>
      <c r="AY232" s="9">
        <v>12</v>
      </c>
      <c r="AZ232" s="16">
        <v>0</v>
      </c>
      <c r="BA232" s="16">
        <v>100</v>
      </c>
      <c r="BB232" s="9">
        <f t="shared" si="73"/>
        <v>0</v>
      </c>
      <c r="BC232" s="9">
        <f t="shared" si="74"/>
        <v>676</v>
      </c>
      <c r="BD232" s="17">
        <f t="shared" si="75"/>
        <v>0</v>
      </c>
      <c r="BE232" s="17">
        <f t="shared" si="76"/>
        <v>0</v>
      </c>
      <c r="BF232" s="18">
        <f t="shared" si="77"/>
        <v>0</v>
      </c>
      <c r="BG232" s="18">
        <f t="shared" si="78"/>
        <v>0</v>
      </c>
      <c r="BH232" s="18">
        <f t="shared" si="79"/>
        <v>0</v>
      </c>
      <c r="BI232" s="19">
        <f t="shared" si="80"/>
        <v>0</v>
      </c>
      <c r="BJ232" s="20">
        <f t="shared" si="81"/>
        <v>0</v>
      </c>
      <c r="BK232" s="19">
        <f t="shared" si="82"/>
        <v>0</v>
      </c>
      <c r="BL232" s="20">
        <f t="shared" si="83"/>
        <v>0</v>
      </c>
      <c r="BM232" s="12">
        <f>VLOOKUP(AU232,Ceny!$A$3:$E$9,2,FALSE)</f>
        <v>6.01</v>
      </c>
      <c r="BN232" s="20">
        <f t="shared" si="92"/>
        <v>0</v>
      </c>
      <c r="BO232" s="12">
        <f>VLOOKUP(AU232,Ceny!$A$3:$E$9,4,FALSE)</f>
        <v>4.6399999999999997</v>
      </c>
      <c r="BP232" s="20">
        <f t="shared" si="93"/>
        <v>55.68</v>
      </c>
      <c r="BQ232" s="12">
        <f>VLOOKUP(AU232,Ceny!$A$3:$E$9,3,FALSE)</f>
        <v>5.706E-2</v>
      </c>
      <c r="BR232" s="20">
        <f t="shared" si="84"/>
        <v>0</v>
      </c>
      <c r="BS232" s="12">
        <f>VLOOKUP(AU232,Ceny!$A$3:$E$9,5,FALSE)</f>
        <v>4.5350000000000001E-2</v>
      </c>
      <c r="BT232" s="20">
        <f t="shared" si="85"/>
        <v>30.66</v>
      </c>
      <c r="BU232" s="20">
        <v>0</v>
      </c>
      <c r="BV232" s="68">
        <f t="shared" si="86"/>
        <v>0</v>
      </c>
      <c r="BW232" s="21">
        <f t="shared" si="87"/>
        <v>86.34</v>
      </c>
      <c r="BX232" s="21">
        <f t="shared" si="88"/>
        <v>19.86</v>
      </c>
      <c r="BY232" s="21">
        <f t="shared" si="89"/>
        <v>106.2</v>
      </c>
      <c r="CA232" s="66"/>
    </row>
    <row r="233" spans="1:79">
      <c r="A233" s="73">
        <f t="shared" si="90"/>
        <v>220</v>
      </c>
      <c r="B233" s="8" t="s">
        <v>65</v>
      </c>
      <c r="C233" s="8" t="s">
        <v>66</v>
      </c>
      <c r="D233" s="8" t="s">
        <v>67</v>
      </c>
      <c r="E233" s="8" t="s">
        <v>67</v>
      </c>
      <c r="F233" s="8" t="s">
        <v>68</v>
      </c>
      <c r="G233" s="8" t="s">
        <v>69</v>
      </c>
      <c r="H233" s="8"/>
      <c r="I233" s="8" t="s">
        <v>70</v>
      </c>
      <c r="J233" s="8" t="s">
        <v>512</v>
      </c>
      <c r="K233" s="8" t="s">
        <v>76</v>
      </c>
      <c r="L233" s="8" t="s">
        <v>67</v>
      </c>
      <c r="M233" s="8" t="s">
        <v>67</v>
      </c>
      <c r="N233" s="8" t="s">
        <v>77</v>
      </c>
      <c r="O233" s="8" t="s">
        <v>411</v>
      </c>
      <c r="P233" s="8"/>
      <c r="Q233" s="8" t="s">
        <v>740</v>
      </c>
      <c r="R233" s="8" t="s">
        <v>741</v>
      </c>
      <c r="S233" s="8">
        <v>0</v>
      </c>
      <c r="T233" s="9" t="s">
        <v>49</v>
      </c>
      <c r="U233" s="9" t="s">
        <v>35</v>
      </c>
      <c r="V233" s="8" t="s">
        <v>746</v>
      </c>
      <c r="W233" s="10">
        <v>45657</v>
      </c>
      <c r="X233" s="8" t="s">
        <v>747</v>
      </c>
      <c r="Y233" s="8" t="s">
        <v>922</v>
      </c>
      <c r="Z233" s="8" t="s">
        <v>557</v>
      </c>
      <c r="AA233" s="8" t="s">
        <v>67</v>
      </c>
      <c r="AB233" s="8" t="s">
        <v>67</v>
      </c>
      <c r="AC233" s="8" t="s">
        <v>925</v>
      </c>
      <c r="AD233" s="8" t="s">
        <v>276</v>
      </c>
      <c r="AE233" s="8"/>
      <c r="AF233" s="11" t="s">
        <v>1585</v>
      </c>
      <c r="AG233" s="8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3"/>
      <c r="AT233" s="14">
        <v>34314</v>
      </c>
      <c r="AU233" s="8" t="str">
        <f>AU$21</f>
        <v>W-3.6</v>
      </c>
      <c r="AV233" s="8" t="s">
        <v>1147</v>
      </c>
      <c r="AW233" s="8"/>
      <c r="AX233" s="15">
        <v>8760</v>
      </c>
      <c r="AY233" s="9">
        <v>12</v>
      </c>
      <c r="AZ233" s="16">
        <v>0</v>
      </c>
      <c r="BA233" s="16">
        <v>100</v>
      </c>
      <c r="BB233" s="9">
        <f t="shared" si="73"/>
        <v>0</v>
      </c>
      <c r="BC233" s="9">
        <f t="shared" si="74"/>
        <v>34314</v>
      </c>
      <c r="BD233" s="17">
        <f t="shared" si="75"/>
        <v>0</v>
      </c>
      <c r="BE233" s="17">
        <f t="shared" si="76"/>
        <v>0</v>
      </c>
      <c r="BF233" s="18">
        <f t="shared" si="77"/>
        <v>0</v>
      </c>
      <c r="BG233" s="18">
        <f t="shared" si="78"/>
        <v>0</v>
      </c>
      <c r="BH233" s="18">
        <f t="shared" si="79"/>
        <v>0</v>
      </c>
      <c r="BI233" s="19">
        <f t="shared" si="80"/>
        <v>0</v>
      </c>
      <c r="BJ233" s="20">
        <f t="shared" si="81"/>
        <v>0</v>
      </c>
      <c r="BK233" s="19">
        <f t="shared" si="82"/>
        <v>0</v>
      </c>
      <c r="BL233" s="20">
        <f t="shared" si="83"/>
        <v>0</v>
      </c>
      <c r="BM233" s="12">
        <f>VLOOKUP(AU233,Ceny!$A$3:$E$9,2,FALSE)</f>
        <v>42.41</v>
      </c>
      <c r="BN233" s="20">
        <f t="shared" si="92"/>
        <v>0</v>
      </c>
      <c r="BO233" s="12">
        <f>VLOOKUP(AU233,Ceny!$A$3:$E$9,4,FALSE)</f>
        <v>32.76</v>
      </c>
      <c r="BP233" s="20">
        <f t="shared" si="93"/>
        <v>393.12</v>
      </c>
      <c r="BQ233" s="12">
        <f>VLOOKUP(AU233,Ceny!$A$3:$E$9,3,FALSE)</f>
        <v>4.4200000000000003E-2</v>
      </c>
      <c r="BR233" s="20">
        <f t="shared" si="84"/>
        <v>0</v>
      </c>
      <c r="BS233" s="12">
        <f>VLOOKUP(AU233,Ceny!$A$3:$E$9,5,FALSE)</f>
        <v>3.5119999999999998E-2</v>
      </c>
      <c r="BT233" s="20">
        <f t="shared" si="85"/>
        <v>1205.1099999999999</v>
      </c>
      <c r="BU233" s="20">
        <v>0</v>
      </c>
      <c r="BV233" s="68">
        <f t="shared" si="86"/>
        <v>0</v>
      </c>
      <c r="BW233" s="21">
        <f t="shared" si="87"/>
        <v>1598.23</v>
      </c>
      <c r="BX233" s="21">
        <f t="shared" si="88"/>
        <v>367.59</v>
      </c>
      <c r="BY233" s="21">
        <f t="shared" si="89"/>
        <v>1965.82</v>
      </c>
      <c r="CA233" s="66"/>
    </row>
    <row r="234" spans="1:79">
      <c r="A234" s="73">
        <f t="shared" si="90"/>
        <v>221</v>
      </c>
      <c r="B234" s="8" t="s">
        <v>65</v>
      </c>
      <c r="C234" s="8" t="s">
        <v>66</v>
      </c>
      <c r="D234" s="8" t="s">
        <v>67</v>
      </c>
      <c r="E234" s="8" t="s">
        <v>67</v>
      </c>
      <c r="F234" s="8" t="s">
        <v>68</v>
      </c>
      <c r="G234" s="8" t="s">
        <v>69</v>
      </c>
      <c r="H234" s="8"/>
      <c r="I234" s="8" t="s">
        <v>70</v>
      </c>
      <c r="J234" s="8" t="s">
        <v>513</v>
      </c>
      <c r="K234" s="8" t="s">
        <v>514</v>
      </c>
      <c r="L234" s="8" t="s">
        <v>67</v>
      </c>
      <c r="M234" s="8" t="s">
        <v>67</v>
      </c>
      <c r="N234" s="8" t="s">
        <v>515</v>
      </c>
      <c r="O234" s="8" t="s">
        <v>516</v>
      </c>
      <c r="P234" s="8"/>
      <c r="Q234" s="8" t="s">
        <v>740</v>
      </c>
      <c r="R234" s="8" t="s">
        <v>741</v>
      </c>
      <c r="S234" s="8">
        <v>0</v>
      </c>
      <c r="T234" s="9" t="s">
        <v>49</v>
      </c>
      <c r="U234" s="9" t="s">
        <v>35</v>
      </c>
      <c r="V234" s="8" t="s">
        <v>746</v>
      </c>
      <c r="W234" s="10">
        <v>45657</v>
      </c>
      <c r="X234" s="8" t="s">
        <v>747</v>
      </c>
      <c r="Y234" s="8" t="s">
        <v>513</v>
      </c>
      <c r="Z234" s="8" t="s">
        <v>514</v>
      </c>
      <c r="AA234" s="8" t="s">
        <v>67</v>
      </c>
      <c r="AB234" s="8" t="s">
        <v>67</v>
      </c>
      <c r="AC234" s="8" t="s">
        <v>515</v>
      </c>
      <c r="AD234" s="8" t="s">
        <v>516</v>
      </c>
      <c r="AE234" s="8"/>
      <c r="AF234" s="11" t="s">
        <v>1586</v>
      </c>
      <c r="AG234" s="8" t="s">
        <v>1587</v>
      </c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3"/>
      <c r="AT234" s="14">
        <v>13688</v>
      </c>
      <c r="AU234" s="8" t="str">
        <f>AU$21</f>
        <v>W-3.6</v>
      </c>
      <c r="AV234" s="8" t="s">
        <v>1147</v>
      </c>
      <c r="AW234" s="8"/>
      <c r="AX234" s="15">
        <v>8760</v>
      </c>
      <c r="AY234" s="9">
        <v>12</v>
      </c>
      <c r="AZ234" s="16">
        <v>0</v>
      </c>
      <c r="BA234" s="16">
        <v>100</v>
      </c>
      <c r="BB234" s="9">
        <f t="shared" si="73"/>
        <v>0</v>
      </c>
      <c r="BC234" s="9">
        <f t="shared" si="74"/>
        <v>13688</v>
      </c>
      <c r="BD234" s="17">
        <f t="shared" si="75"/>
        <v>0</v>
      </c>
      <c r="BE234" s="17">
        <f t="shared" si="76"/>
        <v>0</v>
      </c>
      <c r="BF234" s="18">
        <f t="shared" si="77"/>
        <v>0</v>
      </c>
      <c r="BG234" s="18">
        <f t="shared" si="78"/>
        <v>0</v>
      </c>
      <c r="BH234" s="18">
        <f t="shared" si="79"/>
        <v>0</v>
      </c>
      <c r="BI234" s="19">
        <f t="shared" si="80"/>
        <v>0</v>
      </c>
      <c r="BJ234" s="20">
        <f t="shared" si="81"/>
        <v>0</v>
      </c>
      <c r="BK234" s="19">
        <f t="shared" si="82"/>
        <v>0</v>
      </c>
      <c r="BL234" s="20">
        <f t="shared" si="83"/>
        <v>0</v>
      </c>
      <c r="BM234" s="12">
        <f>VLOOKUP(AU234,Ceny!$A$3:$E$9,2,FALSE)</f>
        <v>42.41</v>
      </c>
      <c r="BN234" s="20">
        <f t="shared" si="92"/>
        <v>0</v>
      </c>
      <c r="BO234" s="12">
        <f>VLOOKUP(AU234,Ceny!$A$3:$E$9,4,FALSE)</f>
        <v>32.76</v>
      </c>
      <c r="BP234" s="20">
        <f t="shared" si="93"/>
        <v>393.12</v>
      </c>
      <c r="BQ234" s="12">
        <f>VLOOKUP(AU234,Ceny!$A$3:$E$9,3,FALSE)</f>
        <v>4.4200000000000003E-2</v>
      </c>
      <c r="BR234" s="20">
        <f t="shared" si="84"/>
        <v>0</v>
      </c>
      <c r="BS234" s="12">
        <f>VLOOKUP(AU234,Ceny!$A$3:$E$9,5,FALSE)</f>
        <v>3.5119999999999998E-2</v>
      </c>
      <c r="BT234" s="20">
        <f t="shared" si="85"/>
        <v>480.72</v>
      </c>
      <c r="BU234" s="20">
        <v>0</v>
      </c>
      <c r="BV234" s="68">
        <f t="shared" si="86"/>
        <v>0</v>
      </c>
      <c r="BW234" s="21">
        <f t="shared" si="87"/>
        <v>873.84</v>
      </c>
      <c r="BX234" s="21">
        <f t="shared" si="88"/>
        <v>200.98</v>
      </c>
      <c r="BY234" s="21">
        <f t="shared" si="89"/>
        <v>1074.82</v>
      </c>
      <c r="CA234" s="66"/>
    </row>
    <row r="235" spans="1:79">
      <c r="A235" s="73">
        <f t="shared" si="90"/>
        <v>222</v>
      </c>
      <c r="B235" s="8" t="s">
        <v>65</v>
      </c>
      <c r="C235" s="8" t="s">
        <v>66</v>
      </c>
      <c r="D235" s="8" t="s">
        <v>67</v>
      </c>
      <c r="E235" s="8" t="s">
        <v>67</v>
      </c>
      <c r="F235" s="8" t="s">
        <v>68</v>
      </c>
      <c r="G235" s="8" t="s">
        <v>69</v>
      </c>
      <c r="H235" s="8"/>
      <c r="I235" s="8" t="s">
        <v>70</v>
      </c>
      <c r="J235" s="8" t="s">
        <v>517</v>
      </c>
      <c r="K235" s="8" t="s">
        <v>518</v>
      </c>
      <c r="L235" s="8" t="s">
        <v>67</v>
      </c>
      <c r="M235" s="8" t="s">
        <v>67</v>
      </c>
      <c r="N235" s="8" t="s">
        <v>519</v>
      </c>
      <c r="O235" s="8" t="s">
        <v>520</v>
      </c>
      <c r="P235" s="8"/>
      <c r="Q235" s="8" t="s">
        <v>740</v>
      </c>
      <c r="R235" s="8" t="s">
        <v>741</v>
      </c>
      <c r="S235" s="8">
        <v>0</v>
      </c>
      <c r="T235" s="9" t="s">
        <v>49</v>
      </c>
      <c r="U235" s="9" t="s">
        <v>35</v>
      </c>
      <c r="V235" s="8" t="s">
        <v>746</v>
      </c>
      <c r="W235" s="10">
        <v>45657</v>
      </c>
      <c r="X235" s="8" t="s">
        <v>747</v>
      </c>
      <c r="Y235" s="8" t="s">
        <v>517</v>
      </c>
      <c r="Z235" s="8" t="s">
        <v>518</v>
      </c>
      <c r="AA235" s="8" t="s">
        <v>67</v>
      </c>
      <c r="AB235" s="8" t="s">
        <v>67</v>
      </c>
      <c r="AC235" s="8" t="s">
        <v>519</v>
      </c>
      <c r="AD235" s="8" t="s">
        <v>520</v>
      </c>
      <c r="AE235" s="8"/>
      <c r="AF235" s="11" t="s">
        <v>1588</v>
      </c>
      <c r="AG235" s="8" t="s">
        <v>1589</v>
      </c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3"/>
      <c r="AT235" s="14">
        <v>71695</v>
      </c>
      <c r="AU235" s="8" t="str">
        <f>AU$21</f>
        <v>W-3.6</v>
      </c>
      <c r="AV235" s="8" t="s">
        <v>1147</v>
      </c>
      <c r="AW235" s="8"/>
      <c r="AX235" s="15">
        <v>8760</v>
      </c>
      <c r="AY235" s="9">
        <v>12</v>
      </c>
      <c r="AZ235" s="16">
        <v>0</v>
      </c>
      <c r="BA235" s="16">
        <v>100</v>
      </c>
      <c r="BB235" s="9">
        <f t="shared" si="73"/>
        <v>0</v>
      </c>
      <c r="BC235" s="9">
        <f t="shared" si="74"/>
        <v>71695</v>
      </c>
      <c r="BD235" s="17">
        <f t="shared" si="75"/>
        <v>0</v>
      </c>
      <c r="BE235" s="17">
        <f t="shared" si="76"/>
        <v>0</v>
      </c>
      <c r="BF235" s="18">
        <f t="shared" si="77"/>
        <v>0</v>
      </c>
      <c r="BG235" s="18">
        <f t="shared" si="78"/>
        <v>0</v>
      </c>
      <c r="BH235" s="18">
        <f t="shared" si="79"/>
        <v>0</v>
      </c>
      <c r="BI235" s="19">
        <f t="shared" si="80"/>
        <v>0</v>
      </c>
      <c r="BJ235" s="20">
        <f t="shared" si="81"/>
        <v>0</v>
      </c>
      <c r="BK235" s="19">
        <f t="shared" si="82"/>
        <v>0</v>
      </c>
      <c r="BL235" s="20">
        <f t="shared" si="83"/>
        <v>0</v>
      </c>
      <c r="BM235" s="12">
        <f>VLOOKUP(AU235,Ceny!$A$3:$E$9,2,FALSE)</f>
        <v>42.41</v>
      </c>
      <c r="BN235" s="20">
        <f t="shared" si="92"/>
        <v>0</v>
      </c>
      <c r="BO235" s="12">
        <f>VLOOKUP(AU235,Ceny!$A$3:$E$9,4,FALSE)</f>
        <v>32.76</v>
      </c>
      <c r="BP235" s="20">
        <f t="shared" si="93"/>
        <v>393.12</v>
      </c>
      <c r="BQ235" s="12">
        <f>VLOOKUP(AU235,Ceny!$A$3:$E$9,3,FALSE)</f>
        <v>4.4200000000000003E-2</v>
      </c>
      <c r="BR235" s="20">
        <f t="shared" si="84"/>
        <v>0</v>
      </c>
      <c r="BS235" s="12">
        <f>VLOOKUP(AU235,Ceny!$A$3:$E$9,5,FALSE)</f>
        <v>3.5119999999999998E-2</v>
      </c>
      <c r="BT235" s="20">
        <f t="shared" si="85"/>
        <v>2517.9299999999998</v>
      </c>
      <c r="BU235" s="20">
        <v>0</v>
      </c>
      <c r="BV235" s="68">
        <f t="shared" si="86"/>
        <v>0</v>
      </c>
      <c r="BW235" s="21">
        <f t="shared" si="87"/>
        <v>2911.0499999999997</v>
      </c>
      <c r="BX235" s="21">
        <f t="shared" si="88"/>
        <v>669.54</v>
      </c>
      <c r="BY235" s="21">
        <f t="shared" si="89"/>
        <v>3580.5899999999997</v>
      </c>
      <c r="CA235" s="66"/>
    </row>
    <row r="236" spans="1:79">
      <c r="A236" s="73">
        <f t="shared" si="90"/>
        <v>223</v>
      </c>
      <c r="B236" s="8" t="s">
        <v>65</v>
      </c>
      <c r="C236" s="8" t="s">
        <v>66</v>
      </c>
      <c r="D236" s="8" t="s">
        <v>67</v>
      </c>
      <c r="E236" s="8" t="s">
        <v>67</v>
      </c>
      <c r="F236" s="8" t="s">
        <v>68</v>
      </c>
      <c r="G236" s="8" t="s">
        <v>69</v>
      </c>
      <c r="H236" s="8"/>
      <c r="I236" s="8" t="s">
        <v>70</v>
      </c>
      <c r="J236" s="8" t="s">
        <v>521</v>
      </c>
      <c r="K236" s="8" t="s">
        <v>522</v>
      </c>
      <c r="L236" s="8" t="s">
        <v>67</v>
      </c>
      <c r="M236" s="8" t="s">
        <v>67</v>
      </c>
      <c r="N236" s="8" t="s">
        <v>523</v>
      </c>
      <c r="O236" s="8" t="s">
        <v>524</v>
      </c>
      <c r="P236" s="8"/>
      <c r="Q236" s="8" t="s">
        <v>740</v>
      </c>
      <c r="R236" s="8" t="s">
        <v>741</v>
      </c>
      <c r="S236" s="8">
        <v>0</v>
      </c>
      <c r="T236" s="9" t="s">
        <v>49</v>
      </c>
      <c r="U236" s="9" t="s">
        <v>35</v>
      </c>
      <c r="V236" s="8" t="s">
        <v>746</v>
      </c>
      <c r="W236" s="10">
        <v>45657</v>
      </c>
      <c r="X236" s="8" t="s">
        <v>747</v>
      </c>
      <c r="Y236" s="8" t="s">
        <v>521</v>
      </c>
      <c r="Z236" s="8" t="s">
        <v>522</v>
      </c>
      <c r="AA236" s="8" t="s">
        <v>67</v>
      </c>
      <c r="AB236" s="8" t="s">
        <v>67</v>
      </c>
      <c r="AC236" s="8" t="s">
        <v>523</v>
      </c>
      <c r="AD236" s="8" t="s">
        <v>524</v>
      </c>
      <c r="AE236" s="8"/>
      <c r="AF236" s="11" t="s">
        <v>1590</v>
      </c>
      <c r="AG236" s="8" t="s">
        <v>1591</v>
      </c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3"/>
      <c r="AT236" s="14">
        <v>31670</v>
      </c>
      <c r="AU236" s="8" t="str">
        <f>AU$21</f>
        <v>W-3.6</v>
      </c>
      <c r="AV236" s="8" t="s">
        <v>1147</v>
      </c>
      <c r="AW236" s="8"/>
      <c r="AX236" s="15">
        <v>8760</v>
      </c>
      <c r="AY236" s="9">
        <v>12</v>
      </c>
      <c r="AZ236" s="16">
        <v>0</v>
      </c>
      <c r="BA236" s="16">
        <v>100</v>
      </c>
      <c r="BB236" s="9">
        <f t="shared" si="73"/>
        <v>0</v>
      </c>
      <c r="BC236" s="9">
        <f t="shared" si="74"/>
        <v>31670</v>
      </c>
      <c r="BD236" s="17">
        <f t="shared" si="75"/>
        <v>0</v>
      </c>
      <c r="BE236" s="17">
        <f t="shared" si="76"/>
        <v>0</v>
      </c>
      <c r="BF236" s="18">
        <f t="shared" si="77"/>
        <v>0</v>
      </c>
      <c r="BG236" s="18">
        <f t="shared" si="78"/>
        <v>0</v>
      </c>
      <c r="BH236" s="18">
        <f t="shared" si="79"/>
        <v>0</v>
      </c>
      <c r="BI236" s="19">
        <f t="shared" si="80"/>
        <v>0</v>
      </c>
      <c r="BJ236" s="20">
        <f t="shared" si="81"/>
        <v>0</v>
      </c>
      <c r="BK236" s="19">
        <f t="shared" si="82"/>
        <v>0</v>
      </c>
      <c r="BL236" s="20">
        <f t="shared" si="83"/>
        <v>0</v>
      </c>
      <c r="BM236" s="12">
        <f>VLOOKUP(AU236,Ceny!$A$3:$E$9,2,FALSE)</f>
        <v>42.41</v>
      </c>
      <c r="BN236" s="20">
        <f t="shared" si="92"/>
        <v>0</v>
      </c>
      <c r="BO236" s="12">
        <f>VLOOKUP(AU236,Ceny!$A$3:$E$9,4,FALSE)</f>
        <v>32.76</v>
      </c>
      <c r="BP236" s="20">
        <f t="shared" si="93"/>
        <v>393.12</v>
      </c>
      <c r="BQ236" s="12">
        <f>VLOOKUP(AU236,Ceny!$A$3:$E$9,3,FALSE)</f>
        <v>4.4200000000000003E-2</v>
      </c>
      <c r="BR236" s="20">
        <f t="shared" si="84"/>
        <v>0</v>
      </c>
      <c r="BS236" s="12">
        <f>VLOOKUP(AU236,Ceny!$A$3:$E$9,5,FALSE)</f>
        <v>3.5119999999999998E-2</v>
      </c>
      <c r="BT236" s="20">
        <f t="shared" si="85"/>
        <v>1112.25</v>
      </c>
      <c r="BU236" s="20">
        <v>0</v>
      </c>
      <c r="BV236" s="68">
        <f t="shared" si="86"/>
        <v>0</v>
      </c>
      <c r="BW236" s="21">
        <f t="shared" si="87"/>
        <v>1505.37</v>
      </c>
      <c r="BX236" s="21">
        <f t="shared" si="88"/>
        <v>346.24</v>
      </c>
      <c r="BY236" s="21">
        <f t="shared" si="89"/>
        <v>1851.61</v>
      </c>
      <c r="CA236" s="66"/>
    </row>
    <row r="237" spans="1:79">
      <c r="A237" s="73">
        <f t="shared" si="90"/>
        <v>224</v>
      </c>
      <c r="B237" s="8" t="s">
        <v>65</v>
      </c>
      <c r="C237" s="8" t="s">
        <v>66</v>
      </c>
      <c r="D237" s="8" t="s">
        <v>67</v>
      </c>
      <c r="E237" s="8" t="s">
        <v>67</v>
      </c>
      <c r="F237" s="8" t="s">
        <v>68</v>
      </c>
      <c r="G237" s="8" t="s">
        <v>69</v>
      </c>
      <c r="H237" s="8"/>
      <c r="I237" s="8" t="s">
        <v>70</v>
      </c>
      <c r="J237" s="8" t="s">
        <v>525</v>
      </c>
      <c r="K237" s="8" t="s">
        <v>526</v>
      </c>
      <c r="L237" s="8" t="s">
        <v>67</v>
      </c>
      <c r="M237" s="8" t="s">
        <v>67</v>
      </c>
      <c r="N237" s="8" t="s">
        <v>527</v>
      </c>
      <c r="O237" s="8" t="s">
        <v>460</v>
      </c>
      <c r="P237" s="8"/>
      <c r="Q237" s="8" t="s">
        <v>740</v>
      </c>
      <c r="R237" s="8" t="s">
        <v>741</v>
      </c>
      <c r="S237" s="8">
        <v>0</v>
      </c>
      <c r="T237" s="9" t="s">
        <v>49</v>
      </c>
      <c r="U237" s="9" t="s">
        <v>35</v>
      </c>
      <c r="V237" s="8" t="s">
        <v>746</v>
      </c>
      <c r="W237" s="10">
        <v>45657</v>
      </c>
      <c r="X237" s="8" t="s">
        <v>747</v>
      </c>
      <c r="Y237" s="8" t="s">
        <v>525</v>
      </c>
      <c r="Z237" s="8" t="s">
        <v>526</v>
      </c>
      <c r="AA237" s="8" t="s">
        <v>67</v>
      </c>
      <c r="AB237" s="8" t="s">
        <v>67</v>
      </c>
      <c r="AC237" s="8" t="s">
        <v>527</v>
      </c>
      <c r="AD237" s="8" t="s">
        <v>460</v>
      </c>
      <c r="AE237" s="8"/>
      <c r="AF237" s="11" t="s">
        <v>1592</v>
      </c>
      <c r="AG237" s="8" t="s">
        <v>1593</v>
      </c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3"/>
      <c r="AT237" s="14">
        <v>11712</v>
      </c>
      <c r="AU237" s="8" t="str">
        <f>AU$21</f>
        <v>W-3.6</v>
      </c>
      <c r="AV237" s="8" t="s">
        <v>1147</v>
      </c>
      <c r="AW237" s="8"/>
      <c r="AX237" s="15">
        <v>8760</v>
      </c>
      <c r="AY237" s="9">
        <v>12</v>
      </c>
      <c r="AZ237" s="16">
        <v>0</v>
      </c>
      <c r="BA237" s="16">
        <v>100</v>
      </c>
      <c r="BB237" s="9">
        <f t="shared" si="73"/>
        <v>0</v>
      </c>
      <c r="BC237" s="9">
        <f t="shared" si="74"/>
        <v>11712</v>
      </c>
      <c r="BD237" s="17">
        <f t="shared" si="75"/>
        <v>0</v>
      </c>
      <c r="BE237" s="17">
        <f t="shared" si="76"/>
        <v>0</v>
      </c>
      <c r="BF237" s="18">
        <f t="shared" si="77"/>
        <v>0</v>
      </c>
      <c r="BG237" s="18">
        <f t="shared" si="78"/>
        <v>0</v>
      </c>
      <c r="BH237" s="18">
        <f t="shared" si="79"/>
        <v>0</v>
      </c>
      <c r="BI237" s="19">
        <f t="shared" si="80"/>
        <v>0</v>
      </c>
      <c r="BJ237" s="20">
        <f t="shared" si="81"/>
        <v>0</v>
      </c>
      <c r="BK237" s="19">
        <f t="shared" si="82"/>
        <v>0</v>
      </c>
      <c r="BL237" s="20">
        <f t="shared" si="83"/>
        <v>0</v>
      </c>
      <c r="BM237" s="12">
        <f>VLOOKUP(AU237,Ceny!$A$3:$E$9,2,FALSE)</f>
        <v>42.41</v>
      </c>
      <c r="BN237" s="20">
        <f t="shared" si="92"/>
        <v>0</v>
      </c>
      <c r="BO237" s="12">
        <f>VLOOKUP(AU237,Ceny!$A$3:$E$9,4,FALSE)</f>
        <v>32.76</v>
      </c>
      <c r="BP237" s="20">
        <f t="shared" si="93"/>
        <v>393.12</v>
      </c>
      <c r="BQ237" s="12">
        <f>VLOOKUP(AU237,Ceny!$A$3:$E$9,3,FALSE)</f>
        <v>4.4200000000000003E-2</v>
      </c>
      <c r="BR237" s="20">
        <f t="shared" si="84"/>
        <v>0</v>
      </c>
      <c r="BS237" s="12">
        <f>VLOOKUP(AU237,Ceny!$A$3:$E$9,5,FALSE)</f>
        <v>3.5119999999999998E-2</v>
      </c>
      <c r="BT237" s="20">
        <f t="shared" si="85"/>
        <v>411.33</v>
      </c>
      <c r="BU237" s="20">
        <v>0</v>
      </c>
      <c r="BV237" s="68">
        <f t="shared" si="86"/>
        <v>0</v>
      </c>
      <c r="BW237" s="21">
        <f t="shared" si="87"/>
        <v>804.45</v>
      </c>
      <c r="BX237" s="21">
        <f t="shared" si="88"/>
        <v>185.02</v>
      </c>
      <c r="BY237" s="21">
        <f t="shared" si="89"/>
        <v>989.47</v>
      </c>
      <c r="CA237" s="66"/>
    </row>
    <row r="238" spans="1:79">
      <c r="A238" s="73">
        <f t="shared" si="90"/>
        <v>225</v>
      </c>
      <c r="B238" s="8" t="s">
        <v>65</v>
      </c>
      <c r="C238" s="8" t="s">
        <v>66</v>
      </c>
      <c r="D238" s="8" t="s">
        <v>67</v>
      </c>
      <c r="E238" s="8" t="s">
        <v>67</v>
      </c>
      <c r="F238" s="8" t="s">
        <v>68</v>
      </c>
      <c r="G238" s="8" t="s">
        <v>69</v>
      </c>
      <c r="H238" s="8"/>
      <c r="I238" s="8" t="s">
        <v>70</v>
      </c>
      <c r="J238" s="8" t="s">
        <v>528</v>
      </c>
      <c r="K238" s="8" t="s">
        <v>529</v>
      </c>
      <c r="L238" s="8" t="s">
        <v>67</v>
      </c>
      <c r="M238" s="8" t="s">
        <v>67</v>
      </c>
      <c r="N238" s="8" t="s">
        <v>530</v>
      </c>
      <c r="O238" s="8" t="s">
        <v>351</v>
      </c>
      <c r="P238" s="8"/>
      <c r="Q238" s="8" t="s">
        <v>740</v>
      </c>
      <c r="R238" s="8" t="s">
        <v>741</v>
      </c>
      <c r="S238" s="8">
        <v>0</v>
      </c>
      <c r="T238" s="9" t="s">
        <v>49</v>
      </c>
      <c r="U238" s="9" t="s">
        <v>35</v>
      </c>
      <c r="V238" s="8" t="s">
        <v>746</v>
      </c>
      <c r="W238" s="10">
        <v>45657</v>
      </c>
      <c r="X238" s="8" t="s">
        <v>747</v>
      </c>
      <c r="Y238" s="8" t="s">
        <v>528</v>
      </c>
      <c r="Z238" s="8" t="s">
        <v>529</v>
      </c>
      <c r="AA238" s="8" t="s">
        <v>67</v>
      </c>
      <c r="AB238" s="8" t="s">
        <v>67</v>
      </c>
      <c r="AC238" s="8" t="s">
        <v>530</v>
      </c>
      <c r="AD238" s="8" t="s">
        <v>351</v>
      </c>
      <c r="AE238" s="8"/>
      <c r="AF238" s="11" t="s">
        <v>1594</v>
      </c>
      <c r="AG238" s="8" t="s">
        <v>1595</v>
      </c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3"/>
      <c r="AT238" s="14">
        <v>75569</v>
      </c>
      <c r="AU238" s="8" t="str">
        <f>AU$16</f>
        <v>W-4</v>
      </c>
      <c r="AV238" s="8" t="s">
        <v>1147</v>
      </c>
      <c r="AW238" s="8"/>
      <c r="AX238" s="15">
        <v>8760</v>
      </c>
      <c r="AY238" s="9">
        <v>12</v>
      </c>
      <c r="AZ238" s="16">
        <v>0</v>
      </c>
      <c r="BA238" s="16">
        <v>100</v>
      </c>
      <c r="BB238" s="9">
        <f t="shared" si="73"/>
        <v>0</v>
      </c>
      <c r="BC238" s="9">
        <f t="shared" si="74"/>
        <v>75569</v>
      </c>
      <c r="BD238" s="17">
        <f t="shared" si="75"/>
        <v>0</v>
      </c>
      <c r="BE238" s="17">
        <f t="shared" si="76"/>
        <v>0</v>
      </c>
      <c r="BF238" s="18">
        <f t="shared" si="77"/>
        <v>0</v>
      </c>
      <c r="BG238" s="18">
        <f t="shared" si="78"/>
        <v>0</v>
      </c>
      <c r="BH238" s="18">
        <f t="shared" si="79"/>
        <v>0</v>
      </c>
      <c r="BI238" s="19">
        <f t="shared" si="80"/>
        <v>0</v>
      </c>
      <c r="BJ238" s="20">
        <f t="shared" si="81"/>
        <v>0</v>
      </c>
      <c r="BK238" s="19">
        <f t="shared" si="82"/>
        <v>0</v>
      </c>
      <c r="BL238" s="20">
        <f t="shared" si="83"/>
        <v>0</v>
      </c>
      <c r="BM238" s="12">
        <f>VLOOKUP(AU238,Ceny!$A$3:$E$9,2,FALSE)</f>
        <v>204.77</v>
      </c>
      <c r="BN238" s="20">
        <f t="shared" si="92"/>
        <v>0</v>
      </c>
      <c r="BO238" s="12">
        <f>VLOOKUP(AU238,Ceny!$A$3:$E$9,4,FALSE)</f>
        <v>158.16</v>
      </c>
      <c r="BP238" s="20">
        <f t="shared" si="93"/>
        <v>1897.92</v>
      </c>
      <c r="BQ238" s="12">
        <f>VLOOKUP(AU238,Ceny!$A$3:$E$9,3,FALSE)</f>
        <v>4.4069999999999998E-2</v>
      </c>
      <c r="BR238" s="20">
        <f t="shared" si="84"/>
        <v>0</v>
      </c>
      <c r="BS238" s="12">
        <f>VLOOKUP(AU238,Ceny!$A$3:$E$9,5,FALSE)</f>
        <v>3.5020000000000003E-2</v>
      </c>
      <c r="BT238" s="20">
        <f t="shared" si="85"/>
        <v>2646.43</v>
      </c>
      <c r="BU238" s="20">
        <v>0</v>
      </c>
      <c r="BV238" s="68">
        <f t="shared" si="86"/>
        <v>0</v>
      </c>
      <c r="BW238" s="21">
        <f t="shared" si="87"/>
        <v>4544.3500000000004</v>
      </c>
      <c r="BX238" s="21">
        <f t="shared" si="88"/>
        <v>1045.2</v>
      </c>
      <c r="BY238" s="21">
        <f t="shared" si="89"/>
        <v>5589.55</v>
      </c>
      <c r="CA238" s="66"/>
    </row>
    <row r="239" spans="1:79">
      <c r="A239" s="73">
        <f t="shared" si="90"/>
        <v>226</v>
      </c>
      <c r="B239" s="8" t="s">
        <v>65</v>
      </c>
      <c r="C239" s="8" t="s">
        <v>66</v>
      </c>
      <c r="D239" s="8" t="s">
        <v>67</v>
      </c>
      <c r="E239" s="8" t="s">
        <v>67</v>
      </c>
      <c r="F239" s="8" t="s">
        <v>68</v>
      </c>
      <c r="G239" s="8" t="s">
        <v>69</v>
      </c>
      <c r="H239" s="8"/>
      <c r="I239" s="8" t="s">
        <v>70</v>
      </c>
      <c r="J239" s="8" t="s">
        <v>528</v>
      </c>
      <c r="K239" s="8" t="s">
        <v>529</v>
      </c>
      <c r="L239" s="8" t="s">
        <v>67</v>
      </c>
      <c r="M239" s="8" t="s">
        <v>67</v>
      </c>
      <c r="N239" s="8" t="s">
        <v>530</v>
      </c>
      <c r="O239" s="8" t="s">
        <v>351</v>
      </c>
      <c r="P239" s="8"/>
      <c r="Q239" s="8" t="s">
        <v>740</v>
      </c>
      <c r="R239" s="8" t="s">
        <v>741</v>
      </c>
      <c r="S239" s="8">
        <v>0</v>
      </c>
      <c r="T239" s="9" t="s">
        <v>49</v>
      </c>
      <c r="U239" s="9" t="s">
        <v>35</v>
      </c>
      <c r="V239" s="8" t="s">
        <v>746</v>
      </c>
      <c r="W239" s="10">
        <v>45657</v>
      </c>
      <c r="X239" s="8" t="s">
        <v>747</v>
      </c>
      <c r="Y239" s="8" t="s">
        <v>528</v>
      </c>
      <c r="Z239" s="8" t="s">
        <v>529</v>
      </c>
      <c r="AA239" s="8" t="s">
        <v>67</v>
      </c>
      <c r="AB239" s="8" t="s">
        <v>67</v>
      </c>
      <c r="AC239" s="8" t="s">
        <v>530</v>
      </c>
      <c r="AD239" s="8" t="s">
        <v>351</v>
      </c>
      <c r="AE239" s="8"/>
      <c r="AF239" s="11" t="s">
        <v>1596</v>
      </c>
      <c r="AG239" s="8" t="s">
        <v>1597</v>
      </c>
      <c r="AH239" s="12">
        <v>56889</v>
      </c>
      <c r="AI239" s="12">
        <v>50798</v>
      </c>
      <c r="AJ239" s="12">
        <v>47397</v>
      </c>
      <c r="AK239" s="12">
        <v>33776</v>
      </c>
      <c r="AL239" s="12">
        <v>13092</v>
      </c>
      <c r="AM239" s="12">
        <v>4476</v>
      </c>
      <c r="AN239" s="12">
        <v>3654</v>
      </c>
      <c r="AO239" s="12">
        <v>4420</v>
      </c>
      <c r="AP239" s="12">
        <v>4308</v>
      </c>
      <c r="AQ239" s="12">
        <v>25568</v>
      </c>
      <c r="AR239" s="12">
        <v>45856</v>
      </c>
      <c r="AS239" s="13">
        <v>58475</v>
      </c>
      <c r="AT239" s="14">
        <f>AH239+AI239+AJ239+AK239+AL239+AM239+AN239+AO239+AP239+AQ239+AR239+AS239</f>
        <v>348709</v>
      </c>
      <c r="AU239" s="8" t="str">
        <f>AU$18</f>
        <v>W-5.1</v>
      </c>
      <c r="AV239" s="8" t="s">
        <v>1147</v>
      </c>
      <c r="AW239" s="8" t="s">
        <v>467</v>
      </c>
      <c r="AX239" s="15">
        <v>8760</v>
      </c>
      <c r="AY239" s="9">
        <v>12</v>
      </c>
      <c r="AZ239" s="16">
        <v>0</v>
      </c>
      <c r="BA239" s="16">
        <v>100</v>
      </c>
      <c r="BB239" s="9">
        <f t="shared" si="73"/>
        <v>0</v>
      </c>
      <c r="BC239" s="9">
        <f t="shared" si="74"/>
        <v>348709</v>
      </c>
      <c r="BD239" s="17">
        <f t="shared" si="75"/>
        <v>0</v>
      </c>
      <c r="BE239" s="17">
        <f t="shared" si="76"/>
        <v>0</v>
      </c>
      <c r="BF239" s="18">
        <f t="shared" si="77"/>
        <v>0</v>
      </c>
      <c r="BG239" s="18">
        <f t="shared" si="78"/>
        <v>0</v>
      </c>
      <c r="BH239" s="18">
        <f t="shared" si="79"/>
        <v>0</v>
      </c>
      <c r="BI239" s="19">
        <f t="shared" si="80"/>
        <v>0</v>
      </c>
      <c r="BJ239" s="20">
        <f t="shared" si="81"/>
        <v>0</v>
      </c>
      <c r="BK239" s="19">
        <f t="shared" si="82"/>
        <v>0</v>
      </c>
      <c r="BL239" s="20">
        <f t="shared" si="83"/>
        <v>0</v>
      </c>
      <c r="BM239" s="12">
        <f>VLOOKUP(AU239,Ceny!$A$3:$E$9,2,FALSE)</f>
        <v>6.4200000000000004E-3</v>
      </c>
      <c r="BN239" s="20">
        <f>ROUND(BM239*AX239*AW239*AZ239/100,2)</f>
        <v>0</v>
      </c>
      <c r="BO239" s="12">
        <f>VLOOKUP(AU239,Ceny!$A$3:$E$9,4,FALSE)</f>
        <v>4.96E-3</v>
      </c>
      <c r="BP239" s="20">
        <f>ROUND(BO239*AW239*AX239*BA239/100,2)</f>
        <v>8472.67</v>
      </c>
      <c r="BQ239" s="12">
        <f>VLOOKUP(AU239,Ceny!$A$3:$E$9,3,FALSE)</f>
        <v>2.3060000000000001E-2</v>
      </c>
      <c r="BR239" s="20">
        <f t="shared" si="84"/>
        <v>0</v>
      </c>
      <c r="BS239" s="12">
        <f>VLOOKUP(AU239,Ceny!$A$3:$E$9,5,FALSE)</f>
        <v>1.8329999999999999E-2</v>
      </c>
      <c r="BT239" s="20">
        <f t="shared" si="85"/>
        <v>6391.84</v>
      </c>
      <c r="BU239" s="20">
        <v>0</v>
      </c>
      <c r="BV239" s="68">
        <f t="shared" si="86"/>
        <v>0</v>
      </c>
      <c r="BW239" s="21">
        <f t="shared" si="87"/>
        <v>14864.51</v>
      </c>
      <c r="BX239" s="21">
        <f t="shared" si="88"/>
        <v>3418.84</v>
      </c>
      <c r="BY239" s="21">
        <f t="shared" si="89"/>
        <v>18283.349999999999</v>
      </c>
      <c r="CA239" s="66"/>
    </row>
    <row r="240" spans="1:79">
      <c r="A240" s="73">
        <f t="shared" si="90"/>
        <v>227</v>
      </c>
      <c r="B240" s="8" t="s">
        <v>65</v>
      </c>
      <c r="C240" s="8" t="s">
        <v>66</v>
      </c>
      <c r="D240" s="8" t="s">
        <v>67</v>
      </c>
      <c r="E240" s="8" t="s">
        <v>67</v>
      </c>
      <c r="F240" s="8" t="s">
        <v>68</v>
      </c>
      <c r="G240" s="8" t="s">
        <v>69</v>
      </c>
      <c r="H240" s="8"/>
      <c r="I240" s="8" t="s">
        <v>70</v>
      </c>
      <c r="J240" s="8" t="s">
        <v>528</v>
      </c>
      <c r="K240" s="8" t="s">
        <v>529</v>
      </c>
      <c r="L240" s="8" t="s">
        <v>67</v>
      </c>
      <c r="M240" s="8" t="s">
        <v>67</v>
      </c>
      <c r="N240" s="8" t="s">
        <v>530</v>
      </c>
      <c r="O240" s="8" t="s">
        <v>351</v>
      </c>
      <c r="P240" s="8"/>
      <c r="Q240" s="8" t="s">
        <v>740</v>
      </c>
      <c r="R240" s="8" t="s">
        <v>741</v>
      </c>
      <c r="S240" s="8">
        <v>0</v>
      </c>
      <c r="T240" s="9" t="s">
        <v>49</v>
      </c>
      <c r="U240" s="9" t="s">
        <v>35</v>
      </c>
      <c r="V240" s="8" t="s">
        <v>746</v>
      </c>
      <c r="W240" s="10">
        <v>45657</v>
      </c>
      <c r="X240" s="8" t="s">
        <v>747</v>
      </c>
      <c r="Y240" s="8" t="s">
        <v>528</v>
      </c>
      <c r="Z240" s="8" t="s">
        <v>529</v>
      </c>
      <c r="AA240" s="8" t="s">
        <v>67</v>
      </c>
      <c r="AB240" s="8" t="s">
        <v>67</v>
      </c>
      <c r="AC240" s="8" t="s">
        <v>530</v>
      </c>
      <c r="AD240" s="8" t="s">
        <v>239</v>
      </c>
      <c r="AE240" s="8"/>
      <c r="AF240" s="11" t="s">
        <v>1598</v>
      </c>
      <c r="AG240" s="8" t="s">
        <v>1599</v>
      </c>
      <c r="AH240" s="12">
        <v>48158</v>
      </c>
      <c r="AI240" s="12">
        <v>41613</v>
      </c>
      <c r="AJ240" s="12">
        <v>36213</v>
      </c>
      <c r="AK240" s="12">
        <v>24771</v>
      </c>
      <c r="AL240" s="12">
        <v>14408</v>
      </c>
      <c r="AM240" s="12">
        <v>3346</v>
      </c>
      <c r="AN240" s="12">
        <v>1989</v>
      </c>
      <c r="AO240" s="12">
        <v>2765</v>
      </c>
      <c r="AP240" s="12">
        <v>3286</v>
      </c>
      <c r="AQ240" s="12">
        <v>24148</v>
      </c>
      <c r="AR240" s="12">
        <v>43387</v>
      </c>
      <c r="AS240" s="13">
        <v>45217</v>
      </c>
      <c r="AT240" s="14">
        <f>AH240+AI240+AJ240+AK240+AL240+AM240+AN240+AO240+AP240+AQ240+AR240+AS240</f>
        <v>289301</v>
      </c>
      <c r="AU240" s="8" t="str">
        <f>AU$18</f>
        <v>W-5.1</v>
      </c>
      <c r="AV240" s="8" t="s">
        <v>1147</v>
      </c>
      <c r="AW240" s="8" t="s">
        <v>1600</v>
      </c>
      <c r="AX240" s="15">
        <v>8760</v>
      </c>
      <c r="AY240" s="9">
        <v>12</v>
      </c>
      <c r="AZ240" s="16">
        <v>0</v>
      </c>
      <c r="BA240" s="16">
        <v>100</v>
      </c>
      <c r="BB240" s="9">
        <f t="shared" si="73"/>
        <v>0</v>
      </c>
      <c r="BC240" s="9">
        <f t="shared" si="74"/>
        <v>289301</v>
      </c>
      <c r="BD240" s="17">
        <f t="shared" si="75"/>
        <v>0</v>
      </c>
      <c r="BE240" s="17">
        <f t="shared" si="76"/>
        <v>0</v>
      </c>
      <c r="BF240" s="18">
        <f t="shared" si="77"/>
        <v>0</v>
      </c>
      <c r="BG240" s="18">
        <f t="shared" si="78"/>
        <v>0</v>
      </c>
      <c r="BH240" s="18">
        <f t="shared" si="79"/>
        <v>0</v>
      </c>
      <c r="BI240" s="19">
        <f t="shared" si="80"/>
        <v>0</v>
      </c>
      <c r="BJ240" s="20">
        <f t="shared" si="81"/>
        <v>0</v>
      </c>
      <c r="BK240" s="19">
        <f t="shared" si="82"/>
        <v>0</v>
      </c>
      <c r="BL240" s="20">
        <f t="shared" si="83"/>
        <v>0</v>
      </c>
      <c r="BM240" s="12">
        <f>VLOOKUP(AU240,Ceny!$A$3:$E$9,2,FALSE)</f>
        <v>6.4200000000000004E-3</v>
      </c>
      <c r="BN240" s="20">
        <f>ROUND(BM240*AX240*AW240*AZ240/100,2)</f>
        <v>0</v>
      </c>
      <c r="BO240" s="12">
        <f>VLOOKUP(AU240,Ceny!$A$3:$E$9,4,FALSE)</f>
        <v>4.96E-3</v>
      </c>
      <c r="BP240" s="20">
        <f>ROUND(BO240*AW240*AX240*BA240/100,2)</f>
        <v>5213.95</v>
      </c>
      <c r="BQ240" s="12">
        <f>VLOOKUP(AU240,Ceny!$A$3:$E$9,3,FALSE)</f>
        <v>2.3060000000000001E-2</v>
      </c>
      <c r="BR240" s="20">
        <f t="shared" si="84"/>
        <v>0</v>
      </c>
      <c r="BS240" s="12">
        <f>VLOOKUP(AU240,Ceny!$A$3:$E$9,5,FALSE)</f>
        <v>1.8329999999999999E-2</v>
      </c>
      <c r="BT240" s="20">
        <f t="shared" si="85"/>
        <v>5302.89</v>
      </c>
      <c r="BU240" s="20">
        <v>0</v>
      </c>
      <c r="BV240" s="68">
        <f t="shared" si="86"/>
        <v>0</v>
      </c>
      <c r="BW240" s="21">
        <f t="shared" si="87"/>
        <v>10516.84</v>
      </c>
      <c r="BX240" s="21">
        <f t="shared" si="88"/>
        <v>2418.87</v>
      </c>
      <c r="BY240" s="21">
        <f t="shared" si="89"/>
        <v>12935.71</v>
      </c>
      <c r="CA240" s="66"/>
    </row>
    <row r="241" spans="1:79">
      <c r="A241" s="73">
        <f t="shared" si="90"/>
        <v>228</v>
      </c>
      <c r="B241" s="8" t="s">
        <v>65</v>
      </c>
      <c r="C241" s="8" t="s">
        <v>66</v>
      </c>
      <c r="D241" s="8" t="s">
        <v>67</v>
      </c>
      <c r="E241" s="8" t="s">
        <v>67</v>
      </c>
      <c r="F241" s="8" t="s">
        <v>68</v>
      </c>
      <c r="G241" s="8" t="s">
        <v>69</v>
      </c>
      <c r="H241" s="8"/>
      <c r="I241" s="8" t="s">
        <v>70</v>
      </c>
      <c r="J241" s="8" t="s">
        <v>531</v>
      </c>
      <c r="K241" s="8" t="s">
        <v>532</v>
      </c>
      <c r="L241" s="8" t="s">
        <v>67</v>
      </c>
      <c r="M241" s="8" t="s">
        <v>67</v>
      </c>
      <c r="N241" s="8" t="s">
        <v>533</v>
      </c>
      <c r="O241" s="8" t="s">
        <v>534</v>
      </c>
      <c r="P241" s="8"/>
      <c r="Q241" s="8" t="s">
        <v>740</v>
      </c>
      <c r="R241" s="8" t="s">
        <v>741</v>
      </c>
      <c r="S241" s="8">
        <v>0</v>
      </c>
      <c r="T241" s="9" t="s">
        <v>49</v>
      </c>
      <c r="U241" s="9" t="s">
        <v>35</v>
      </c>
      <c r="V241" s="8" t="s">
        <v>746</v>
      </c>
      <c r="W241" s="10">
        <v>45657</v>
      </c>
      <c r="X241" s="8" t="s">
        <v>747</v>
      </c>
      <c r="Y241" s="8" t="s">
        <v>531</v>
      </c>
      <c r="Z241" s="8" t="s">
        <v>532</v>
      </c>
      <c r="AA241" s="8" t="s">
        <v>67</v>
      </c>
      <c r="AB241" s="8" t="s">
        <v>67</v>
      </c>
      <c r="AC241" s="8" t="s">
        <v>533</v>
      </c>
      <c r="AD241" s="8" t="s">
        <v>534</v>
      </c>
      <c r="AE241" s="8"/>
      <c r="AF241" s="11" t="s">
        <v>1601</v>
      </c>
      <c r="AG241" s="8" t="s">
        <v>1602</v>
      </c>
      <c r="AH241" s="12">
        <v>64715</v>
      </c>
      <c r="AI241" s="12">
        <v>58572</v>
      </c>
      <c r="AJ241" s="12">
        <v>50521</v>
      </c>
      <c r="AK241" s="12">
        <v>31706</v>
      </c>
      <c r="AL241" s="12">
        <v>16278</v>
      </c>
      <c r="AM241" s="12">
        <v>3900</v>
      </c>
      <c r="AN241" s="12">
        <v>2255</v>
      </c>
      <c r="AO241" s="12">
        <v>2615</v>
      </c>
      <c r="AP241" s="12">
        <v>2694</v>
      </c>
      <c r="AQ241" s="12">
        <v>30797</v>
      </c>
      <c r="AR241" s="12">
        <v>63961</v>
      </c>
      <c r="AS241" s="13">
        <v>81354</v>
      </c>
      <c r="AT241" s="14">
        <f>AH241+AI241+AJ241+AK241+AL241+AM241+AN241+AO241+AP241+AQ241+AR241+AS241</f>
        <v>409368</v>
      </c>
      <c r="AU241" s="8" t="str">
        <f>AU$18</f>
        <v>W-5.1</v>
      </c>
      <c r="AV241" s="8" t="s">
        <v>1147</v>
      </c>
      <c r="AW241" s="8" t="s">
        <v>1603</v>
      </c>
      <c r="AX241" s="15">
        <v>8760</v>
      </c>
      <c r="AY241" s="9">
        <v>12</v>
      </c>
      <c r="AZ241" s="16">
        <v>0</v>
      </c>
      <c r="BA241" s="16">
        <v>100</v>
      </c>
      <c r="BB241" s="9">
        <f t="shared" si="73"/>
        <v>0</v>
      </c>
      <c r="BC241" s="9">
        <f t="shared" si="74"/>
        <v>409368</v>
      </c>
      <c r="BD241" s="17">
        <f t="shared" si="75"/>
        <v>0</v>
      </c>
      <c r="BE241" s="17">
        <f t="shared" si="76"/>
        <v>0</v>
      </c>
      <c r="BF241" s="18">
        <f t="shared" si="77"/>
        <v>0</v>
      </c>
      <c r="BG241" s="18">
        <f t="shared" si="78"/>
        <v>0</v>
      </c>
      <c r="BH241" s="18">
        <f t="shared" si="79"/>
        <v>0</v>
      </c>
      <c r="BI241" s="19">
        <f t="shared" si="80"/>
        <v>0</v>
      </c>
      <c r="BJ241" s="20">
        <f t="shared" si="81"/>
        <v>0</v>
      </c>
      <c r="BK241" s="19">
        <f t="shared" si="82"/>
        <v>0</v>
      </c>
      <c r="BL241" s="20">
        <f t="shared" si="83"/>
        <v>0</v>
      </c>
      <c r="BM241" s="12">
        <f>VLOOKUP(AU241,Ceny!$A$3:$E$9,2,FALSE)</f>
        <v>6.4200000000000004E-3</v>
      </c>
      <c r="BN241" s="20">
        <f>ROUND(BM241*AX241*AW241*AZ241/100,2)</f>
        <v>0</v>
      </c>
      <c r="BO241" s="12">
        <f>VLOOKUP(AU241,Ceny!$A$3:$E$9,4,FALSE)</f>
        <v>4.96E-3</v>
      </c>
      <c r="BP241" s="20">
        <f>ROUND(BO241*AW241*AX241*BA241/100,2)</f>
        <v>24766.27</v>
      </c>
      <c r="BQ241" s="12">
        <f>VLOOKUP(AU241,Ceny!$A$3:$E$9,3,FALSE)</f>
        <v>2.3060000000000001E-2</v>
      </c>
      <c r="BR241" s="20">
        <f t="shared" si="84"/>
        <v>0</v>
      </c>
      <c r="BS241" s="12">
        <f>VLOOKUP(AU241,Ceny!$A$3:$E$9,5,FALSE)</f>
        <v>1.8329999999999999E-2</v>
      </c>
      <c r="BT241" s="20">
        <f t="shared" si="85"/>
        <v>7503.72</v>
      </c>
      <c r="BU241" s="20">
        <v>0</v>
      </c>
      <c r="BV241" s="68">
        <f t="shared" si="86"/>
        <v>0</v>
      </c>
      <c r="BW241" s="21">
        <f t="shared" si="87"/>
        <v>32269.99</v>
      </c>
      <c r="BX241" s="21">
        <f t="shared" si="88"/>
        <v>7422.1</v>
      </c>
      <c r="BY241" s="21">
        <f t="shared" si="89"/>
        <v>39692.090000000004</v>
      </c>
      <c r="CA241" s="66"/>
    </row>
    <row r="242" spans="1:79">
      <c r="A242" s="73">
        <f t="shared" si="90"/>
        <v>229</v>
      </c>
      <c r="B242" s="8" t="s">
        <v>65</v>
      </c>
      <c r="C242" s="8" t="s">
        <v>66</v>
      </c>
      <c r="D242" s="8" t="s">
        <v>67</v>
      </c>
      <c r="E242" s="8" t="s">
        <v>67</v>
      </c>
      <c r="F242" s="8" t="s">
        <v>68</v>
      </c>
      <c r="G242" s="8" t="s">
        <v>69</v>
      </c>
      <c r="H242" s="8"/>
      <c r="I242" s="8" t="s">
        <v>70</v>
      </c>
      <c r="J242" s="8" t="s">
        <v>535</v>
      </c>
      <c r="K242" s="8" t="s">
        <v>80</v>
      </c>
      <c r="L242" s="8" t="s">
        <v>67</v>
      </c>
      <c r="M242" s="8" t="s">
        <v>67</v>
      </c>
      <c r="N242" s="8" t="s">
        <v>81</v>
      </c>
      <c r="O242" s="8" t="s">
        <v>536</v>
      </c>
      <c r="P242" s="8"/>
      <c r="Q242" s="8" t="s">
        <v>740</v>
      </c>
      <c r="R242" s="8" t="s">
        <v>741</v>
      </c>
      <c r="S242" s="8">
        <v>0</v>
      </c>
      <c r="T242" s="9" t="s">
        <v>49</v>
      </c>
      <c r="U242" s="9" t="s">
        <v>35</v>
      </c>
      <c r="V242" s="8" t="s">
        <v>746</v>
      </c>
      <c r="W242" s="10">
        <v>45657</v>
      </c>
      <c r="X242" s="8" t="s">
        <v>747</v>
      </c>
      <c r="Y242" s="8" t="s">
        <v>926</v>
      </c>
      <c r="Z242" s="8" t="s">
        <v>80</v>
      </c>
      <c r="AA242" s="8" t="s">
        <v>67</v>
      </c>
      <c r="AB242" s="8" t="s">
        <v>67</v>
      </c>
      <c r="AC242" s="8" t="s">
        <v>81</v>
      </c>
      <c r="AD242" s="8" t="s">
        <v>536</v>
      </c>
      <c r="AE242" s="8"/>
      <c r="AF242" s="11" t="s">
        <v>1604</v>
      </c>
      <c r="AG242" s="8" t="s">
        <v>1605</v>
      </c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3"/>
      <c r="AT242" s="14">
        <v>390</v>
      </c>
      <c r="AU242" s="8" t="str">
        <f>AU$29</f>
        <v>W-2.1</v>
      </c>
      <c r="AV242" s="8" t="s">
        <v>1147</v>
      </c>
      <c r="AW242" s="8"/>
      <c r="AX242" s="15">
        <v>8760</v>
      </c>
      <c r="AY242" s="9">
        <v>12</v>
      </c>
      <c r="AZ242" s="16">
        <v>0</v>
      </c>
      <c r="BA242" s="16">
        <v>100</v>
      </c>
      <c r="BB242" s="9">
        <f t="shared" si="73"/>
        <v>0</v>
      </c>
      <c r="BC242" s="9">
        <f t="shared" si="74"/>
        <v>390</v>
      </c>
      <c r="BD242" s="17">
        <f t="shared" si="75"/>
        <v>0</v>
      </c>
      <c r="BE242" s="17">
        <f t="shared" si="76"/>
        <v>0</v>
      </c>
      <c r="BF242" s="18">
        <f t="shared" si="77"/>
        <v>0</v>
      </c>
      <c r="BG242" s="18">
        <f t="shared" si="78"/>
        <v>0</v>
      </c>
      <c r="BH242" s="18">
        <f t="shared" si="79"/>
        <v>0</v>
      </c>
      <c r="BI242" s="19">
        <f t="shared" si="80"/>
        <v>0</v>
      </c>
      <c r="BJ242" s="20">
        <f t="shared" si="81"/>
        <v>0</v>
      </c>
      <c r="BK242" s="19">
        <f t="shared" si="82"/>
        <v>0</v>
      </c>
      <c r="BL242" s="20">
        <f t="shared" si="83"/>
        <v>0</v>
      </c>
      <c r="BM242" s="12">
        <f>VLOOKUP(AU242,Ceny!$A$3:$E$9,2,FALSE)</f>
        <v>13.04</v>
      </c>
      <c r="BN242" s="20">
        <f>ROUND(BM242*AY242*AZ242/100,2)</f>
        <v>0</v>
      </c>
      <c r="BO242" s="12">
        <f>VLOOKUP(AU242,Ceny!$A$3:$E$9,4,FALSE)</f>
        <v>10.07</v>
      </c>
      <c r="BP242" s="20">
        <f>ROUND(BO242*AY242*BA242/100,2)</f>
        <v>120.84</v>
      </c>
      <c r="BQ242" s="12">
        <f>VLOOKUP(AU242,Ceny!$A$3:$E$9,3,FALSE)</f>
        <v>4.7559999999999998E-2</v>
      </c>
      <c r="BR242" s="20">
        <f t="shared" si="84"/>
        <v>0</v>
      </c>
      <c r="BS242" s="12">
        <f>VLOOKUP(AU242,Ceny!$A$3:$E$9,5,FALSE)</f>
        <v>3.7789999999999997E-2</v>
      </c>
      <c r="BT242" s="20">
        <f t="shared" si="85"/>
        <v>14.74</v>
      </c>
      <c r="BU242" s="20">
        <v>0</v>
      </c>
      <c r="BV242" s="68">
        <f t="shared" si="86"/>
        <v>0</v>
      </c>
      <c r="BW242" s="21">
        <f t="shared" si="87"/>
        <v>135.58000000000001</v>
      </c>
      <c r="BX242" s="21">
        <f t="shared" si="88"/>
        <v>31.18</v>
      </c>
      <c r="BY242" s="21">
        <f t="shared" si="89"/>
        <v>166.76000000000002</v>
      </c>
      <c r="CA242" s="66"/>
    </row>
    <row r="243" spans="1:79">
      <c r="A243" s="73">
        <f t="shared" si="90"/>
        <v>230</v>
      </c>
      <c r="B243" s="8" t="s">
        <v>65</v>
      </c>
      <c r="C243" s="8" t="s">
        <v>66</v>
      </c>
      <c r="D243" s="8" t="s">
        <v>67</v>
      </c>
      <c r="E243" s="8" t="s">
        <v>67</v>
      </c>
      <c r="F243" s="8" t="s">
        <v>68</v>
      </c>
      <c r="G243" s="8" t="s">
        <v>69</v>
      </c>
      <c r="H243" s="8"/>
      <c r="I243" s="8" t="s">
        <v>70</v>
      </c>
      <c r="J243" s="8" t="s">
        <v>537</v>
      </c>
      <c r="K243" s="8" t="s">
        <v>538</v>
      </c>
      <c r="L243" s="8" t="s">
        <v>67</v>
      </c>
      <c r="M243" s="8" t="s">
        <v>67</v>
      </c>
      <c r="N243" s="8" t="s">
        <v>539</v>
      </c>
      <c r="O243" s="8" t="s">
        <v>460</v>
      </c>
      <c r="P243" s="8"/>
      <c r="Q243" s="8" t="s">
        <v>740</v>
      </c>
      <c r="R243" s="8" t="s">
        <v>741</v>
      </c>
      <c r="S243" s="8">
        <v>0</v>
      </c>
      <c r="T243" s="9" t="s">
        <v>49</v>
      </c>
      <c r="U243" s="9" t="s">
        <v>35</v>
      </c>
      <c r="V243" s="8" t="s">
        <v>746</v>
      </c>
      <c r="W243" s="10">
        <v>45657</v>
      </c>
      <c r="X243" s="8" t="s">
        <v>747</v>
      </c>
      <c r="Y243" s="8" t="s">
        <v>927</v>
      </c>
      <c r="Z243" s="8" t="s">
        <v>538</v>
      </c>
      <c r="AA243" s="8" t="s">
        <v>67</v>
      </c>
      <c r="AB243" s="8" t="s">
        <v>67</v>
      </c>
      <c r="AC243" s="8" t="s">
        <v>539</v>
      </c>
      <c r="AD243" s="8" t="s">
        <v>928</v>
      </c>
      <c r="AE243" s="8">
        <v>2</v>
      </c>
      <c r="AF243" s="11" t="s">
        <v>1606</v>
      </c>
      <c r="AG243" s="8" t="s">
        <v>1607</v>
      </c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3"/>
      <c r="AT243" s="14">
        <v>11963</v>
      </c>
      <c r="AU243" s="8" t="str">
        <f>AU$21</f>
        <v>W-3.6</v>
      </c>
      <c r="AV243" s="8" t="s">
        <v>1147</v>
      </c>
      <c r="AW243" s="8"/>
      <c r="AX243" s="15">
        <v>8760</v>
      </c>
      <c r="AY243" s="9">
        <v>12</v>
      </c>
      <c r="AZ243" s="16">
        <v>0</v>
      </c>
      <c r="BA243" s="16">
        <v>100</v>
      </c>
      <c r="BB243" s="9">
        <f t="shared" si="73"/>
        <v>0</v>
      </c>
      <c r="BC243" s="9">
        <f t="shared" si="74"/>
        <v>11963</v>
      </c>
      <c r="BD243" s="17">
        <f t="shared" si="75"/>
        <v>0</v>
      </c>
      <c r="BE243" s="17">
        <f t="shared" si="76"/>
        <v>0</v>
      </c>
      <c r="BF243" s="18">
        <f t="shared" si="77"/>
        <v>0</v>
      </c>
      <c r="BG243" s="18">
        <f t="shared" si="78"/>
        <v>0</v>
      </c>
      <c r="BH243" s="18">
        <f t="shared" si="79"/>
        <v>0</v>
      </c>
      <c r="BI243" s="19">
        <f t="shared" si="80"/>
        <v>0</v>
      </c>
      <c r="BJ243" s="20">
        <f t="shared" si="81"/>
        <v>0</v>
      </c>
      <c r="BK243" s="19">
        <f t="shared" si="82"/>
        <v>0</v>
      </c>
      <c r="BL243" s="20">
        <f t="shared" si="83"/>
        <v>0</v>
      </c>
      <c r="BM243" s="12">
        <f>VLOOKUP(AU243,Ceny!$A$3:$E$9,2,FALSE)</f>
        <v>42.41</v>
      </c>
      <c r="BN243" s="20">
        <f>ROUND(BM243*AY243*AZ243/100,2)</f>
        <v>0</v>
      </c>
      <c r="BO243" s="12">
        <f>VLOOKUP(AU243,Ceny!$A$3:$E$9,4,FALSE)</f>
        <v>32.76</v>
      </c>
      <c r="BP243" s="20">
        <f>ROUND(BO243*AY243*BA243/100,2)</f>
        <v>393.12</v>
      </c>
      <c r="BQ243" s="12">
        <f>VLOOKUP(AU243,Ceny!$A$3:$E$9,3,FALSE)</f>
        <v>4.4200000000000003E-2</v>
      </c>
      <c r="BR243" s="20">
        <f t="shared" si="84"/>
        <v>0</v>
      </c>
      <c r="BS243" s="12">
        <f>VLOOKUP(AU243,Ceny!$A$3:$E$9,5,FALSE)</f>
        <v>3.5119999999999998E-2</v>
      </c>
      <c r="BT243" s="20">
        <f t="shared" si="85"/>
        <v>420.14</v>
      </c>
      <c r="BU243" s="20">
        <v>0</v>
      </c>
      <c r="BV243" s="68">
        <f t="shared" si="86"/>
        <v>0</v>
      </c>
      <c r="BW243" s="21">
        <f t="shared" si="87"/>
        <v>813.26</v>
      </c>
      <c r="BX243" s="21">
        <f t="shared" si="88"/>
        <v>187.05</v>
      </c>
      <c r="BY243" s="21">
        <f t="shared" si="89"/>
        <v>1000.31</v>
      </c>
      <c r="CA243" s="66"/>
    </row>
    <row r="244" spans="1:79">
      <c r="A244" s="73">
        <f t="shared" si="90"/>
        <v>231</v>
      </c>
      <c r="B244" s="8" t="s">
        <v>65</v>
      </c>
      <c r="C244" s="8" t="s">
        <v>66</v>
      </c>
      <c r="D244" s="8" t="s">
        <v>67</v>
      </c>
      <c r="E244" s="8" t="s">
        <v>67</v>
      </c>
      <c r="F244" s="8" t="s">
        <v>68</v>
      </c>
      <c r="G244" s="8" t="s">
        <v>69</v>
      </c>
      <c r="H244" s="8"/>
      <c r="I244" s="8" t="s">
        <v>70</v>
      </c>
      <c r="J244" s="8" t="s">
        <v>537</v>
      </c>
      <c r="K244" s="8" t="s">
        <v>538</v>
      </c>
      <c r="L244" s="8" t="s">
        <v>67</v>
      </c>
      <c r="M244" s="8" t="s">
        <v>67</v>
      </c>
      <c r="N244" s="8" t="s">
        <v>539</v>
      </c>
      <c r="O244" s="8" t="s">
        <v>460</v>
      </c>
      <c r="P244" s="8"/>
      <c r="Q244" s="8" t="s">
        <v>740</v>
      </c>
      <c r="R244" s="8" t="s">
        <v>741</v>
      </c>
      <c r="S244" s="8">
        <v>0</v>
      </c>
      <c r="T244" s="9" t="s">
        <v>49</v>
      </c>
      <c r="U244" s="9" t="s">
        <v>35</v>
      </c>
      <c r="V244" s="8" t="s">
        <v>746</v>
      </c>
      <c r="W244" s="10">
        <v>45657</v>
      </c>
      <c r="X244" s="8" t="s">
        <v>747</v>
      </c>
      <c r="Y244" s="8" t="s">
        <v>927</v>
      </c>
      <c r="Z244" s="8" t="s">
        <v>538</v>
      </c>
      <c r="AA244" s="8" t="s">
        <v>67</v>
      </c>
      <c r="AB244" s="8" t="s">
        <v>67</v>
      </c>
      <c r="AC244" s="8" t="s">
        <v>539</v>
      </c>
      <c r="AD244" s="8" t="s">
        <v>460</v>
      </c>
      <c r="AE244" s="8"/>
      <c r="AF244" s="11" t="s">
        <v>1608</v>
      </c>
      <c r="AG244" s="8" t="s">
        <v>1609</v>
      </c>
      <c r="AH244" s="12">
        <v>55102</v>
      </c>
      <c r="AI244" s="12">
        <v>52585</v>
      </c>
      <c r="AJ244" s="12">
        <v>47623</v>
      </c>
      <c r="AK244" s="12">
        <v>31901</v>
      </c>
      <c r="AL244" s="12">
        <v>6858</v>
      </c>
      <c r="AM244" s="12">
        <v>4776</v>
      </c>
      <c r="AN244" s="12">
        <v>4128</v>
      </c>
      <c r="AO244" s="12">
        <v>1851</v>
      </c>
      <c r="AP244" s="12">
        <v>4621</v>
      </c>
      <c r="AQ244" s="12">
        <v>30323</v>
      </c>
      <c r="AR244" s="12">
        <v>49629</v>
      </c>
      <c r="AS244" s="13">
        <v>64290</v>
      </c>
      <c r="AT244" s="14">
        <f>AH244+AI244+AJ244+AK244+AL244+AM244+AN244+AO244+AP244+AQ244+AR244+AS244</f>
        <v>353687</v>
      </c>
      <c r="AU244" s="8" t="str">
        <f>AU$18</f>
        <v>W-5.1</v>
      </c>
      <c r="AV244" s="8" t="s">
        <v>1147</v>
      </c>
      <c r="AW244" s="8" t="s">
        <v>1610</v>
      </c>
      <c r="AX244" s="15">
        <v>8760</v>
      </c>
      <c r="AY244" s="9">
        <v>12</v>
      </c>
      <c r="AZ244" s="16">
        <v>1.5</v>
      </c>
      <c r="BA244" s="16">
        <v>98.5</v>
      </c>
      <c r="BB244" s="9">
        <f t="shared" si="73"/>
        <v>5305.3050000000003</v>
      </c>
      <c r="BC244" s="9">
        <f t="shared" si="74"/>
        <v>348381.69500000001</v>
      </c>
      <c r="BD244" s="17">
        <f t="shared" si="75"/>
        <v>0</v>
      </c>
      <c r="BE244" s="17">
        <f t="shared" si="76"/>
        <v>0</v>
      </c>
      <c r="BF244" s="18">
        <f t="shared" si="77"/>
        <v>0</v>
      </c>
      <c r="BG244" s="18">
        <f t="shared" si="78"/>
        <v>0</v>
      </c>
      <c r="BH244" s="18">
        <f t="shared" si="79"/>
        <v>0</v>
      </c>
      <c r="BI244" s="19">
        <f t="shared" si="80"/>
        <v>0</v>
      </c>
      <c r="BJ244" s="20">
        <f t="shared" si="81"/>
        <v>0</v>
      </c>
      <c r="BK244" s="19">
        <f t="shared" si="82"/>
        <v>0</v>
      </c>
      <c r="BL244" s="20">
        <f t="shared" si="83"/>
        <v>0</v>
      </c>
      <c r="BM244" s="12">
        <f>VLOOKUP(AU244,Ceny!$A$3:$E$9,2,FALSE)</f>
        <v>6.4200000000000004E-3</v>
      </c>
      <c r="BN244" s="20">
        <f>ROUND(BM244*AX244*AW244*AZ244/100,2)</f>
        <v>198.24</v>
      </c>
      <c r="BO244" s="12">
        <f>VLOOKUP(AU244,Ceny!$A$3:$E$9,4,FALSE)</f>
        <v>4.96E-3</v>
      </c>
      <c r="BP244" s="20">
        <f>ROUND(BO244*AW244*AX244*BA244/100,2)</f>
        <v>10057.5</v>
      </c>
      <c r="BQ244" s="12">
        <f>VLOOKUP(AU244,Ceny!$A$3:$E$9,3,FALSE)</f>
        <v>2.3060000000000001E-2</v>
      </c>
      <c r="BR244" s="20">
        <f t="shared" si="84"/>
        <v>122.34</v>
      </c>
      <c r="BS244" s="12">
        <f>VLOOKUP(AU244,Ceny!$A$3:$E$9,5,FALSE)</f>
        <v>1.8329999999999999E-2</v>
      </c>
      <c r="BT244" s="20">
        <f t="shared" si="85"/>
        <v>6385.84</v>
      </c>
      <c r="BU244" s="20">
        <v>0</v>
      </c>
      <c r="BV244" s="68">
        <f t="shared" si="86"/>
        <v>0</v>
      </c>
      <c r="BW244" s="21">
        <f t="shared" si="87"/>
        <v>16763.919999999998</v>
      </c>
      <c r="BX244" s="21">
        <f t="shared" si="88"/>
        <v>3855.7</v>
      </c>
      <c r="BY244" s="21">
        <f t="shared" si="89"/>
        <v>20619.62</v>
      </c>
      <c r="CA244" s="66"/>
    </row>
    <row r="245" spans="1:79">
      <c r="A245" s="73">
        <f t="shared" si="90"/>
        <v>232</v>
      </c>
      <c r="B245" s="8" t="s">
        <v>65</v>
      </c>
      <c r="C245" s="8" t="s">
        <v>66</v>
      </c>
      <c r="D245" s="8" t="s">
        <v>67</v>
      </c>
      <c r="E245" s="8" t="s">
        <v>67</v>
      </c>
      <c r="F245" s="8" t="s">
        <v>68</v>
      </c>
      <c r="G245" s="8" t="s">
        <v>69</v>
      </c>
      <c r="H245" s="8"/>
      <c r="I245" s="8" t="s">
        <v>70</v>
      </c>
      <c r="J245" s="8" t="s">
        <v>537</v>
      </c>
      <c r="K245" s="8" t="s">
        <v>538</v>
      </c>
      <c r="L245" s="8" t="s">
        <v>67</v>
      </c>
      <c r="M245" s="8" t="s">
        <v>67</v>
      </c>
      <c r="N245" s="8" t="s">
        <v>539</v>
      </c>
      <c r="O245" s="8" t="s">
        <v>460</v>
      </c>
      <c r="P245" s="8"/>
      <c r="Q245" s="8" t="s">
        <v>740</v>
      </c>
      <c r="R245" s="8" t="s">
        <v>741</v>
      </c>
      <c r="S245" s="8">
        <v>0</v>
      </c>
      <c r="T245" s="9" t="s">
        <v>49</v>
      </c>
      <c r="U245" s="9" t="s">
        <v>35</v>
      </c>
      <c r="V245" s="8" t="s">
        <v>746</v>
      </c>
      <c r="W245" s="10">
        <v>45657</v>
      </c>
      <c r="X245" s="8" t="s">
        <v>747</v>
      </c>
      <c r="Y245" s="8" t="s">
        <v>927</v>
      </c>
      <c r="Z245" s="8" t="s">
        <v>538</v>
      </c>
      <c r="AA245" s="8" t="s">
        <v>67</v>
      </c>
      <c r="AB245" s="8" t="s">
        <v>67</v>
      </c>
      <c r="AC245" s="8" t="s">
        <v>929</v>
      </c>
      <c r="AD245" s="8" t="s">
        <v>415</v>
      </c>
      <c r="AE245" s="8"/>
      <c r="AF245" s="11" t="s">
        <v>1611</v>
      </c>
      <c r="AG245" s="8" t="s">
        <v>1612</v>
      </c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3"/>
      <c r="AT245" s="14">
        <v>163068</v>
      </c>
      <c r="AU245" s="8" t="str">
        <f>AU$16</f>
        <v>W-4</v>
      </c>
      <c r="AV245" s="8" t="s">
        <v>1147</v>
      </c>
      <c r="AW245" s="8"/>
      <c r="AX245" s="15">
        <v>8760</v>
      </c>
      <c r="AY245" s="9">
        <v>12</v>
      </c>
      <c r="AZ245" s="16">
        <v>0.5</v>
      </c>
      <c r="BA245" s="16">
        <v>99.5</v>
      </c>
      <c r="BB245" s="9">
        <f t="shared" si="73"/>
        <v>815.34</v>
      </c>
      <c r="BC245" s="9">
        <f t="shared" si="74"/>
        <v>162252.66</v>
      </c>
      <c r="BD245" s="17">
        <f t="shared" si="75"/>
        <v>0</v>
      </c>
      <c r="BE245" s="17">
        <f t="shared" si="76"/>
        <v>0</v>
      </c>
      <c r="BF245" s="18">
        <f t="shared" si="77"/>
        <v>0</v>
      </c>
      <c r="BG245" s="18">
        <f t="shared" si="78"/>
        <v>0</v>
      </c>
      <c r="BH245" s="18">
        <f t="shared" si="79"/>
        <v>0</v>
      </c>
      <c r="BI245" s="19">
        <f t="shared" si="80"/>
        <v>0</v>
      </c>
      <c r="BJ245" s="20">
        <f t="shared" si="81"/>
        <v>0</v>
      </c>
      <c r="BK245" s="19">
        <f t="shared" si="82"/>
        <v>0</v>
      </c>
      <c r="BL245" s="20">
        <f t="shared" si="83"/>
        <v>0</v>
      </c>
      <c r="BM245" s="12">
        <f>VLOOKUP(AU245,Ceny!$A$3:$E$9,2,FALSE)</f>
        <v>204.77</v>
      </c>
      <c r="BN245" s="20">
        <f>ROUND(BM245*AY245*AZ245/100,2)</f>
        <v>12.29</v>
      </c>
      <c r="BO245" s="12">
        <f>VLOOKUP(AU245,Ceny!$A$3:$E$9,4,FALSE)</f>
        <v>158.16</v>
      </c>
      <c r="BP245" s="20">
        <f>ROUND(BO245*AY245*BA245/100,2)</f>
        <v>1888.43</v>
      </c>
      <c r="BQ245" s="12">
        <f>VLOOKUP(AU245,Ceny!$A$3:$E$9,3,FALSE)</f>
        <v>4.4069999999999998E-2</v>
      </c>
      <c r="BR245" s="20">
        <f t="shared" si="84"/>
        <v>35.93</v>
      </c>
      <c r="BS245" s="12">
        <f>VLOOKUP(AU245,Ceny!$A$3:$E$9,5,FALSE)</f>
        <v>3.5020000000000003E-2</v>
      </c>
      <c r="BT245" s="20">
        <f t="shared" si="85"/>
        <v>5682.09</v>
      </c>
      <c r="BU245" s="20">
        <v>0</v>
      </c>
      <c r="BV245" s="68">
        <f t="shared" si="86"/>
        <v>0</v>
      </c>
      <c r="BW245" s="21">
        <f t="shared" si="87"/>
        <v>7618.7400000000007</v>
      </c>
      <c r="BX245" s="21">
        <f t="shared" si="88"/>
        <v>1752.31</v>
      </c>
      <c r="BY245" s="21">
        <f t="shared" si="89"/>
        <v>9371.0500000000011</v>
      </c>
      <c r="CA245" s="66"/>
    </row>
    <row r="246" spans="1:79">
      <c r="A246" s="73">
        <f t="shared" si="90"/>
        <v>233</v>
      </c>
      <c r="B246" s="8" t="s">
        <v>65</v>
      </c>
      <c r="C246" s="8" t="s">
        <v>66</v>
      </c>
      <c r="D246" s="8" t="s">
        <v>67</v>
      </c>
      <c r="E246" s="8" t="s">
        <v>67</v>
      </c>
      <c r="F246" s="8" t="s">
        <v>68</v>
      </c>
      <c r="G246" s="8" t="s">
        <v>69</v>
      </c>
      <c r="H246" s="8"/>
      <c r="I246" s="8" t="s">
        <v>70</v>
      </c>
      <c r="J246" s="8" t="s">
        <v>537</v>
      </c>
      <c r="K246" s="8" t="s">
        <v>538</v>
      </c>
      <c r="L246" s="8" t="s">
        <v>67</v>
      </c>
      <c r="M246" s="8" t="s">
        <v>67</v>
      </c>
      <c r="N246" s="8" t="s">
        <v>539</v>
      </c>
      <c r="O246" s="8" t="s">
        <v>460</v>
      </c>
      <c r="P246" s="8"/>
      <c r="Q246" s="8" t="s">
        <v>740</v>
      </c>
      <c r="R246" s="8" t="s">
        <v>741</v>
      </c>
      <c r="S246" s="8">
        <v>0</v>
      </c>
      <c r="T246" s="9" t="s">
        <v>49</v>
      </c>
      <c r="U246" s="9" t="s">
        <v>35</v>
      </c>
      <c r="V246" s="8" t="s">
        <v>746</v>
      </c>
      <c r="W246" s="10">
        <v>45657</v>
      </c>
      <c r="X246" s="8" t="s">
        <v>747</v>
      </c>
      <c r="Y246" s="8" t="s">
        <v>927</v>
      </c>
      <c r="Z246" s="8" t="s">
        <v>930</v>
      </c>
      <c r="AA246" s="8" t="s">
        <v>67</v>
      </c>
      <c r="AB246" s="8" t="s">
        <v>67</v>
      </c>
      <c r="AC246" s="8" t="s">
        <v>931</v>
      </c>
      <c r="AD246" s="8" t="s">
        <v>690</v>
      </c>
      <c r="AE246" s="8"/>
      <c r="AF246" s="11" t="s">
        <v>1613</v>
      </c>
      <c r="AG246" s="8" t="s">
        <v>1614</v>
      </c>
      <c r="AH246" s="12">
        <v>72254</v>
      </c>
      <c r="AI246" s="12">
        <v>75565</v>
      </c>
      <c r="AJ246" s="12">
        <v>60698</v>
      </c>
      <c r="AK246" s="12">
        <v>42044</v>
      </c>
      <c r="AL246" s="12">
        <v>7781</v>
      </c>
      <c r="AM246" s="12">
        <v>3692</v>
      </c>
      <c r="AN246" s="12">
        <v>3781</v>
      </c>
      <c r="AO246" s="12">
        <v>4859</v>
      </c>
      <c r="AP246" s="12">
        <v>3507</v>
      </c>
      <c r="AQ246" s="12">
        <v>27899</v>
      </c>
      <c r="AR246" s="12">
        <v>71853</v>
      </c>
      <c r="AS246" s="13">
        <v>87966</v>
      </c>
      <c r="AT246" s="14">
        <f>AH246+AI246+AJ246+AK246+AL246+AM246+AN246+AO246+AP246+AQ246+AR246+AS246</f>
        <v>461899</v>
      </c>
      <c r="AU246" s="8" t="str">
        <f>AU$18</f>
        <v>W-5.1</v>
      </c>
      <c r="AV246" s="8" t="s">
        <v>1147</v>
      </c>
      <c r="AW246" s="8" t="s">
        <v>1615</v>
      </c>
      <c r="AX246" s="15">
        <v>8760</v>
      </c>
      <c r="AY246" s="9">
        <v>12</v>
      </c>
      <c r="AZ246" s="16">
        <v>0.5</v>
      </c>
      <c r="BA246" s="16">
        <v>99.5</v>
      </c>
      <c r="BB246" s="9">
        <f t="shared" si="73"/>
        <v>2309.4949999999999</v>
      </c>
      <c r="BC246" s="9">
        <f t="shared" si="74"/>
        <v>459589.505</v>
      </c>
      <c r="BD246" s="17">
        <f t="shared" si="75"/>
        <v>0</v>
      </c>
      <c r="BE246" s="17">
        <f t="shared" si="76"/>
        <v>0</v>
      </c>
      <c r="BF246" s="18">
        <f t="shared" si="77"/>
        <v>0</v>
      </c>
      <c r="BG246" s="18">
        <f t="shared" si="78"/>
        <v>0</v>
      </c>
      <c r="BH246" s="18">
        <f t="shared" si="79"/>
        <v>0</v>
      </c>
      <c r="BI246" s="19">
        <f t="shared" si="80"/>
        <v>0</v>
      </c>
      <c r="BJ246" s="20">
        <f t="shared" si="81"/>
        <v>0</v>
      </c>
      <c r="BK246" s="19">
        <f t="shared" si="82"/>
        <v>0</v>
      </c>
      <c r="BL246" s="20">
        <f t="shared" si="83"/>
        <v>0</v>
      </c>
      <c r="BM246" s="12">
        <f>VLOOKUP(AU246,Ceny!$A$3:$E$9,2,FALSE)</f>
        <v>6.4200000000000004E-3</v>
      </c>
      <c r="BN246" s="20">
        <f>ROUND(BM246*AX246*AW246*AZ246/100,2)</f>
        <v>104.89</v>
      </c>
      <c r="BO246" s="12">
        <f>VLOOKUP(AU246,Ceny!$A$3:$E$9,4,FALSE)</f>
        <v>4.96E-3</v>
      </c>
      <c r="BP246" s="20">
        <f>ROUND(BO246*AW246*AX246*BA246/100,2)</f>
        <v>16125.67</v>
      </c>
      <c r="BQ246" s="12">
        <f>VLOOKUP(AU246,Ceny!$A$3:$E$9,3,FALSE)</f>
        <v>2.3060000000000001E-2</v>
      </c>
      <c r="BR246" s="20">
        <f t="shared" si="84"/>
        <v>53.26</v>
      </c>
      <c r="BS246" s="12">
        <f>VLOOKUP(AU246,Ceny!$A$3:$E$9,5,FALSE)</f>
        <v>1.8329999999999999E-2</v>
      </c>
      <c r="BT246" s="20">
        <f t="shared" si="85"/>
        <v>8424.2800000000007</v>
      </c>
      <c r="BU246" s="20">
        <v>0</v>
      </c>
      <c r="BV246" s="68">
        <f t="shared" si="86"/>
        <v>0</v>
      </c>
      <c r="BW246" s="21">
        <f t="shared" si="87"/>
        <v>24708.1</v>
      </c>
      <c r="BX246" s="21">
        <f t="shared" si="88"/>
        <v>5682.86</v>
      </c>
      <c r="BY246" s="21">
        <f t="shared" si="89"/>
        <v>30390.959999999999</v>
      </c>
      <c r="CA246" s="66"/>
    </row>
    <row r="247" spans="1:79">
      <c r="A247" s="73">
        <f t="shared" si="90"/>
        <v>234</v>
      </c>
      <c r="B247" s="8" t="s">
        <v>65</v>
      </c>
      <c r="C247" s="8" t="s">
        <v>66</v>
      </c>
      <c r="D247" s="8" t="s">
        <v>67</v>
      </c>
      <c r="E247" s="8" t="s">
        <v>67</v>
      </c>
      <c r="F247" s="8" t="s">
        <v>68</v>
      </c>
      <c r="G247" s="8" t="s">
        <v>69</v>
      </c>
      <c r="H247" s="8"/>
      <c r="I247" s="8" t="s">
        <v>70</v>
      </c>
      <c r="J247" s="8" t="s">
        <v>537</v>
      </c>
      <c r="K247" s="8" t="s">
        <v>538</v>
      </c>
      <c r="L247" s="8" t="s">
        <v>67</v>
      </c>
      <c r="M247" s="8" t="s">
        <v>67</v>
      </c>
      <c r="N247" s="8" t="s">
        <v>539</v>
      </c>
      <c r="O247" s="8" t="s">
        <v>460</v>
      </c>
      <c r="P247" s="8"/>
      <c r="Q247" s="8" t="s">
        <v>740</v>
      </c>
      <c r="R247" s="8" t="s">
        <v>741</v>
      </c>
      <c r="S247" s="8">
        <v>0</v>
      </c>
      <c r="T247" s="9" t="s">
        <v>49</v>
      </c>
      <c r="U247" s="9" t="s">
        <v>35</v>
      </c>
      <c r="V247" s="8" t="s">
        <v>746</v>
      </c>
      <c r="W247" s="10">
        <v>45657</v>
      </c>
      <c r="X247" s="8" t="s">
        <v>747</v>
      </c>
      <c r="Y247" s="8" t="s">
        <v>927</v>
      </c>
      <c r="Z247" s="8" t="s">
        <v>538</v>
      </c>
      <c r="AA247" s="8" t="s">
        <v>67</v>
      </c>
      <c r="AB247" s="8" t="s">
        <v>67</v>
      </c>
      <c r="AC247" s="8" t="s">
        <v>539</v>
      </c>
      <c r="AD247" s="8" t="s">
        <v>460</v>
      </c>
      <c r="AE247" s="8"/>
      <c r="AF247" s="11" t="s">
        <v>1616</v>
      </c>
      <c r="AG247" s="8" t="s">
        <v>1617</v>
      </c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3"/>
      <c r="AT247" s="14">
        <v>7460</v>
      </c>
      <c r="AU247" s="8" t="str">
        <f>AU$29</f>
        <v>W-2.1</v>
      </c>
      <c r="AV247" s="8" t="s">
        <v>1147</v>
      </c>
      <c r="AW247" s="8"/>
      <c r="AX247" s="15">
        <v>8760</v>
      </c>
      <c r="AY247" s="9">
        <v>12</v>
      </c>
      <c r="AZ247" s="16">
        <v>0</v>
      </c>
      <c r="BA247" s="16">
        <v>100</v>
      </c>
      <c r="BB247" s="9">
        <f t="shared" si="73"/>
        <v>0</v>
      </c>
      <c r="BC247" s="9">
        <f t="shared" si="74"/>
        <v>7460</v>
      </c>
      <c r="BD247" s="17">
        <f t="shared" si="75"/>
        <v>0</v>
      </c>
      <c r="BE247" s="17">
        <f t="shared" si="76"/>
        <v>0</v>
      </c>
      <c r="BF247" s="18">
        <f t="shared" si="77"/>
        <v>0</v>
      </c>
      <c r="BG247" s="18">
        <f t="shared" si="78"/>
        <v>0</v>
      </c>
      <c r="BH247" s="18">
        <f t="shared" si="79"/>
        <v>0</v>
      </c>
      <c r="BI247" s="19">
        <f t="shared" si="80"/>
        <v>0</v>
      </c>
      <c r="BJ247" s="20">
        <f t="shared" si="81"/>
        <v>0</v>
      </c>
      <c r="BK247" s="19">
        <f t="shared" si="82"/>
        <v>0</v>
      </c>
      <c r="BL247" s="20">
        <f t="shared" si="83"/>
        <v>0</v>
      </c>
      <c r="BM247" s="12">
        <f>VLOOKUP(AU247,Ceny!$A$3:$E$9,2,FALSE)</f>
        <v>13.04</v>
      </c>
      <c r="BN247" s="20">
        <f>ROUND(BM247*AY247*AZ247/100,2)</f>
        <v>0</v>
      </c>
      <c r="BO247" s="12">
        <f>VLOOKUP(AU247,Ceny!$A$3:$E$9,4,FALSE)</f>
        <v>10.07</v>
      </c>
      <c r="BP247" s="20">
        <f>ROUND(BO247*AY247*BA247/100,2)</f>
        <v>120.84</v>
      </c>
      <c r="BQ247" s="12">
        <f>VLOOKUP(AU247,Ceny!$A$3:$E$9,3,FALSE)</f>
        <v>4.7559999999999998E-2</v>
      </c>
      <c r="BR247" s="20">
        <f t="shared" si="84"/>
        <v>0</v>
      </c>
      <c r="BS247" s="12">
        <f>VLOOKUP(AU247,Ceny!$A$3:$E$9,5,FALSE)</f>
        <v>3.7789999999999997E-2</v>
      </c>
      <c r="BT247" s="20">
        <f t="shared" si="85"/>
        <v>281.91000000000003</v>
      </c>
      <c r="BU247" s="20">
        <v>0</v>
      </c>
      <c r="BV247" s="68">
        <f t="shared" si="86"/>
        <v>0</v>
      </c>
      <c r="BW247" s="21">
        <f t="shared" si="87"/>
        <v>402.75</v>
      </c>
      <c r="BX247" s="21">
        <f t="shared" si="88"/>
        <v>92.63</v>
      </c>
      <c r="BY247" s="21">
        <f t="shared" si="89"/>
        <v>495.38</v>
      </c>
      <c r="CA247" s="66"/>
    </row>
    <row r="248" spans="1:79">
      <c r="A248" s="73">
        <f t="shared" si="90"/>
        <v>235</v>
      </c>
      <c r="B248" s="8" t="s">
        <v>65</v>
      </c>
      <c r="C248" s="8" t="s">
        <v>66</v>
      </c>
      <c r="D248" s="8" t="s">
        <v>67</v>
      </c>
      <c r="E248" s="8" t="s">
        <v>67</v>
      </c>
      <c r="F248" s="8" t="s">
        <v>68</v>
      </c>
      <c r="G248" s="8" t="s">
        <v>69</v>
      </c>
      <c r="H248" s="8"/>
      <c r="I248" s="8" t="s">
        <v>70</v>
      </c>
      <c r="J248" s="8" t="s">
        <v>540</v>
      </c>
      <c r="K248" s="8" t="s">
        <v>541</v>
      </c>
      <c r="L248" s="8" t="s">
        <v>67</v>
      </c>
      <c r="M248" s="8" t="s">
        <v>67</v>
      </c>
      <c r="N248" s="8" t="s">
        <v>542</v>
      </c>
      <c r="O248" s="8" t="s">
        <v>351</v>
      </c>
      <c r="P248" s="8"/>
      <c r="Q248" s="8" t="s">
        <v>740</v>
      </c>
      <c r="R248" s="8" t="s">
        <v>741</v>
      </c>
      <c r="S248" s="8">
        <v>0</v>
      </c>
      <c r="T248" s="9" t="s">
        <v>49</v>
      </c>
      <c r="U248" s="9" t="s">
        <v>35</v>
      </c>
      <c r="V248" s="8" t="s">
        <v>746</v>
      </c>
      <c r="W248" s="10">
        <v>45657</v>
      </c>
      <c r="X248" s="8" t="s">
        <v>747</v>
      </c>
      <c r="Y248" s="8" t="s">
        <v>540</v>
      </c>
      <c r="Z248" s="8" t="s">
        <v>541</v>
      </c>
      <c r="AA248" s="8" t="s">
        <v>67</v>
      </c>
      <c r="AB248" s="8" t="s">
        <v>67</v>
      </c>
      <c r="AC248" s="8" t="s">
        <v>932</v>
      </c>
      <c r="AD248" s="8" t="s">
        <v>351</v>
      </c>
      <c r="AE248" s="8"/>
      <c r="AF248" s="11" t="s">
        <v>1618</v>
      </c>
      <c r="AG248" s="8" t="s">
        <v>1619</v>
      </c>
      <c r="AH248" s="12">
        <v>48708</v>
      </c>
      <c r="AI248" s="12">
        <v>46154</v>
      </c>
      <c r="AJ248" s="12">
        <v>41397</v>
      </c>
      <c r="AK248" s="12">
        <v>26301</v>
      </c>
      <c r="AL248" s="12">
        <v>3602</v>
      </c>
      <c r="AM248" s="12">
        <v>1465</v>
      </c>
      <c r="AN248" s="12">
        <v>590</v>
      </c>
      <c r="AO248" s="12">
        <v>717</v>
      </c>
      <c r="AP248" s="12">
        <v>1707</v>
      </c>
      <c r="AQ248" s="12">
        <v>14960</v>
      </c>
      <c r="AR248" s="12">
        <v>37848</v>
      </c>
      <c r="AS248" s="13">
        <v>45021</v>
      </c>
      <c r="AT248" s="14">
        <f t="shared" ref="AT248:AT253" si="94">AH248+AI248+AJ248+AK248+AL248+AM248+AN248+AO248+AP248+AQ248+AR248+AS248</f>
        <v>268470</v>
      </c>
      <c r="AU248" s="8" t="str">
        <f t="shared" ref="AU248:AU253" si="95">AU$18</f>
        <v>W-5.1</v>
      </c>
      <c r="AV248" s="8" t="s">
        <v>1147</v>
      </c>
      <c r="AW248" s="8" t="s">
        <v>1620</v>
      </c>
      <c r="AX248" s="15">
        <v>8760</v>
      </c>
      <c r="AY248" s="9">
        <v>12</v>
      </c>
      <c r="AZ248" s="16">
        <v>0</v>
      </c>
      <c r="BA248" s="16">
        <v>100</v>
      </c>
      <c r="BB248" s="9">
        <f t="shared" si="73"/>
        <v>0</v>
      </c>
      <c r="BC248" s="9">
        <f t="shared" si="74"/>
        <v>268470</v>
      </c>
      <c r="BD248" s="17">
        <f t="shared" si="75"/>
        <v>0</v>
      </c>
      <c r="BE248" s="17">
        <f t="shared" si="76"/>
        <v>0</v>
      </c>
      <c r="BF248" s="18">
        <f t="shared" si="77"/>
        <v>0</v>
      </c>
      <c r="BG248" s="18">
        <f t="shared" si="78"/>
        <v>0</v>
      </c>
      <c r="BH248" s="18">
        <f t="shared" si="79"/>
        <v>0</v>
      </c>
      <c r="BI248" s="19">
        <f t="shared" si="80"/>
        <v>0</v>
      </c>
      <c r="BJ248" s="20">
        <f t="shared" si="81"/>
        <v>0</v>
      </c>
      <c r="BK248" s="19">
        <f t="shared" si="82"/>
        <v>0</v>
      </c>
      <c r="BL248" s="20">
        <f t="shared" si="83"/>
        <v>0</v>
      </c>
      <c r="BM248" s="12">
        <f>VLOOKUP(AU248,Ceny!$A$3:$E$9,2,FALSE)</f>
        <v>6.4200000000000004E-3</v>
      </c>
      <c r="BN248" s="20">
        <f t="shared" ref="BN248:BN253" si="96">ROUND(BM248*AX248*AW248*AZ248/100,2)</f>
        <v>0</v>
      </c>
      <c r="BO248" s="12">
        <f>VLOOKUP(AU248,Ceny!$A$3:$E$9,4,FALSE)</f>
        <v>4.96E-3</v>
      </c>
      <c r="BP248" s="20">
        <f t="shared" ref="BP248:BP253" si="97">ROUND(BO248*AW248*AX248*BA248/100,2)</f>
        <v>5561.55</v>
      </c>
      <c r="BQ248" s="12">
        <f>VLOOKUP(AU248,Ceny!$A$3:$E$9,3,FALSE)</f>
        <v>2.3060000000000001E-2</v>
      </c>
      <c r="BR248" s="20">
        <f t="shared" si="84"/>
        <v>0</v>
      </c>
      <c r="BS248" s="12">
        <f>VLOOKUP(AU248,Ceny!$A$3:$E$9,5,FALSE)</f>
        <v>1.8329999999999999E-2</v>
      </c>
      <c r="BT248" s="20">
        <f t="shared" si="85"/>
        <v>4921.0600000000004</v>
      </c>
      <c r="BU248" s="20">
        <v>0</v>
      </c>
      <c r="BV248" s="68">
        <f t="shared" si="86"/>
        <v>0</v>
      </c>
      <c r="BW248" s="21">
        <f t="shared" si="87"/>
        <v>10482.61</v>
      </c>
      <c r="BX248" s="21">
        <f t="shared" si="88"/>
        <v>2411</v>
      </c>
      <c r="BY248" s="21">
        <f t="shared" si="89"/>
        <v>12893.61</v>
      </c>
      <c r="CA248" s="66"/>
    </row>
    <row r="249" spans="1:79">
      <c r="A249" s="73">
        <f t="shared" si="90"/>
        <v>236</v>
      </c>
      <c r="B249" s="8" t="s">
        <v>65</v>
      </c>
      <c r="C249" s="8" t="s">
        <v>66</v>
      </c>
      <c r="D249" s="8" t="s">
        <v>67</v>
      </c>
      <c r="E249" s="8" t="s">
        <v>67</v>
      </c>
      <c r="F249" s="8" t="s">
        <v>68</v>
      </c>
      <c r="G249" s="8" t="s">
        <v>69</v>
      </c>
      <c r="H249" s="8"/>
      <c r="I249" s="8" t="s">
        <v>70</v>
      </c>
      <c r="J249" s="8" t="s">
        <v>540</v>
      </c>
      <c r="K249" s="8" t="s">
        <v>541</v>
      </c>
      <c r="L249" s="8" t="s">
        <v>67</v>
      </c>
      <c r="M249" s="8" t="s">
        <v>67</v>
      </c>
      <c r="N249" s="8" t="s">
        <v>542</v>
      </c>
      <c r="O249" s="8" t="s">
        <v>351</v>
      </c>
      <c r="P249" s="8"/>
      <c r="Q249" s="8" t="s">
        <v>740</v>
      </c>
      <c r="R249" s="8" t="s">
        <v>741</v>
      </c>
      <c r="S249" s="8">
        <v>0</v>
      </c>
      <c r="T249" s="9" t="s">
        <v>49</v>
      </c>
      <c r="U249" s="9" t="s">
        <v>35</v>
      </c>
      <c r="V249" s="8" t="s">
        <v>746</v>
      </c>
      <c r="W249" s="10">
        <v>45657</v>
      </c>
      <c r="X249" s="8" t="s">
        <v>747</v>
      </c>
      <c r="Y249" s="8" t="s">
        <v>540</v>
      </c>
      <c r="Z249" s="8" t="s">
        <v>541</v>
      </c>
      <c r="AA249" s="8" t="s">
        <v>67</v>
      </c>
      <c r="AB249" s="8" t="s">
        <v>67</v>
      </c>
      <c r="AC249" s="8" t="s">
        <v>932</v>
      </c>
      <c r="AD249" s="8" t="s">
        <v>351</v>
      </c>
      <c r="AE249" s="8"/>
      <c r="AF249" s="11" t="s">
        <v>1621</v>
      </c>
      <c r="AG249" s="8" t="s">
        <v>1622</v>
      </c>
      <c r="AH249" s="12">
        <v>59055</v>
      </c>
      <c r="AI249" s="12">
        <v>52812</v>
      </c>
      <c r="AJ249" s="12">
        <v>53464</v>
      </c>
      <c r="AK249" s="12">
        <v>32304</v>
      </c>
      <c r="AL249" s="12">
        <v>13704</v>
      </c>
      <c r="AM249" s="12">
        <v>9345</v>
      </c>
      <c r="AN249" s="12">
        <v>4614</v>
      </c>
      <c r="AO249" s="12">
        <v>6942</v>
      </c>
      <c r="AP249" s="12">
        <v>10183</v>
      </c>
      <c r="AQ249" s="12">
        <v>29204</v>
      </c>
      <c r="AR249" s="12">
        <v>54476</v>
      </c>
      <c r="AS249" s="13">
        <v>75551</v>
      </c>
      <c r="AT249" s="14">
        <f t="shared" si="94"/>
        <v>401654</v>
      </c>
      <c r="AU249" s="8" t="str">
        <f t="shared" si="95"/>
        <v>W-5.1</v>
      </c>
      <c r="AV249" s="8" t="s">
        <v>1147</v>
      </c>
      <c r="AW249" s="8" t="s">
        <v>1623</v>
      </c>
      <c r="AX249" s="15">
        <v>8760</v>
      </c>
      <c r="AY249" s="9">
        <v>12</v>
      </c>
      <c r="AZ249" s="16">
        <v>0</v>
      </c>
      <c r="BA249" s="16">
        <v>100</v>
      </c>
      <c r="BB249" s="9">
        <f t="shared" si="73"/>
        <v>0</v>
      </c>
      <c r="BC249" s="9">
        <f t="shared" si="74"/>
        <v>401654</v>
      </c>
      <c r="BD249" s="17">
        <f t="shared" si="75"/>
        <v>0</v>
      </c>
      <c r="BE249" s="17">
        <f t="shared" si="76"/>
        <v>0</v>
      </c>
      <c r="BF249" s="18">
        <f t="shared" si="77"/>
        <v>0</v>
      </c>
      <c r="BG249" s="18">
        <f t="shared" si="78"/>
        <v>0</v>
      </c>
      <c r="BH249" s="18">
        <f t="shared" si="79"/>
        <v>0</v>
      </c>
      <c r="BI249" s="19">
        <f t="shared" si="80"/>
        <v>0</v>
      </c>
      <c r="BJ249" s="20">
        <f t="shared" si="81"/>
        <v>0</v>
      </c>
      <c r="BK249" s="19">
        <f t="shared" si="82"/>
        <v>0</v>
      </c>
      <c r="BL249" s="20">
        <f t="shared" si="83"/>
        <v>0</v>
      </c>
      <c r="BM249" s="12">
        <f>VLOOKUP(AU249,Ceny!$A$3:$E$9,2,FALSE)</f>
        <v>6.4200000000000004E-3</v>
      </c>
      <c r="BN249" s="20">
        <f t="shared" si="96"/>
        <v>0</v>
      </c>
      <c r="BO249" s="12">
        <f>VLOOKUP(AU249,Ceny!$A$3:$E$9,4,FALSE)</f>
        <v>4.96E-3</v>
      </c>
      <c r="BP249" s="20">
        <f t="shared" si="97"/>
        <v>7820.93</v>
      </c>
      <c r="BQ249" s="12">
        <f>VLOOKUP(AU249,Ceny!$A$3:$E$9,3,FALSE)</f>
        <v>2.3060000000000001E-2</v>
      </c>
      <c r="BR249" s="20">
        <f t="shared" si="84"/>
        <v>0</v>
      </c>
      <c r="BS249" s="12">
        <f>VLOOKUP(AU249,Ceny!$A$3:$E$9,5,FALSE)</f>
        <v>1.8329999999999999E-2</v>
      </c>
      <c r="BT249" s="20">
        <f t="shared" si="85"/>
        <v>7362.32</v>
      </c>
      <c r="BU249" s="20">
        <v>0</v>
      </c>
      <c r="BV249" s="68">
        <f t="shared" si="86"/>
        <v>0</v>
      </c>
      <c r="BW249" s="21">
        <f t="shared" si="87"/>
        <v>15183.25</v>
      </c>
      <c r="BX249" s="21">
        <f t="shared" si="88"/>
        <v>3492.15</v>
      </c>
      <c r="BY249" s="21">
        <f t="shared" si="89"/>
        <v>18675.400000000001</v>
      </c>
      <c r="CA249" s="66"/>
    </row>
    <row r="250" spans="1:79">
      <c r="A250" s="73">
        <f t="shared" si="90"/>
        <v>237</v>
      </c>
      <c r="B250" s="8" t="s">
        <v>65</v>
      </c>
      <c r="C250" s="8" t="s">
        <v>66</v>
      </c>
      <c r="D250" s="8" t="s">
        <v>67</v>
      </c>
      <c r="E250" s="8" t="s">
        <v>67</v>
      </c>
      <c r="F250" s="8" t="s">
        <v>68</v>
      </c>
      <c r="G250" s="8" t="s">
        <v>69</v>
      </c>
      <c r="H250" s="8"/>
      <c r="I250" s="8" t="s">
        <v>70</v>
      </c>
      <c r="J250" s="8" t="s">
        <v>543</v>
      </c>
      <c r="K250" s="8" t="s">
        <v>544</v>
      </c>
      <c r="L250" s="8" t="s">
        <v>67</v>
      </c>
      <c r="M250" s="8" t="s">
        <v>67</v>
      </c>
      <c r="N250" s="8" t="s">
        <v>545</v>
      </c>
      <c r="O250" s="8" t="s">
        <v>546</v>
      </c>
      <c r="P250" s="8"/>
      <c r="Q250" s="8" t="s">
        <v>740</v>
      </c>
      <c r="R250" s="8" t="s">
        <v>741</v>
      </c>
      <c r="S250" s="8">
        <v>0</v>
      </c>
      <c r="T250" s="9" t="s">
        <v>49</v>
      </c>
      <c r="U250" s="9" t="s">
        <v>35</v>
      </c>
      <c r="V250" s="8" t="s">
        <v>746</v>
      </c>
      <c r="W250" s="10">
        <v>45657</v>
      </c>
      <c r="X250" s="8" t="s">
        <v>747</v>
      </c>
      <c r="Y250" s="8" t="s">
        <v>543</v>
      </c>
      <c r="Z250" s="8" t="s">
        <v>544</v>
      </c>
      <c r="AA250" s="8" t="s">
        <v>67</v>
      </c>
      <c r="AB250" s="8" t="s">
        <v>67</v>
      </c>
      <c r="AC250" s="8" t="s">
        <v>545</v>
      </c>
      <c r="AD250" s="8" t="s">
        <v>546</v>
      </c>
      <c r="AE250" s="8"/>
      <c r="AF250" s="11" t="s">
        <v>1624</v>
      </c>
      <c r="AG250" s="8" t="s">
        <v>1625</v>
      </c>
      <c r="AH250" s="12">
        <v>57347</v>
      </c>
      <c r="AI250" s="12">
        <v>55738</v>
      </c>
      <c r="AJ250" s="12">
        <v>47453</v>
      </c>
      <c r="AK250" s="12">
        <v>32821</v>
      </c>
      <c r="AL250" s="12">
        <v>13334</v>
      </c>
      <c r="AM250" s="12">
        <v>1246</v>
      </c>
      <c r="AN250" s="12">
        <v>994</v>
      </c>
      <c r="AO250" s="12">
        <v>1064</v>
      </c>
      <c r="AP250" s="12">
        <v>1266</v>
      </c>
      <c r="AQ250" s="12">
        <v>20119</v>
      </c>
      <c r="AR250" s="12">
        <v>48198</v>
      </c>
      <c r="AS250" s="13">
        <v>60921</v>
      </c>
      <c r="AT250" s="14">
        <f t="shared" si="94"/>
        <v>340501</v>
      </c>
      <c r="AU250" s="8" t="str">
        <f t="shared" si="95"/>
        <v>W-5.1</v>
      </c>
      <c r="AV250" s="8" t="s">
        <v>1147</v>
      </c>
      <c r="AW250" s="8" t="s">
        <v>1503</v>
      </c>
      <c r="AX250" s="15">
        <v>8760</v>
      </c>
      <c r="AY250" s="9">
        <v>12</v>
      </c>
      <c r="AZ250" s="16">
        <v>0</v>
      </c>
      <c r="BA250" s="16">
        <v>100</v>
      </c>
      <c r="BB250" s="9">
        <f t="shared" si="73"/>
        <v>0</v>
      </c>
      <c r="BC250" s="9">
        <f t="shared" si="74"/>
        <v>340501</v>
      </c>
      <c r="BD250" s="17">
        <f t="shared" si="75"/>
        <v>0</v>
      </c>
      <c r="BE250" s="17">
        <f t="shared" si="76"/>
        <v>0</v>
      </c>
      <c r="BF250" s="18">
        <f t="shared" si="77"/>
        <v>0</v>
      </c>
      <c r="BG250" s="18">
        <f t="shared" si="78"/>
        <v>0</v>
      </c>
      <c r="BH250" s="18">
        <f t="shared" si="79"/>
        <v>0</v>
      </c>
      <c r="BI250" s="19">
        <f t="shared" si="80"/>
        <v>0</v>
      </c>
      <c r="BJ250" s="20">
        <f t="shared" si="81"/>
        <v>0</v>
      </c>
      <c r="BK250" s="19">
        <f t="shared" si="82"/>
        <v>0</v>
      </c>
      <c r="BL250" s="20">
        <f t="shared" si="83"/>
        <v>0</v>
      </c>
      <c r="BM250" s="12">
        <f>VLOOKUP(AU250,Ceny!$A$3:$E$9,2,FALSE)</f>
        <v>6.4200000000000004E-3</v>
      </c>
      <c r="BN250" s="20">
        <f t="shared" si="96"/>
        <v>0</v>
      </c>
      <c r="BO250" s="12">
        <f>VLOOKUP(AU250,Ceny!$A$3:$E$9,4,FALSE)</f>
        <v>4.96E-3</v>
      </c>
      <c r="BP250" s="20">
        <f t="shared" si="97"/>
        <v>8125.08</v>
      </c>
      <c r="BQ250" s="12">
        <f>VLOOKUP(AU250,Ceny!$A$3:$E$9,3,FALSE)</f>
        <v>2.3060000000000001E-2</v>
      </c>
      <c r="BR250" s="20">
        <f t="shared" si="84"/>
        <v>0</v>
      </c>
      <c r="BS250" s="12">
        <f>VLOOKUP(AU250,Ceny!$A$3:$E$9,5,FALSE)</f>
        <v>1.8329999999999999E-2</v>
      </c>
      <c r="BT250" s="20">
        <f t="shared" si="85"/>
        <v>6241.38</v>
      </c>
      <c r="BU250" s="20">
        <v>0</v>
      </c>
      <c r="BV250" s="68">
        <f t="shared" si="86"/>
        <v>0</v>
      </c>
      <c r="BW250" s="21">
        <f t="shared" si="87"/>
        <v>14366.46</v>
      </c>
      <c r="BX250" s="21">
        <f t="shared" si="88"/>
        <v>3304.29</v>
      </c>
      <c r="BY250" s="21">
        <f t="shared" si="89"/>
        <v>17670.75</v>
      </c>
      <c r="CA250" s="66"/>
    </row>
    <row r="251" spans="1:79">
      <c r="A251" s="73">
        <f t="shared" si="90"/>
        <v>238</v>
      </c>
      <c r="B251" s="8" t="s">
        <v>65</v>
      </c>
      <c r="C251" s="8" t="s">
        <v>66</v>
      </c>
      <c r="D251" s="8" t="s">
        <v>67</v>
      </c>
      <c r="E251" s="8" t="s">
        <v>67</v>
      </c>
      <c r="F251" s="8" t="s">
        <v>68</v>
      </c>
      <c r="G251" s="8" t="s">
        <v>69</v>
      </c>
      <c r="H251" s="8"/>
      <c r="I251" s="8" t="s">
        <v>70</v>
      </c>
      <c r="J251" s="8" t="s">
        <v>547</v>
      </c>
      <c r="K251" s="8" t="s">
        <v>548</v>
      </c>
      <c r="L251" s="8" t="s">
        <v>67</v>
      </c>
      <c r="M251" s="8" t="s">
        <v>67</v>
      </c>
      <c r="N251" s="8" t="s">
        <v>549</v>
      </c>
      <c r="O251" s="8" t="s">
        <v>82</v>
      </c>
      <c r="P251" s="8"/>
      <c r="Q251" s="8" t="s">
        <v>740</v>
      </c>
      <c r="R251" s="8" t="s">
        <v>741</v>
      </c>
      <c r="S251" s="8">
        <v>0</v>
      </c>
      <c r="T251" s="9" t="s">
        <v>49</v>
      </c>
      <c r="U251" s="9" t="s">
        <v>35</v>
      </c>
      <c r="V251" s="8" t="s">
        <v>746</v>
      </c>
      <c r="W251" s="10">
        <v>45657</v>
      </c>
      <c r="X251" s="8" t="s">
        <v>747</v>
      </c>
      <c r="Y251" s="8" t="s">
        <v>547</v>
      </c>
      <c r="Z251" s="8" t="s">
        <v>548</v>
      </c>
      <c r="AA251" s="8" t="s">
        <v>67</v>
      </c>
      <c r="AB251" s="8" t="s">
        <v>67</v>
      </c>
      <c r="AC251" s="8" t="s">
        <v>933</v>
      </c>
      <c r="AD251" s="8" t="s">
        <v>934</v>
      </c>
      <c r="AE251" s="8"/>
      <c r="AF251" s="11" t="s">
        <v>1626</v>
      </c>
      <c r="AG251" s="8" t="s">
        <v>1627</v>
      </c>
      <c r="AH251" s="12">
        <v>54861</v>
      </c>
      <c r="AI251" s="12">
        <v>51936</v>
      </c>
      <c r="AJ251" s="12">
        <v>49174</v>
      </c>
      <c r="AK251" s="12">
        <v>35547</v>
      </c>
      <c r="AL251" s="12">
        <v>16371</v>
      </c>
      <c r="AM251" s="12">
        <v>3242</v>
      </c>
      <c r="AN251" s="12">
        <v>3018</v>
      </c>
      <c r="AO251" s="12">
        <v>2106</v>
      </c>
      <c r="AP251" s="12">
        <v>3239</v>
      </c>
      <c r="AQ251" s="12">
        <v>27207</v>
      </c>
      <c r="AR251" s="12">
        <v>46825</v>
      </c>
      <c r="AS251" s="13">
        <v>60828</v>
      </c>
      <c r="AT251" s="14">
        <f t="shared" si="94"/>
        <v>354354</v>
      </c>
      <c r="AU251" s="8" t="str">
        <f t="shared" si="95"/>
        <v>W-5.1</v>
      </c>
      <c r="AV251" s="8" t="s">
        <v>1147</v>
      </c>
      <c r="AW251" s="8">
        <v>188</v>
      </c>
      <c r="AX251" s="15">
        <v>8760</v>
      </c>
      <c r="AY251" s="9">
        <v>12</v>
      </c>
      <c r="AZ251" s="16">
        <v>0</v>
      </c>
      <c r="BA251" s="16">
        <v>100</v>
      </c>
      <c r="BB251" s="9">
        <f t="shared" si="73"/>
        <v>0</v>
      </c>
      <c r="BC251" s="9">
        <f t="shared" si="74"/>
        <v>354354</v>
      </c>
      <c r="BD251" s="17">
        <f t="shared" si="75"/>
        <v>0</v>
      </c>
      <c r="BE251" s="17">
        <f t="shared" si="76"/>
        <v>0</v>
      </c>
      <c r="BF251" s="18">
        <f t="shared" si="77"/>
        <v>0</v>
      </c>
      <c r="BG251" s="18">
        <f t="shared" si="78"/>
        <v>0</v>
      </c>
      <c r="BH251" s="18">
        <f t="shared" si="79"/>
        <v>0</v>
      </c>
      <c r="BI251" s="19">
        <f t="shared" si="80"/>
        <v>0</v>
      </c>
      <c r="BJ251" s="20">
        <f t="shared" si="81"/>
        <v>0</v>
      </c>
      <c r="BK251" s="19">
        <f t="shared" si="82"/>
        <v>0</v>
      </c>
      <c r="BL251" s="20">
        <f t="shared" si="83"/>
        <v>0</v>
      </c>
      <c r="BM251" s="12">
        <f>VLOOKUP(AU251,Ceny!$A$3:$E$9,2,FALSE)</f>
        <v>6.4200000000000004E-3</v>
      </c>
      <c r="BN251" s="20">
        <f t="shared" si="96"/>
        <v>0</v>
      </c>
      <c r="BO251" s="12">
        <f>VLOOKUP(AU251,Ceny!$A$3:$E$9,4,FALSE)</f>
        <v>4.96E-3</v>
      </c>
      <c r="BP251" s="20">
        <f t="shared" si="97"/>
        <v>8168.52</v>
      </c>
      <c r="BQ251" s="12">
        <f>VLOOKUP(AU251,Ceny!$A$3:$E$9,3,FALSE)</f>
        <v>2.3060000000000001E-2</v>
      </c>
      <c r="BR251" s="20">
        <f t="shared" si="84"/>
        <v>0</v>
      </c>
      <c r="BS251" s="12">
        <f>VLOOKUP(AU251,Ceny!$A$3:$E$9,5,FALSE)</f>
        <v>1.8329999999999999E-2</v>
      </c>
      <c r="BT251" s="20">
        <f t="shared" si="85"/>
        <v>6495.31</v>
      </c>
      <c r="BU251" s="20">
        <v>0</v>
      </c>
      <c r="BV251" s="68">
        <f t="shared" si="86"/>
        <v>0</v>
      </c>
      <c r="BW251" s="21">
        <f t="shared" si="87"/>
        <v>14663.830000000002</v>
      </c>
      <c r="BX251" s="21">
        <f t="shared" si="88"/>
        <v>3372.68</v>
      </c>
      <c r="BY251" s="21">
        <f t="shared" si="89"/>
        <v>18036.510000000002</v>
      </c>
      <c r="CA251" s="66"/>
    </row>
    <row r="252" spans="1:79">
      <c r="A252" s="73">
        <f t="shared" si="90"/>
        <v>239</v>
      </c>
      <c r="B252" s="8" t="s">
        <v>65</v>
      </c>
      <c r="C252" s="8" t="s">
        <v>66</v>
      </c>
      <c r="D252" s="8" t="s">
        <v>67</v>
      </c>
      <c r="E252" s="8" t="s">
        <v>67</v>
      </c>
      <c r="F252" s="8" t="s">
        <v>68</v>
      </c>
      <c r="G252" s="8" t="s">
        <v>69</v>
      </c>
      <c r="H252" s="8"/>
      <c r="I252" s="8" t="s">
        <v>70</v>
      </c>
      <c r="J252" s="8" t="s">
        <v>547</v>
      </c>
      <c r="K252" s="8" t="s">
        <v>548</v>
      </c>
      <c r="L252" s="8" t="s">
        <v>67</v>
      </c>
      <c r="M252" s="8" t="s">
        <v>67</v>
      </c>
      <c r="N252" s="8" t="s">
        <v>549</v>
      </c>
      <c r="O252" s="8" t="s">
        <v>82</v>
      </c>
      <c r="P252" s="8"/>
      <c r="Q252" s="8" t="s">
        <v>740</v>
      </c>
      <c r="R252" s="8" t="s">
        <v>741</v>
      </c>
      <c r="S252" s="8">
        <v>0</v>
      </c>
      <c r="T252" s="9" t="s">
        <v>49</v>
      </c>
      <c r="U252" s="9" t="s">
        <v>35</v>
      </c>
      <c r="V252" s="8" t="s">
        <v>746</v>
      </c>
      <c r="W252" s="10">
        <v>45657</v>
      </c>
      <c r="X252" s="8" t="s">
        <v>747</v>
      </c>
      <c r="Y252" s="8" t="s">
        <v>547</v>
      </c>
      <c r="Z252" s="8" t="s">
        <v>548</v>
      </c>
      <c r="AA252" s="8" t="s">
        <v>67</v>
      </c>
      <c r="AB252" s="8" t="s">
        <v>67</v>
      </c>
      <c r="AC252" s="8" t="s">
        <v>549</v>
      </c>
      <c r="AD252" s="8" t="s">
        <v>82</v>
      </c>
      <c r="AE252" s="8"/>
      <c r="AF252" s="11" t="s">
        <v>1628</v>
      </c>
      <c r="AG252" s="8" t="s">
        <v>1629</v>
      </c>
      <c r="AH252" s="12">
        <v>19948</v>
      </c>
      <c r="AI252" s="12">
        <v>14671</v>
      </c>
      <c r="AJ252" s="12">
        <v>16154</v>
      </c>
      <c r="AK252" s="12">
        <v>14421</v>
      </c>
      <c r="AL252" s="12">
        <v>11279</v>
      </c>
      <c r="AM252" s="12">
        <v>5630</v>
      </c>
      <c r="AN252" s="12">
        <v>2324</v>
      </c>
      <c r="AO252" s="12">
        <v>4535</v>
      </c>
      <c r="AP252" s="12">
        <v>5004</v>
      </c>
      <c r="AQ252" s="12">
        <v>11404</v>
      </c>
      <c r="AR252" s="12">
        <v>23943</v>
      </c>
      <c r="AS252" s="13">
        <v>27045</v>
      </c>
      <c r="AT252" s="14">
        <f t="shared" si="94"/>
        <v>156358</v>
      </c>
      <c r="AU252" s="8" t="str">
        <f t="shared" si="95"/>
        <v>W-5.1</v>
      </c>
      <c r="AV252" s="8" t="s">
        <v>1147</v>
      </c>
      <c r="AW252" s="8" t="s">
        <v>1165</v>
      </c>
      <c r="AX252" s="15">
        <v>8760</v>
      </c>
      <c r="AY252" s="9">
        <v>12</v>
      </c>
      <c r="AZ252" s="16">
        <v>0</v>
      </c>
      <c r="BA252" s="16">
        <v>100</v>
      </c>
      <c r="BB252" s="9">
        <f t="shared" si="73"/>
        <v>0</v>
      </c>
      <c r="BC252" s="9">
        <f t="shared" si="74"/>
        <v>156358</v>
      </c>
      <c r="BD252" s="17">
        <f t="shared" si="75"/>
        <v>0</v>
      </c>
      <c r="BE252" s="17">
        <f t="shared" si="76"/>
        <v>0</v>
      </c>
      <c r="BF252" s="18">
        <f t="shared" si="77"/>
        <v>0</v>
      </c>
      <c r="BG252" s="18">
        <f t="shared" si="78"/>
        <v>0</v>
      </c>
      <c r="BH252" s="18">
        <f t="shared" si="79"/>
        <v>0</v>
      </c>
      <c r="BI252" s="19">
        <f t="shared" si="80"/>
        <v>0</v>
      </c>
      <c r="BJ252" s="20">
        <f t="shared" si="81"/>
        <v>0</v>
      </c>
      <c r="BK252" s="19">
        <f t="shared" si="82"/>
        <v>0</v>
      </c>
      <c r="BL252" s="20">
        <f t="shared" si="83"/>
        <v>0</v>
      </c>
      <c r="BM252" s="12">
        <f>VLOOKUP(AU252,Ceny!$A$3:$E$9,2,FALSE)</f>
        <v>6.4200000000000004E-3</v>
      </c>
      <c r="BN252" s="20">
        <f t="shared" si="96"/>
        <v>0</v>
      </c>
      <c r="BO252" s="12">
        <f>VLOOKUP(AU252,Ceny!$A$3:$E$9,4,FALSE)</f>
        <v>4.96E-3</v>
      </c>
      <c r="BP252" s="20">
        <f t="shared" si="97"/>
        <v>4822.91</v>
      </c>
      <c r="BQ252" s="12">
        <f>VLOOKUP(AU252,Ceny!$A$3:$E$9,3,FALSE)</f>
        <v>2.3060000000000001E-2</v>
      </c>
      <c r="BR252" s="20">
        <f t="shared" si="84"/>
        <v>0</v>
      </c>
      <c r="BS252" s="12">
        <f>VLOOKUP(AU252,Ceny!$A$3:$E$9,5,FALSE)</f>
        <v>1.8329999999999999E-2</v>
      </c>
      <c r="BT252" s="20">
        <f t="shared" si="85"/>
        <v>2866.04</v>
      </c>
      <c r="BU252" s="20">
        <v>0</v>
      </c>
      <c r="BV252" s="68">
        <f t="shared" si="86"/>
        <v>0</v>
      </c>
      <c r="BW252" s="21">
        <f t="shared" si="87"/>
        <v>7688.95</v>
      </c>
      <c r="BX252" s="21">
        <f t="shared" si="88"/>
        <v>1768.46</v>
      </c>
      <c r="BY252" s="21">
        <f t="shared" si="89"/>
        <v>9457.41</v>
      </c>
      <c r="CA252" s="66"/>
    </row>
    <row r="253" spans="1:79">
      <c r="A253" s="73">
        <f t="shared" si="90"/>
        <v>240</v>
      </c>
      <c r="B253" s="8" t="s">
        <v>65</v>
      </c>
      <c r="C253" s="8" t="s">
        <v>66</v>
      </c>
      <c r="D253" s="8" t="s">
        <v>67</v>
      </c>
      <c r="E253" s="8" t="s">
        <v>67</v>
      </c>
      <c r="F253" s="8" t="s">
        <v>68</v>
      </c>
      <c r="G253" s="8" t="s">
        <v>69</v>
      </c>
      <c r="H253" s="8"/>
      <c r="I253" s="8" t="s">
        <v>70</v>
      </c>
      <c r="J253" s="8" t="s">
        <v>550</v>
      </c>
      <c r="K253" s="8" t="s">
        <v>551</v>
      </c>
      <c r="L253" s="8" t="s">
        <v>67</v>
      </c>
      <c r="M253" s="8" t="s">
        <v>67</v>
      </c>
      <c r="N253" s="8" t="s">
        <v>552</v>
      </c>
      <c r="O253" s="8" t="s">
        <v>231</v>
      </c>
      <c r="P253" s="8"/>
      <c r="Q253" s="8" t="s">
        <v>740</v>
      </c>
      <c r="R253" s="8" t="s">
        <v>741</v>
      </c>
      <c r="S253" s="8">
        <v>0</v>
      </c>
      <c r="T253" s="9" t="s">
        <v>49</v>
      </c>
      <c r="U253" s="9" t="s">
        <v>35</v>
      </c>
      <c r="V253" s="8" t="s">
        <v>746</v>
      </c>
      <c r="W253" s="10">
        <v>45657</v>
      </c>
      <c r="X253" s="8" t="s">
        <v>747</v>
      </c>
      <c r="Y253" s="8" t="s">
        <v>550</v>
      </c>
      <c r="Z253" s="8" t="s">
        <v>551</v>
      </c>
      <c r="AA253" s="8" t="s">
        <v>67</v>
      </c>
      <c r="AB253" s="8" t="s">
        <v>67</v>
      </c>
      <c r="AC253" s="8" t="s">
        <v>552</v>
      </c>
      <c r="AD253" s="8" t="s">
        <v>231</v>
      </c>
      <c r="AE253" s="8"/>
      <c r="AF253" s="11" t="s">
        <v>1630</v>
      </c>
      <c r="AG253" s="8" t="s">
        <v>1631</v>
      </c>
      <c r="AH253" s="12">
        <v>130942</v>
      </c>
      <c r="AI253" s="12">
        <v>121013</v>
      </c>
      <c r="AJ253" s="12">
        <v>108434</v>
      </c>
      <c r="AK253" s="12">
        <v>81558</v>
      </c>
      <c r="AL253" s="12">
        <v>35674</v>
      </c>
      <c r="AM253" s="12">
        <v>10937</v>
      </c>
      <c r="AN253" s="12">
        <v>3989</v>
      </c>
      <c r="AO253" s="12">
        <v>4373</v>
      </c>
      <c r="AP253" s="12">
        <v>4935</v>
      </c>
      <c r="AQ253" s="12">
        <v>43205</v>
      </c>
      <c r="AR253" s="12">
        <v>104393</v>
      </c>
      <c r="AS253" s="13">
        <v>39921</v>
      </c>
      <c r="AT253" s="14">
        <f t="shared" si="94"/>
        <v>689374</v>
      </c>
      <c r="AU253" s="8" t="str">
        <f t="shared" si="95"/>
        <v>W-5.1</v>
      </c>
      <c r="AV253" s="8" t="s">
        <v>1147</v>
      </c>
      <c r="AW253" s="8" t="s">
        <v>1632</v>
      </c>
      <c r="AX253" s="15">
        <v>8760</v>
      </c>
      <c r="AY253" s="9">
        <v>12</v>
      </c>
      <c r="AZ253" s="16">
        <v>0.85</v>
      </c>
      <c r="BA253" s="16">
        <v>99.15</v>
      </c>
      <c r="BB253" s="9">
        <f t="shared" si="73"/>
        <v>5859.6790000000001</v>
      </c>
      <c r="BC253" s="9">
        <f t="shared" si="74"/>
        <v>683514.32100000011</v>
      </c>
      <c r="BD253" s="17">
        <f t="shared" si="75"/>
        <v>0</v>
      </c>
      <c r="BE253" s="17">
        <f t="shared" si="76"/>
        <v>0</v>
      </c>
      <c r="BF253" s="18">
        <f t="shared" si="77"/>
        <v>0</v>
      </c>
      <c r="BG253" s="18">
        <f t="shared" si="78"/>
        <v>0</v>
      </c>
      <c r="BH253" s="18">
        <f t="shared" si="79"/>
        <v>0</v>
      </c>
      <c r="BI253" s="19">
        <f t="shared" si="80"/>
        <v>0</v>
      </c>
      <c r="BJ253" s="20">
        <f t="shared" si="81"/>
        <v>0</v>
      </c>
      <c r="BK253" s="19">
        <f t="shared" si="82"/>
        <v>0</v>
      </c>
      <c r="BL253" s="20">
        <f t="shared" si="83"/>
        <v>0</v>
      </c>
      <c r="BM253" s="12">
        <f>VLOOKUP(AU253,Ceny!$A$3:$E$9,2,FALSE)</f>
        <v>6.4200000000000004E-3</v>
      </c>
      <c r="BN253" s="20">
        <f t="shared" si="96"/>
        <v>215.11</v>
      </c>
      <c r="BO253" s="12">
        <f>VLOOKUP(AU253,Ceny!$A$3:$E$9,4,FALSE)</f>
        <v>4.96E-3</v>
      </c>
      <c r="BP253" s="20">
        <f t="shared" si="97"/>
        <v>19386.13</v>
      </c>
      <c r="BQ253" s="12">
        <f>VLOOKUP(AU253,Ceny!$A$3:$E$9,3,FALSE)</f>
        <v>2.3060000000000001E-2</v>
      </c>
      <c r="BR253" s="20">
        <f t="shared" si="84"/>
        <v>135.12</v>
      </c>
      <c r="BS253" s="12">
        <f>VLOOKUP(AU253,Ceny!$A$3:$E$9,5,FALSE)</f>
        <v>1.8329999999999999E-2</v>
      </c>
      <c r="BT253" s="20">
        <f t="shared" si="85"/>
        <v>12528.82</v>
      </c>
      <c r="BU253" s="20">
        <v>0</v>
      </c>
      <c r="BV253" s="68">
        <f t="shared" si="86"/>
        <v>0</v>
      </c>
      <c r="BW253" s="21">
        <f t="shared" si="87"/>
        <v>32265.18</v>
      </c>
      <c r="BX253" s="21">
        <f t="shared" si="88"/>
        <v>7420.99</v>
      </c>
      <c r="BY253" s="21">
        <f t="shared" si="89"/>
        <v>39686.17</v>
      </c>
      <c r="CA253" s="66"/>
    </row>
    <row r="254" spans="1:79">
      <c r="A254" s="73">
        <f t="shared" si="90"/>
        <v>241</v>
      </c>
      <c r="B254" s="8" t="s">
        <v>65</v>
      </c>
      <c r="C254" s="8" t="s">
        <v>66</v>
      </c>
      <c r="D254" s="8" t="s">
        <v>67</v>
      </c>
      <c r="E254" s="8" t="s">
        <v>67</v>
      </c>
      <c r="F254" s="8" t="s">
        <v>68</v>
      </c>
      <c r="G254" s="8" t="s">
        <v>69</v>
      </c>
      <c r="H254" s="8"/>
      <c r="I254" s="8" t="s">
        <v>70</v>
      </c>
      <c r="J254" s="8" t="s">
        <v>550</v>
      </c>
      <c r="K254" s="8" t="s">
        <v>551</v>
      </c>
      <c r="L254" s="8" t="s">
        <v>67</v>
      </c>
      <c r="M254" s="8" t="s">
        <v>67</v>
      </c>
      <c r="N254" s="8" t="s">
        <v>552</v>
      </c>
      <c r="O254" s="8" t="s">
        <v>231</v>
      </c>
      <c r="P254" s="8"/>
      <c r="Q254" s="8" t="s">
        <v>740</v>
      </c>
      <c r="R254" s="8" t="s">
        <v>741</v>
      </c>
      <c r="S254" s="8">
        <v>0</v>
      </c>
      <c r="T254" s="9" t="s">
        <v>49</v>
      </c>
      <c r="U254" s="9" t="s">
        <v>35</v>
      </c>
      <c r="V254" s="8" t="s">
        <v>746</v>
      </c>
      <c r="W254" s="10">
        <v>45657</v>
      </c>
      <c r="X254" s="8" t="s">
        <v>747</v>
      </c>
      <c r="Y254" s="8" t="s">
        <v>550</v>
      </c>
      <c r="Z254" s="8" t="s">
        <v>935</v>
      </c>
      <c r="AA254" s="8" t="s">
        <v>67</v>
      </c>
      <c r="AB254" s="8" t="s">
        <v>67</v>
      </c>
      <c r="AC254" s="8" t="s">
        <v>936</v>
      </c>
      <c r="AD254" s="8" t="s">
        <v>102</v>
      </c>
      <c r="AE254" s="8"/>
      <c r="AF254" s="11" t="s">
        <v>1633</v>
      </c>
      <c r="AG254" s="8" t="s">
        <v>1634</v>
      </c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3"/>
      <c r="AT254" s="14">
        <v>220419</v>
      </c>
      <c r="AU254" s="8" t="str">
        <f>AU$21</f>
        <v>W-3.6</v>
      </c>
      <c r="AV254" s="8" t="s">
        <v>1147</v>
      </c>
      <c r="AW254" s="8"/>
      <c r="AX254" s="15">
        <v>8760</v>
      </c>
      <c r="AY254" s="9">
        <v>12</v>
      </c>
      <c r="AZ254" s="16">
        <v>0.01</v>
      </c>
      <c r="BA254" s="16">
        <v>99.99</v>
      </c>
      <c r="BB254" s="9">
        <f t="shared" si="73"/>
        <v>22.041900000000002</v>
      </c>
      <c r="BC254" s="9">
        <f t="shared" si="74"/>
        <v>220396.95809999999</v>
      </c>
      <c r="BD254" s="17">
        <f t="shared" si="75"/>
        <v>0</v>
      </c>
      <c r="BE254" s="17">
        <f t="shared" si="76"/>
        <v>0</v>
      </c>
      <c r="BF254" s="18">
        <f t="shared" si="77"/>
        <v>0</v>
      </c>
      <c r="BG254" s="18">
        <f t="shared" si="78"/>
        <v>0</v>
      </c>
      <c r="BH254" s="18">
        <f t="shared" si="79"/>
        <v>0</v>
      </c>
      <c r="BI254" s="19">
        <f t="shared" si="80"/>
        <v>0</v>
      </c>
      <c r="BJ254" s="20">
        <f t="shared" si="81"/>
        <v>0</v>
      </c>
      <c r="BK254" s="19">
        <f t="shared" si="82"/>
        <v>0</v>
      </c>
      <c r="BL254" s="20">
        <f t="shared" si="83"/>
        <v>0</v>
      </c>
      <c r="BM254" s="12">
        <f>VLOOKUP(AU254,Ceny!$A$3:$E$9,2,FALSE)</f>
        <v>42.41</v>
      </c>
      <c r="BN254" s="20">
        <f>ROUND(BM254*AY254*AZ254/100,2)</f>
        <v>0.05</v>
      </c>
      <c r="BO254" s="12">
        <f>VLOOKUP(AU254,Ceny!$A$3:$E$9,4,FALSE)</f>
        <v>32.76</v>
      </c>
      <c r="BP254" s="20">
        <f>ROUND(BO254*AY254*BA254/100,2)</f>
        <v>393.08</v>
      </c>
      <c r="BQ254" s="12">
        <f>VLOOKUP(AU254,Ceny!$A$3:$E$9,3,FALSE)</f>
        <v>4.4200000000000003E-2</v>
      </c>
      <c r="BR254" s="20">
        <f t="shared" si="84"/>
        <v>0.97</v>
      </c>
      <c r="BS254" s="12">
        <f>VLOOKUP(AU254,Ceny!$A$3:$E$9,5,FALSE)</f>
        <v>3.5119999999999998E-2</v>
      </c>
      <c r="BT254" s="20">
        <f t="shared" si="85"/>
        <v>7740.34</v>
      </c>
      <c r="BU254" s="20">
        <v>0</v>
      </c>
      <c r="BV254" s="68">
        <f t="shared" si="86"/>
        <v>0</v>
      </c>
      <c r="BW254" s="21">
        <f t="shared" si="87"/>
        <v>8134.4400000000005</v>
      </c>
      <c r="BX254" s="21">
        <f t="shared" si="88"/>
        <v>1870.92</v>
      </c>
      <c r="BY254" s="21">
        <f t="shared" si="89"/>
        <v>10005.36</v>
      </c>
      <c r="CA254" s="66"/>
    </row>
    <row r="255" spans="1:79">
      <c r="A255" s="73">
        <f t="shared" si="90"/>
        <v>242</v>
      </c>
      <c r="B255" s="8" t="s">
        <v>65</v>
      </c>
      <c r="C255" s="8" t="s">
        <v>66</v>
      </c>
      <c r="D255" s="8" t="s">
        <v>67</v>
      </c>
      <c r="E255" s="8" t="s">
        <v>67</v>
      </c>
      <c r="F255" s="8" t="s">
        <v>68</v>
      </c>
      <c r="G255" s="8" t="s">
        <v>69</v>
      </c>
      <c r="H255" s="8"/>
      <c r="I255" s="8" t="s">
        <v>70</v>
      </c>
      <c r="J255" s="8" t="s">
        <v>553</v>
      </c>
      <c r="K255" s="8" t="s">
        <v>554</v>
      </c>
      <c r="L255" s="8" t="s">
        <v>67</v>
      </c>
      <c r="M255" s="8" t="s">
        <v>67</v>
      </c>
      <c r="N255" s="8" t="s">
        <v>555</v>
      </c>
      <c r="O255" s="8" t="s">
        <v>202</v>
      </c>
      <c r="P255" s="8"/>
      <c r="Q255" s="8" t="s">
        <v>740</v>
      </c>
      <c r="R255" s="8" t="s">
        <v>741</v>
      </c>
      <c r="S255" s="8">
        <v>0</v>
      </c>
      <c r="T255" s="9" t="s">
        <v>49</v>
      </c>
      <c r="U255" s="9" t="s">
        <v>35</v>
      </c>
      <c r="V255" s="8" t="s">
        <v>746</v>
      </c>
      <c r="W255" s="10">
        <v>45657</v>
      </c>
      <c r="X255" s="8" t="s">
        <v>747</v>
      </c>
      <c r="Y255" s="8" t="s">
        <v>937</v>
      </c>
      <c r="Z255" s="8" t="s">
        <v>554</v>
      </c>
      <c r="AA255" s="8" t="s">
        <v>67</v>
      </c>
      <c r="AB255" s="8" t="s">
        <v>67</v>
      </c>
      <c r="AC255" s="8" t="s">
        <v>555</v>
      </c>
      <c r="AD255" s="8" t="s">
        <v>202</v>
      </c>
      <c r="AE255" s="8"/>
      <c r="AF255" s="11" t="s">
        <v>1635</v>
      </c>
      <c r="AG255" s="8" t="s">
        <v>1636</v>
      </c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3"/>
      <c r="AT255" s="14">
        <v>6344</v>
      </c>
      <c r="AU255" s="8" t="str">
        <f>AU$29</f>
        <v>W-2.1</v>
      </c>
      <c r="AV255" s="8" t="s">
        <v>1147</v>
      </c>
      <c r="AW255" s="8"/>
      <c r="AX255" s="15">
        <v>8760</v>
      </c>
      <c r="AY255" s="9">
        <v>12</v>
      </c>
      <c r="AZ255" s="16">
        <v>0</v>
      </c>
      <c r="BA255" s="16">
        <v>100</v>
      </c>
      <c r="BB255" s="9">
        <f t="shared" si="73"/>
        <v>0</v>
      </c>
      <c r="BC255" s="9">
        <f t="shared" si="74"/>
        <v>6344</v>
      </c>
      <c r="BD255" s="17">
        <f t="shared" si="75"/>
        <v>0</v>
      </c>
      <c r="BE255" s="17">
        <f t="shared" si="76"/>
        <v>0</v>
      </c>
      <c r="BF255" s="18">
        <f t="shared" si="77"/>
        <v>0</v>
      </c>
      <c r="BG255" s="18">
        <f t="shared" si="78"/>
        <v>0</v>
      </c>
      <c r="BH255" s="18">
        <f t="shared" si="79"/>
        <v>0</v>
      </c>
      <c r="BI255" s="19">
        <f t="shared" si="80"/>
        <v>0</v>
      </c>
      <c r="BJ255" s="20">
        <f t="shared" si="81"/>
        <v>0</v>
      </c>
      <c r="BK255" s="19">
        <f t="shared" si="82"/>
        <v>0</v>
      </c>
      <c r="BL255" s="20">
        <f t="shared" si="83"/>
        <v>0</v>
      </c>
      <c r="BM255" s="12">
        <f>VLOOKUP(AU255,Ceny!$A$3:$E$9,2,FALSE)</f>
        <v>13.04</v>
      </c>
      <c r="BN255" s="20">
        <f>ROUND(BM255*AY255*AZ255/100,2)</f>
        <v>0</v>
      </c>
      <c r="BO255" s="12">
        <f>VLOOKUP(AU255,Ceny!$A$3:$E$9,4,FALSE)</f>
        <v>10.07</v>
      </c>
      <c r="BP255" s="20">
        <f>ROUND(BO255*AY255*BA255/100,2)</f>
        <v>120.84</v>
      </c>
      <c r="BQ255" s="12">
        <f>VLOOKUP(AU255,Ceny!$A$3:$E$9,3,FALSE)</f>
        <v>4.7559999999999998E-2</v>
      </c>
      <c r="BR255" s="20">
        <f t="shared" si="84"/>
        <v>0</v>
      </c>
      <c r="BS255" s="12">
        <f>VLOOKUP(AU255,Ceny!$A$3:$E$9,5,FALSE)</f>
        <v>3.7789999999999997E-2</v>
      </c>
      <c r="BT255" s="20">
        <f t="shared" si="85"/>
        <v>239.74</v>
      </c>
      <c r="BU255" s="20">
        <v>0</v>
      </c>
      <c r="BV255" s="68">
        <f t="shared" si="86"/>
        <v>0</v>
      </c>
      <c r="BW255" s="21">
        <f t="shared" si="87"/>
        <v>360.58000000000004</v>
      </c>
      <c r="BX255" s="21">
        <f t="shared" si="88"/>
        <v>82.93</v>
      </c>
      <c r="BY255" s="21">
        <f t="shared" si="89"/>
        <v>443.51000000000005</v>
      </c>
      <c r="CA255" s="66"/>
    </row>
    <row r="256" spans="1:79">
      <c r="A256" s="73">
        <f t="shared" si="90"/>
        <v>243</v>
      </c>
      <c r="B256" s="8" t="s">
        <v>65</v>
      </c>
      <c r="C256" s="8" t="s">
        <v>66</v>
      </c>
      <c r="D256" s="8" t="s">
        <v>67</v>
      </c>
      <c r="E256" s="8" t="s">
        <v>67</v>
      </c>
      <c r="F256" s="8" t="s">
        <v>68</v>
      </c>
      <c r="G256" s="8" t="s">
        <v>69</v>
      </c>
      <c r="H256" s="8"/>
      <c r="I256" s="8" t="s">
        <v>70</v>
      </c>
      <c r="J256" s="8" t="s">
        <v>553</v>
      </c>
      <c r="K256" s="8" t="s">
        <v>554</v>
      </c>
      <c r="L256" s="8" t="s">
        <v>67</v>
      </c>
      <c r="M256" s="8" t="s">
        <v>67</v>
      </c>
      <c r="N256" s="8" t="s">
        <v>555</v>
      </c>
      <c r="O256" s="8" t="s">
        <v>202</v>
      </c>
      <c r="P256" s="8"/>
      <c r="Q256" s="8" t="s">
        <v>740</v>
      </c>
      <c r="R256" s="8" t="s">
        <v>741</v>
      </c>
      <c r="S256" s="8">
        <v>0</v>
      </c>
      <c r="T256" s="9" t="s">
        <v>49</v>
      </c>
      <c r="U256" s="9" t="s">
        <v>35</v>
      </c>
      <c r="V256" s="8" t="s">
        <v>746</v>
      </c>
      <c r="W256" s="10">
        <v>45657</v>
      </c>
      <c r="X256" s="8" t="s">
        <v>747</v>
      </c>
      <c r="Y256" s="8" t="s">
        <v>938</v>
      </c>
      <c r="Z256" s="8" t="s">
        <v>554</v>
      </c>
      <c r="AA256" s="8" t="s">
        <v>67</v>
      </c>
      <c r="AB256" s="8" t="s">
        <v>67</v>
      </c>
      <c r="AC256" s="8" t="s">
        <v>555</v>
      </c>
      <c r="AD256" s="8" t="s">
        <v>415</v>
      </c>
      <c r="AE256" s="8"/>
      <c r="AF256" s="11" t="s">
        <v>1637</v>
      </c>
      <c r="AG256" s="8" t="s">
        <v>1638</v>
      </c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3"/>
      <c r="AT256" s="14">
        <v>5632</v>
      </c>
      <c r="AU256" s="8" t="str">
        <f>AU$29</f>
        <v>W-2.1</v>
      </c>
      <c r="AV256" s="8" t="s">
        <v>1147</v>
      </c>
      <c r="AW256" s="8"/>
      <c r="AX256" s="15">
        <v>8760</v>
      </c>
      <c r="AY256" s="9">
        <v>12</v>
      </c>
      <c r="AZ256" s="16">
        <v>0</v>
      </c>
      <c r="BA256" s="16">
        <v>100</v>
      </c>
      <c r="BB256" s="9">
        <f t="shared" si="73"/>
        <v>0</v>
      </c>
      <c r="BC256" s="9">
        <f t="shared" si="74"/>
        <v>5632</v>
      </c>
      <c r="BD256" s="17">
        <f t="shared" si="75"/>
        <v>0</v>
      </c>
      <c r="BE256" s="17">
        <f t="shared" si="76"/>
        <v>0</v>
      </c>
      <c r="BF256" s="18">
        <f t="shared" si="77"/>
        <v>0</v>
      </c>
      <c r="BG256" s="18">
        <f t="shared" si="78"/>
        <v>0</v>
      </c>
      <c r="BH256" s="18">
        <f t="shared" si="79"/>
        <v>0</v>
      </c>
      <c r="BI256" s="19">
        <f t="shared" si="80"/>
        <v>0</v>
      </c>
      <c r="BJ256" s="20">
        <f t="shared" si="81"/>
        <v>0</v>
      </c>
      <c r="BK256" s="19">
        <f t="shared" si="82"/>
        <v>0</v>
      </c>
      <c r="BL256" s="20">
        <f t="shared" si="83"/>
        <v>0</v>
      </c>
      <c r="BM256" s="12">
        <f>VLOOKUP(AU256,Ceny!$A$3:$E$9,2,FALSE)</f>
        <v>13.04</v>
      </c>
      <c r="BN256" s="20">
        <f>ROUND(BM256*AY256*AZ256/100,2)</f>
        <v>0</v>
      </c>
      <c r="BO256" s="12">
        <f>VLOOKUP(AU256,Ceny!$A$3:$E$9,4,FALSE)</f>
        <v>10.07</v>
      </c>
      <c r="BP256" s="20">
        <f>ROUND(BO256*AY256*BA256/100,2)</f>
        <v>120.84</v>
      </c>
      <c r="BQ256" s="12">
        <f>VLOOKUP(AU256,Ceny!$A$3:$E$9,3,FALSE)</f>
        <v>4.7559999999999998E-2</v>
      </c>
      <c r="BR256" s="20">
        <f t="shared" si="84"/>
        <v>0</v>
      </c>
      <c r="BS256" s="12">
        <f>VLOOKUP(AU256,Ceny!$A$3:$E$9,5,FALSE)</f>
        <v>3.7789999999999997E-2</v>
      </c>
      <c r="BT256" s="20">
        <f t="shared" si="85"/>
        <v>212.83</v>
      </c>
      <c r="BU256" s="20">
        <v>0</v>
      </c>
      <c r="BV256" s="68">
        <f t="shared" si="86"/>
        <v>0</v>
      </c>
      <c r="BW256" s="21">
        <f t="shared" si="87"/>
        <v>333.67</v>
      </c>
      <c r="BX256" s="21">
        <f t="shared" si="88"/>
        <v>76.739999999999995</v>
      </c>
      <c r="BY256" s="21">
        <f t="shared" si="89"/>
        <v>410.41</v>
      </c>
      <c r="CA256" s="66"/>
    </row>
    <row r="257" spans="1:79">
      <c r="A257" s="73">
        <f t="shared" si="90"/>
        <v>244</v>
      </c>
      <c r="B257" s="8" t="s">
        <v>65</v>
      </c>
      <c r="C257" s="8" t="s">
        <v>66</v>
      </c>
      <c r="D257" s="8" t="s">
        <v>67</v>
      </c>
      <c r="E257" s="8" t="s">
        <v>67</v>
      </c>
      <c r="F257" s="8" t="s">
        <v>68</v>
      </c>
      <c r="G257" s="8" t="s">
        <v>69</v>
      </c>
      <c r="H257" s="8"/>
      <c r="I257" s="8" t="s">
        <v>70</v>
      </c>
      <c r="J257" s="8" t="s">
        <v>556</v>
      </c>
      <c r="K257" s="8" t="s">
        <v>557</v>
      </c>
      <c r="L257" s="8" t="s">
        <v>67</v>
      </c>
      <c r="M257" s="8" t="s">
        <v>67</v>
      </c>
      <c r="N257" s="8" t="s">
        <v>558</v>
      </c>
      <c r="O257" s="8" t="s">
        <v>411</v>
      </c>
      <c r="P257" s="8"/>
      <c r="Q257" s="8" t="s">
        <v>740</v>
      </c>
      <c r="R257" s="8" t="s">
        <v>741</v>
      </c>
      <c r="S257" s="8">
        <v>0</v>
      </c>
      <c r="T257" s="9" t="s">
        <v>49</v>
      </c>
      <c r="U257" s="9" t="s">
        <v>35</v>
      </c>
      <c r="V257" s="8" t="s">
        <v>746</v>
      </c>
      <c r="W257" s="10">
        <v>45657</v>
      </c>
      <c r="X257" s="8" t="s">
        <v>747</v>
      </c>
      <c r="Y257" s="8" t="s">
        <v>939</v>
      </c>
      <c r="Z257" s="8" t="s">
        <v>557</v>
      </c>
      <c r="AA257" s="8" t="s">
        <v>67</v>
      </c>
      <c r="AB257" s="8" t="s">
        <v>67</v>
      </c>
      <c r="AC257" s="8" t="s">
        <v>558</v>
      </c>
      <c r="AD257" s="8" t="s">
        <v>411</v>
      </c>
      <c r="AE257" s="8"/>
      <c r="AF257" s="11" t="s">
        <v>1639</v>
      </c>
      <c r="AG257" s="8"/>
      <c r="AH257" s="12">
        <v>172030</v>
      </c>
      <c r="AI257" s="12">
        <v>156002</v>
      </c>
      <c r="AJ257" s="12">
        <v>141104</v>
      </c>
      <c r="AK257" s="12">
        <v>121636</v>
      </c>
      <c r="AL257" s="12">
        <v>60854</v>
      </c>
      <c r="AM257" s="12">
        <v>21701</v>
      </c>
      <c r="AN257" s="12">
        <v>18616</v>
      </c>
      <c r="AO257" s="12">
        <v>6873</v>
      </c>
      <c r="AP257" s="12">
        <v>20354</v>
      </c>
      <c r="AQ257" s="12">
        <v>66580</v>
      </c>
      <c r="AR257" s="12">
        <v>140764</v>
      </c>
      <c r="AS257" s="13">
        <v>156490</v>
      </c>
      <c r="AT257" s="14">
        <f>AH257+AI257+AJ257+AK257+AL257+AM257+AN257+AO257+AP257+AQ257+AR257+AS257</f>
        <v>1083004</v>
      </c>
      <c r="AU257" s="8" t="str">
        <f>AU$42</f>
        <v>W-6A.1</v>
      </c>
      <c r="AV257" s="8" t="s">
        <v>1147</v>
      </c>
      <c r="AW257" s="8" t="s">
        <v>1640</v>
      </c>
      <c r="AX257" s="15">
        <v>8760</v>
      </c>
      <c r="AY257" s="9">
        <v>12</v>
      </c>
      <c r="AZ257" s="16">
        <v>50</v>
      </c>
      <c r="BA257" s="16">
        <v>50</v>
      </c>
      <c r="BB257" s="9">
        <f t="shared" si="73"/>
        <v>541502</v>
      </c>
      <c r="BC257" s="9">
        <f t="shared" si="74"/>
        <v>541502</v>
      </c>
      <c r="BD257" s="17">
        <f t="shared" si="75"/>
        <v>0</v>
      </c>
      <c r="BE257" s="17">
        <f t="shared" si="76"/>
        <v>0</v>
      </c>
      <c r="BF257" s="18">
        <f t="shared" si="77"/>
        <v>0</v>
      </c>
      <c r="BG257" s="18">
        <f t="shared" si="78"/>
        <v>0</v>
      </c>
      <c r="BH257" s="18">
        <f t="shared" si="79"/>
        <v>0</v>
      </c>
      <c r="BI257" s="19">
        <f t="shared" si="80"/>
        <v>0</v>
      </c>
      <c r="BJ257" s="20">
        <f t="shared" si="81"/>
        <v>0</v>
      </c>
      <c r="BK257" s="19">
        <f t="shared" si="82"/>
        <v>0</v>
      </c>
      <c r="BL257" s="20">
        <f t="shared" si="83"/>
        <v>0</v>
      </c>
      <c r="BM257" s="12">
        <f>VLOOKUP(AU257,Ceny!$A$3:$E$9,2,FALSE)</f>
        <v>6.8399999999999997E-3</v>
      </c>
      <c r="BN257" s="20">
        <f>ROUND(BM257*AX257*AW257*AZ257/100,2)</f>
        <v>21300.99</v>
      </c>
      <c r="BO257" s="12">
        <f>VLOOKUP(AU257,Ceny!$A$3:$E$9,4,FALSE)</f>
        <v>5.28E-3</v>
      </c>
      <c r="BP257" s="20">
        <f>ROUND(BO257*AW257*AX257*BA257/100,2)</f>
        <v>16442.87</v>
      </c>
      <c r="BQ257" s="12">
        <f>VLOOKUP(AU257,Ceny!$A$3:$E$9,3,FALSE)</f>
        <v>2.3029999999999998E-2</v>
      </c>
      <c r="BR257" s="20">
        <f t="shared" si="84"/>
        <v>12470.79</v>
      </c>
      <c r="BS257" s="12">
        <f>VLOOKUP(AU257,Ceny!$A$3:$E$9,5,FALSE)</f>
        <v>1.83E-2</v>
      </c>
      <c r="BT257" s="20">
        <f t="shared" si="85"/>
        <v>9909.49</v>
      </c>
      <c r="BU257" s="20">
        <v>0</v>
      </c>
      <c r="BV257" s="68">
        <f t="shared" si="86"/>
        <v>0</v>
      </c>
      <c r="BW257" s="21">
        <f t="shared" si="87"/>
        <v>60124.14</v>
      </c>
      <c r="BX257" s="21">
        <f t="shared" si="88"/>
        <v>13828.55</v>
      </c>
      <c r="BY257" s="21">
        <f t="shared" si="89"/>
        <v>73952.69</v>
      </c>
      <c r="CA257" s="66"/>
    </row>
    <row r="258" spans="1:79">
      <c r="A258" s="73">
        <f t="shared" si="90"/>
        <v>245</v>
      </c>
      <c r="B258" s="8" t="s">
        <v>65</v>
      </c>
      <c r="C258" s="8" t="s">
        <v>66</v>
      </c>
      <c r="D258" s="8" t="s">
        <v>67</v>
      </c>
      <c r="E258" s="8" t="s">
        <v>67</v>
      </c>
      <c r="F258" s="8" t="s">
        <v>68</v>
      </c>
      <c r="G258" s="8" t="s">
        <v>69</v>
      </c>
      <c r="H258" s="8"/>
      <c r="I258" s="8" t="s">
        <v>70</v>
      </c>
      <c r="J258" s="8" t="s">
        <v>559</v>
      </c>
      <c r="K258" s="8" t="s">
        <v>560</v>
      </c>
      <c r="L258" s="8" t="s">
        <v>67</v>
      </c>
      <c r="M258" s="8" t="s">
        <v>67</v>
      </c>
      <c r="N258" s="8" t="s">
        <v>561</v>
      </c>
      <c r="O258" s="8" t="s">
        <v>562</v>
      </c>
      <c r="P258" s="8"/>
      <c r="Q258" s="8" t="s">
        <v>740</v>
      </c>
      <c r="R258" s="8" t="s">
        <v>741</v>
      </c>
      <c r="S258" s="8">
        <v>0</v>
      </c>
      <c r="T258" s="9" t="s">
        <v>49</v>
      </c>
      <c r="U258" s="9" t="s">
        <v>35</v>
      </c>
      <c r="V258" s="8" t="s">
        <v>746</v>
      </c>
      <c r="W258" s="10">
        <v>45657</v>
      </c>
      <c r="X258" s="8" t="s">
        <v>747</v>
      </c>
      <c r="Y258" s="8" t="s">
        <v>559</v>
      </c>
      <c r="Z258" s="8" t="s">
        <v>560</v>
      </c>
      <c r="AA258" s="8" t="s">
        <v>67</v>
      </c>
      <c r="AB258" s="8" t="s">
        <v>67</v>
      </c>
      <c r="AC258" s="8" t="s">
        <v>561</v>
      </c>
      <c r="AD258" s="8" t="s">
        <v>480</v>
      </c>
      <c r="AE258" s="8"/>
      <c r="AF258" s="11" t="s">
        <v>1641</v>
      </c>
      <c r="AG258" s="8" t="s">
        <v>1642</v>
      </c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3"/>
      <c r="AT258" s="14">
        <v>190409</v>
      </c>
      <c r="AU258" s="8" t="str">
        <f>AU$16</f>
        <v>W-4</v>
      </c>
      <c r="AV258" s="8" t="s">
        <v>1147</v>
      </c>
      <c r="AW258" s="8"/>
      <c r="AX258" s="15">
        <v>8760</v>
      </c>
      <c r="AY258" s="9">
        <v>12</v>
      </c>
      <c r="AZ258" s="16">
        <v>0</v>
      </c>
      <c r="BA258" s="16">
        <v>100</v>
      </c>
      <c r="BB258" s="9">
        <f t="shared" si="73"/>
        <v>0</v>
      </c>
      <c r="BC258" s="9">
        <f t="shared" si="74"/>
        <v>190409</v>
      </c>
      <c r="BD258" s="17">
        <f t="shared" si="75"/>
        <v>0</v>
      </c>
      <c r="BE258" s="17">
        <f t="shared" si="76"/>
        <v>0</v>
      </c>
      <c r="BF258" s="18">
        <f t="shared" si="77"/>
        <v>0</v>
      </c>
      <c r="BG258" s="18">
        <f t="shared" si="78"/>
        <v>0</v>
      </c>
      <c r="BH258" s="18">
        <f t="shared" si="79"/>
        <v>0</v>
      </c>
      <c r="BI258" s="19">
        <f t="shared" si="80"/>
        <v>0</v>
      </c>
      <c r="BJ258" s="20">
        <f t="shared" si="81"/>
        <v>0</v>
      </c>
      <c r="BK258" s="19">
        <f t="shared" si="82"/>
        <v>0</v>
      </c>
      <c r="BL258" s="20">
        <f t="shared" si="83"/>
        <v>0</v>
      </c>
      <c r="BM258" s="12">
        <f>VLOOKUP(AU258,Ceny!$A$3:$E$9,2,FALSE)</f>
        <v>204.77</v>
      </c>
      <c r="BN258" s="20">
        <f>ROUND(BM258*AY258*AZ258/100,2)</f>
        <v>0</v>
      </c>
      <c r="BO258" s="12">
        <f>VLOOKUP(AU258,Ceny!$A$3:$E$9,4,FALSE)</f>
        <v>158.16</v>
      </c>
      <c r="BP258" s="20">
        <f>ROUND(BO258*AY258*BA258/100,2)</f>
        <v>1897.92</v>
      </c>
      <c r="BQ258" s="12">
        <f>VLOOKUP(AU258,Ceny!$A$3:$E$9,3,FALSE)</f>
        <v>4.4069999999999998E-2</v>
      </c>
      <c r="BR258" s="20">
        <f t="shared" si="84"/>
        <v>0</v>
      </c>
      <c r="BS258" s="12">
        <f>VLOOKUP(AU258,Ceny!$A$3:$E$9,5,FALSE)</f>
        <v>3.5020000000000003E-2</v>
      </c>
      <c r="BT258" s="20">
        <f t="shared" si="85"/>
        <v>6668.12</v>
      </c>
      <c r="BU258" s="20">
        <v>0</v>
      </c>
      <c r="BV258" s="68">
        <f t="shared" si="86"/>
        <v>0</v>
      </c>
      <c r="BW258" s="21">
        <f t="shared" si="87"/>
        <v>8566.0400000000009</v>
      </c>
      <c r="BX258" s="21">
        <f t="shared" si="88"/>
        <v>1970.19</v>
      </c>
      <c r="BY258" s="21">
        <f t="shared" si="89"/>
        <v>10536.230000000001</v>
      </c>
      <c r="CA258" s="66"/>
    </row>
    <row r="259" spans="1:79">
      <c r="A259" s="73">
        <f t="shared" si="90"/>
        <v>246</v>
      </c>
      <c r="B259" s="8" t="s">
        <v>65</v>
      </c>
      <c r="C259" s="8" t="s">
        <v>66</v>
      </c>
      <c r="D259" s="8" t="s">
        <v>67</v>
      </c>
      <c r="E259" s="8" t="s">
        <v>67</v>
      </c>
      <c r="F259" s="8" t="s">
        <v>68</v>
      </c>
      <c r="G259" s="8" t="s">
        <v>69</v>
      </c>
      <c r="H259" s="8"/>
      <c r="I259" s="8" t="s">
        <v>70</v>
      </c>
      <c r="J259" s="8" t="s">
        <v>559</v>
      </c>
      <c r="K259" s="8" t="s">
        <v>560</v>
      </c>
      <c r="L259" s="8" t="s">
        <v>67</v>
      </c>
      <c r="M259" s="8" t="s">
        <v>67</v>
      </c>
      <c r="N259" s="8" t="s">
        <v>561</v>
      </c>
      <c r="O259" s="8" t="s">
        <v>562</v>
      </c>
      <c r="P259" s="8"/>
      <c r="Q259" s="8" t="s">
        <v>740</v>
      </c>
      <c r="R259" s="8" t="s">
        <v>741</v>
      </c>
      <c r="S259" s="8">
        <v>0</v>
      </c>
      <c r="T259" s="9" t="s">
        <v>49</v>
      </c>
      <c r="U259" s="9" t="s">
        <v>35</v>
      </c>
      <c r="V259" s="8" t="s">
        <v>746</v>
      </c>
      <c r="W259" s="10">
        <v>45657</v>
      </c>
      <c r="X259" s="8" t="s">
        <v>747</v>
      </c>
      <c r="Y259" s="8" t="s">
        <v>559</v>
      </c>
      <c r="Z259" s="8" t="s">
        <v>560</v>
      </c>
      <c r="AA259" s="8" t="s">
        <v>67</v>
      </c>
      <c r="AB259" s="8" t="s">
        <v>67</v>
      </c>
      <c r="AC259" s="8" t="s">
        <v>940</v>
      </c>
      <c r="AD259" s="8" t="s">
        <v>562</v>
      </c>
      <c r="AE259" s="8"/>
      <c r="AF259" s="11" t="s">
        <v>1643</v>
      </c>
      <c r="AG259" s="8"/>
      <c r="AH259" s="12">
        <v>0</v>
      </c>
      <c r="AI259" s="12">
        <v>0</v>
      </c>
      <c r="AJ259" s="12">
        <v>90639</v>
      </c>
      <c r="AK259" s="12">
        <v>54418</v>
      </c>
      <c r="AL259" s="12">
        <v>6477</v>
      </c>
      <c r="AM259" s="12">
        <v>5699</v>
      </c>
      <c r="AN259" s="12">
        <v>4891</v>
      </c>
      <c r="AO259" s="12">
        <v>5068</v>
      </c>
      <c r="AP259" s="12">
        <v>5736</v>
      </c>
      <c r="AQ259" s="12">
        <v>43044</v>
      </c>
      <c r="AR259" s="12">
        <v>66142</v>
      </c>
      <c r="AS259" s="13">
        <v>133945</v>
      </c>
      <c r="AT259" s="14">
        <f>AH259+AI259+AJ259+AK259+AL259+AM259+AN259+AO259+AP259+AQ259+AR259+AS259</f>
        <v>416059</v>
      </c>
      <c r="AU259" s="8" t="str">
        <f>AU$18</f>
        <v>W-5.1</v>
      </c>
      <c r="AV259" s="8" t="s">
        <v>1147</v>
      </c>
      <c r="AW259" s="8" t="s">
        <v>1061</v>
      </c>
      <c r="AX259" s="15">
        <v>8760</v>
      </c>
      <c r="AY259" s="9">
        <v>12</v>
      </c>
      <c r="AZ259" s="16">
        <v>0</v>
      </c>
      <c r="BA259" s="16">
        <v>100</v>
      </c>
      <c r="BB259" s="9">
        <f t="shared" si="73"/>
        <v>0</v>
      </c>
      <c r="BC259" s="9">
        <f t="shared" si="74"/>
        <v>416059</v>
      </c>
      <c r="BD259" s="17">
        <f t="shared" si="75"/>
        <v>0</v>
      </c>
      <c r="BE259" s="17">
        <f t="shared" si="76"/>
        <v>0</v>
      </c>
      <c r="BF259" s="18">
        <f t="shared" si="77"/>
        <v>0</v>
      </c>
      <c r="BG259" s="18">
        <f t="shared" si="78"/>
        <v>0</v>
      </c>
      <c r="BH259" s="18">
        <f t="shared" si="79"/>
        <v>0</v>
      </c>
      <c r="BI259" s="19">
        <f t="shared" si="80"/>
        <v>0</v>
      </c>
      <c r="BJ259" s="20">
        <f t="shared" si="81"/>
        <v>0</v>
      </c>
      <c r="BK259" s="19">
        <f t="shared" si="82"/>
        <v>0</v>
      </c>
      <c r="BL259" s="20">
        <f t="shared" si="83"/>
        <v>0</v>
      </c>
      <c r="BM259" s="12">
        <f>VLOOKUP(AU259,Ceny!$A$3:$E$9,2,FALSE)</f>
        <v>6.4200000000000004E-3</v>
      </c>
      <c r="BN259" s="20">
        <f>ROUND(BM259*AX259*AW259*AZ259/100,2)</f>
        <v>0</v>
      </c>
      <c r="BO259" s="12">
        <f>VLOOKUP(AU259,Ceny!$A$3:$E$9,4,FALSE)</f>
        <v>4.96E-3</v>
      </c>
      <c r="BP259" s="20">
        <f>ROUND(BO259*AW259*AX259*BA259/100,2)</f>
        <v>12383.14</v>
      </c>
      <c r="BQ259" s="12">
        <f>VLOOKUP(AU259,Ceny!$A$3:$E$9,3,FALSE)</f>
        <v>2.3060000000000001E-2</v>
      </c>
      <c r="BR259" s="20">
        <f t="shared" si="84"/>
        <v>0</v>
      </c>
      <c r="BS259" s="12">
        <f>VLOOKUP(AU259,Ceny!$A$3:$E$9,5,FALSE)</f>
        <v>1.8329999999999999E-2</v>
      </c>
      <c r="BT259" s="20">
        <f t="shared" si="85"/>
        <v>7626.36</v>
      </c>
      <c r="BU259" s="20">
        <v>0</v>
      </c>
      <c r="BV259" s="68">
        <f t="shared" si="86"/>
        <v>0</v>
      </c>
      <c r="BW259" s="21">
        <f t="shared" si="87"/>
        <v>20009.5</v>
      </c>
      <c r="BX259" s="21">
        <f t="shared" si="88"/>
        <v>4602.1899999999996</v>
      </c>
      <c r="BY259" s="21">
        <f t="shared" si="89"/>
        <v>24611.69</v>
      </c>
      <c r="CA259" s="66"/>
    </row>
    <row r="260" spans="1:79">
      <c r="A260" s="73">
        <f t="shared" si="90"/>
        <v>247</v>
      </c>
      <c r="B260" s="8" t="s">
        <v>65</v>
      </c>
      <c r="C260" s="8" t="s">
        <v>66</v>
      </c>
      <c r="D260" s="8" t="s">
        <v>67</v>
      </c>
      <c r="E260" s="8" t="s">
        <v>67</v>
      </c>
      <c r="F260" s="8" t="s">
        <v>68</v>
      </c>
      <c r="G260" s="8" t="s">
        <v>69</v>
      </c>
      <c r="H260" s="8"/>
      <c r="I260" s="8" t="s">
        <v>70</v>
      </c>
      <c r="J260" s="8" t="s">
        <v>563</v>
      </c>
      <c r="K260" s="8" t="s">
        <v>564</v>
      </c>
      <c r="L260" s="8" t="s">
        <v>67</v>
      </c>
      <c r="M260" s="8" t="s">
        <v>67</v>
      </c>
      <c r="N260" s="8" t="s">
        <v>565</v>
      </c>
      <c r="O260" s="8" t="s">
        <v>566</v>
      </c>
      <c r="P260" s="8"/>
      <c r="Q260" s="8" t="s">
        <v>740</v>
      </c>
      <c r="R260" s="8" t="s">
        <v>741</v>
      </c>
      <c r="S260" s="8">
        <v>0</v>
      </c>
      <c r="T260" s="9" t="s">
        <v>49</v>
      </c>
      <c r="U260" s="9" t="s">
        <v>35</v>
      </c>
      <c r="V260" s="8" t="s">
        <v>746</v>
      </c>
      <c r="W260" s="10">
        <v>45657</v>
      </c>
      <c r="X260" s="8" t="s">
        <v>747</v>
      </c>
      <c r="Y260" s="8" t="s">
        <v>563</v>
      </c>
      <c r="Z260" s="8" t="s">
        <v>564</v>
      </c>
      <c r="AA260" s="8" t="s">
        <v>67</v>
      </c>
      <c r="AB260" s="8" t="s">
        <v>67</v>
      </c>
      <c r="AC260" s="8" t="s">
        <v>565</v>
      </c>
      <c r="AD260" s="8" t="s">
        <v>566</v>
      </c>
      <c r="AE260" s="8"/>
      <c r="AF260" s="11" t="s">
        <v>1644</v>
      </c>
      <c r="AG260" s="8" t="s">
        <v>1645</v>
      </c>
      <c r="AH260" s="12">
        <v>21793</v>
      </c>
      <c r="AI260" s="12">
        <v>21683</v>
      </c>
      <c r="AJ260" s="12">
        <v>19040</v>
      </c>
      <c r="AK260" s="12">
        <v>14812</v>
      </c>
      <c r="AL260" s="12">
        <v>9155</v>
      </c>
      <c r="AM260" s="12">
        <v>4672</v>
      </c>
      <c r="AN260" s="12">
        <v>4059</v>
      </c>
      <c r="AO260" s="12">
        <v>1909</v>
      </c>
      <c r="AP260" s="12">
        <v>5190</v>
      </c>
      <c r="AQ260" s="12">
        <v>10977</v>
      </c>
      <c r="AR260" s="12">
        <v>18462</v>
      </c>
      <c r="AS260" s="13">
        <v>23261</v>
      </c>
      <c r="AT260" s="14">
        <f>AH260+AI260+AJ260+AK260+AL260+AM260+AN260+AO260+AP260+AQ260+AR260+AS260</f>
        <v>155013</v>
      </c>
      <c r="AU260" s="8" t="str">
        <f>AU$18</f>
        <v>W-5.1</v>
      </c>
      <c r="AV260" s="8" t="s">
        <v>1147</v>
      </c>
      <c r="AW260" s="8" t="s">
        <v>1068</v>
      </c>
      <c r="AX260" s="15">
        <v>8760</v>
      </c>
      <c r="AY260" s="9">
        <v>12</v>
      </c>
      <c r="AZ260" s="16">
        <v>1</v>
      </c>
      <c r="BA260" s="16">
        <v>99</v>
      </c>
      <c r="BB260" s="9">
        <f t="shared" si="73"/>
        <v>1550.13</v>
      </c>
      <c r="BC260" s="9">
        <f t="shared" si="74"/>
        <v>153462.87</v>
      </c>
      <c r="BD260" s="17">
        <f t="shared" si="75"/>
        <v>0</v>
      </c>
      <c r="BE260" s="17">
        <f t="shared" si="76"/>
        <v>0</v>
      </c>
      <c r="BF260" s="18">
        <f t="shared" si="77"/>
        <v>0</v>
      </c>
      <c r="BG260" s="18">
        <f t="shared" si="78"/>
        <v>0</v>
      </c>
      <c r="BH260" s="18">
        <f t="shared" si="79"/>
        <v>0</v>
      </c>
      <c r="BI260" s="19">
        <f t="shared" si="80"/>
        <v>0</v>
      </c>
      <c r="BJ260" s="20">
        <f t="shared" si="81"/>
        <v>0</v>
      </c>
      <c r="BK260" s="19">
        <f t="shared" si="82"/>
        <v>0</v>
      </c>
      <c r="BL260" s="20">
        <f t="shared" si="83"/>
        <v>0</v>
      </c>
      <c r="BM260" s="12">
        <f>VLOOKUP(AU260,Ceny!$A$3:$E$9,2,FALSE)</f>
        <v>6.4200000000000004E-3</v>
      </c>
      <c r="BN260" s="20">
        <f>ROUND(BM260*AX260*AW260*AZ260/100,2)</f>
        <v>172.65</v>
      </c>
      <c r="BO260" s="12">
        <f>VLOOKUP(AU260,Ceny!$A$3:$E$9,4,FALSE)</f>
        <v>4.96E-3</v>
      </c>
      <c r="BP260" s="20">
        <f>ROUND(BO260*AW260*AX260*BA260/100,2)</f>
        <v>13205.64</v>
      </c>
      <c r="BQ260" s="12">
        <f>VLOOKUP(AU260,Ceny!$A$3:$E$9,3,FALSE)</f>
        <v>2.3060000000000001E-2</v>
      </c>
      <c r="BR260" s="20">
        <f t="shared" si="84"/>
        <v>35.75</v>
      </c>
      <c r="BS260" s="12">
        <f>VLOOKUP(AU260,Ceny!$A$3:$E$9,5,FALSE)</f>
        <v>1.8329999999999999E-2</v>
      </c>
      <c r="BT260" s="20">
        <f t="shared" si="85"/>
        <v>2812.97</v>
      </c>
      <c r="BU260" s="20">
        <v>0</v>
      </c>
      <c r="BV260" s="68">
        <f t="shared" si="86"/>
        <v>0</v>
      </c>
      <c r="BW260" s="21">
        <f t="shared" si="87"/>
        <v>16227.009999999998</v>
      </c>
      <c r="BX260" s="21">
        <f t="shared" si="88"/>
        <v>3732.21</v>
      </c>
      <c r="BY260" s="21">
        <f t="shared" si="89"/>
        <v>19959.219999999998</v>
      </c>
      <c r="CA260" s="66"/>
    </row>
    <row r="261" spans="1:79">
      <c r="A261" s="73">
        <f t="shared" si="90"/>
        <v>248</v>
      </c>
      <c r="B261" s="8" t="s">
        <v>65</v>
      </c>
      <c r="C261" s="8" t="s">
        <v>66</v>
      </c>
      <c r="D261" s="8" t="s">
        <v>67</v>
      </c>
      <c r="E261" s="8" t="s">
        <v>67</v>
      </c>
      <c r="F261" s="8" t="s">
        <v>68</v>
      </c>
      <c r="G261" s="8" t="s">
        <v>69</v>
      </c>
      <c r="H261" s="8"/>
      <c r="I261" s="8" t="s">
        <v>70</v>
      </c>
      <c r="J261" s="8" t="s">
        <v>563</v>
      </c>
      <c r="K261" s="8" t="s">
        <v>564</v>
      </c>
      <c r="L261" s="8" t="s">
        <v>67</v>
      </c>
      <c r="M261" s="8" t="s">
        <v>67</v>
      </c>
      <c r="N261" s="8" t="s">
        <v>565</v>
      </c>
      <c r="O261" s="8" t="s">
        <v>566</v>
      </c>
      <c r="P261" s="8"/>
      <c r="Q261" s="8" t="s">
        <v>740</v>
      </c>
      <c r="R261" s="8" t="s">
        <v>741</v>
      </c>
      <c r="S261" s="8">
        <v>0</v>
      </c>
      <c r="T261" s="9" t="s">
        <v>49</v>
      </c>
      <c r="U261" s="9" t="s">
        <v>35</v>
      </c>
      <c r="V261" s="8" t="s">
        <v>746</v>
      </c>
      <c r="W261" s="10">
        <v>45657</v>
      </c>
      <c r="X261" s="8" t="s">
        <v>747</v>
      </c>
      <c r="Y261" s="8" t="s">
        <v>563</v>
      </c>
      <c r="Z261" s="8" t="s">
        <v>564</v>
      </c>
      <c r="AA261" s="8" t="s">
        <v>67</v>
      </c>
      <c r="AB261" s="8" t="s">
        <v>67</v>
      </c>
      <c r="AC261" s="8" t="s">
        <v>941</v>
      </c>
      <c r="AD261" s="8" t="s">
        <v>566</v>
      </c>
      <c r="AE261" s="8"/>
      <c r="AF261" s="11" t="s">
        <v>1646</v>
      </c>
      <c r="AG261" s="8" t="s">
        <v>1647</v>
      </c>
      <c r="AH261" s="12">
        <v>31613</v>
      </c>
      <c r="AI261" s="12">
        <v>31027</v>
      </c>
      <c r="AJ261" s="12">
        <v>28198</v>
      </c>
      <c r="AK261" s="12">
        <v>19918</v>
      </c>
      <c r="AL261" s="12">
        <v>10044</v>
      </c>
      <c r="AM261" s="12">
        <v>2423</v>
      </c>
      <c r="AN261" s="12">
        <v>2336</v>
      </c>
      <c r="AO261" s="12">
        <v>2488</v>
      </c>
      <c r="AP261" s="12">
        <v>2554</v>
      </c>
      <c r="AQ261" s="12">
        <v>12305</v>
      </c>
      <c r="AR261" s="12">
        <v>26978</v>
      </c>
      <c r="AS261" s="13">
        <v>35618</v>
      </c>
      <c r="AT261" s="14">
        <f>AH261+AI261+AJ261+AK261+AL261+AM261+AN261+AO261+AP261+AQ261+AR261+AS261</f>
        <v>205502</v>
      </c>
      <c r="AU261" s="8" t="str">
        <f>AU$18</f>
        <v>W-5.1</v>
      </c>
      <c r="AV261" s="8" t="s">
        <v>1147</v>
      </c>
      <c r="AW261" s="8" t="s">
        <v>1190</v>
      </c>
      <c r="AX261" s="15">
        <v>8760</v>
      </c>
      <c r="AY261" s="9">
        <v>12</v>
      </c>
      <c r="AZ261" s="16">
        <v>1</v>
      </c>
      <c r="BA261" s="16">
        <v>99</v>
      </c>
      <c r="BB261" s="9">
        <f t="shared" si="73"/>
        <v>2055.02</v>
      </c>
      <c r="BC261" s="9">
        <f t="shared" si="74"/>
        <v>203446.98</v>
      </c>
      <c r="BD261" s="17">
        <f t="shared" si="75"/>
        <v>0</v>
      </c>
      <c r="BE261" s="17">
        <f t="shared" si="76"/>
        <v>0</v>
      </c>
      <c r="BF261" s="18">
        <f t="shared" si="77"/>
        <v>0</v>
      </c>
      <c r="BG261" s="18">
        <f t="shared" si="78"/>
        <v>0</v>
      </c>
      <c r="BH261" s="18">
        <f t="shared" si="79"/>
        <v>0</v>
      </c>
      <c r="BI261" s="19">
        <f t="shared" si="80"/>
        <v>0</v>
      </c>
      <c r="BJ261" s="20">
        <f t="shared" si="81"/>
        <v>0</v>
      </c>
      <c r="BK261" s="19">
        <f t="shared" si="82"/>
        <v>0</v>
      </c>
      <c r="BL261" s="20">
        <f t="shared" si="83"/>
        <v>0</v>
      </c>
      <c r="BM261" s="12">
        <f>VLOOKUP(AU261,Ceny!$A$3:$E$9,2,FALSE)</f>
        <v>6.4200000000000004E-3</v>
      </c>
      <c r="BN261" s="20">
        <f>ROUND(BM261*AX261*AW261*AZ261/100,2)</f>
        <v>68.05</v>
      </c>
      <c r="BO261" s="12">
        <f>VLOOKUP(AU261,Ceny!$A$3:$E$9,4,FALSE)</f>
        <v>4.96E-3</v>
      </c>
      <c r="BP261" s="20">
        <f>ROUND(BO261*AW261*AX261*BA261/100,2)</f>
        <v>5204.83</v>
      </c>
      <c r="BQ261" s="12">
        <f>VLOOKUP(AU261,Ceny!$A$3:$E$9,3,FALSE)</f>
        <v>2.3060000000000001E-2</v>
      </c>
      <c r="BR261" s="20">
        <f t="shared" si="84"/>
        <v>47.39</v>
      </c>
      <c r="BS261" s="12">
        <f>VLOOKUP(AU261,Ceny!$A$3:$E$9,5,FALSE)</f>
        <v>1.8329999999999999E-2</v>
      </c>
      <c r="BT261" s="20">
        <f t="shared" si="85"/>
        <v>3729.18</v>
      </c>
      <c r="BU261" s="20">
        <v>0</v>
      </c>
      <c r="BV261" s="68">
        <f t="shared" si="86"/>
        <v>0</v>
      </c>
      <c r="BW261" s="21">
        <f t="shared" si="87"/>
        <v>9049.4500000000007</v>
      </c>
      <c r="BX261" s="21">
        <f t="shared" si="88"/>
        <v>2081.37</v>
      </c>
      <c r="BY261" s="21">
        <f t="shared" si="89"/>
        <v>11130.82</v>
      </c>
      <c r="CA261" s="66"/>
    </row>
    <row r="262" spans="1:79">
      <c r="A262" s="73">
        <f t="shared" si="90"/>
        <v>249</v>
      </c>
      <c r="B262" s="8" t="s">
        <v>65</v>
      </c>
      <c r="C262" s="8" t="s">
        <v>567</v>
      </c>
      <c r="D262" s="8" t="s">
        <v>67</v>
      </c>
      <c r="E262" s="8" t="s">
        <v>67</v>
      </c>
      <c r="F262" s="8" t="s">
        <v>68</v>
      </c>
      <c r="G262" s="8" t="s">
        <v>69</v>
      </c>
      <c r="H262" s="8"/>
      <c r="I262" s="8" t="s">
        <v>70</v>
      </c>
      <c r="J262" s="8" t="s">
        <v>568</v>
      </c>
      <c r="K262" s="8" t="s">
        <v>569</v>
      </c>
      <c r="L262" s="8" t="s">
        <v>67</v>
      </c>
      <c r="M262" s="8" t="s">
        <v>67</v>
      </c>
      <c r="N262" s="8" t="s">
        <v>570</v>
      </c>
      <c r="O262" s="8" t="s">
        <v>500</v>
      </c>
      <c r="P262" s="8"/>
      <c r="Q262" s="8" t="s">
        <v>740</v>
      </c>
      <c r="R262" s="8" t="s">
        <v>741</v>
      </c>
      <c r="S262" s="8">
        <v>0</v>
      </c>
      <c r="T262" s="9" t="s">
        <v>49</v>
      </c>
      <c r="U262" s="9" t="s">
        <v>35</v>
      </c>
      <c r="V262" s="8" t="s">
        <v>746</v>
      </c>
      <c r="W262" s="10">
        <v>45657</v>
      </c>
      <c r="X262" s="8" t="s">
        <v>747</v>
      </c>
      <c r="Y262" s="8" t="s">
        <v>568</v>
      </c>
      <c r="Z262" s="8" t="s">
        <v>569</v>
      </c>
      <c r="AA262" s="8" t="s">
        <v>67</v>
      </c>
      <c r="AB262" s="8" t="s">
        <v>67</v>
      </c>
      <c r="AC262" s="8" t="s">
        <v>570</v>
      </c>
      <c r="AD262" s="8" t="s">
        <v>500</v>
      </c>
      <c r="AE262" s="8"/>
      <c r="AF262" s="11" t="s">
        <v>1648</v>
      </c>
      <c r="AG262" s="8" t="s">
        <v>1649</v>
      </c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3"/>
      <c r="AT262" s="14">
        <v>1245</v>
      </c>
      <c r="AU262" s="8" t="str">
        <f>AU$14</f>
        <v>W-1.1</v>
      </c>
      <c r="AV262" s="8" t="s">
        <v>1147</v>
      </c>
      <c r="AW262" s="8"/>
      <c r="AX262" s="15">
        <v>8760</v>
      </c>
      <c r="AY262" s="9">
        <v>12</v>
      </c>
      <c r="AZ262" s="16">
        <v>0</v>
      </c>
      <c r="BA262" s="16">
        <v>100</v>
      </c>
      <c r="BB262" s="9">
        <f t="shared" si="73"/>
        <v>0</v>
      </c>
      <c r="BC262" s="9">
        <f t="shared" si="74"/>
        <v>1245</v>
      </c>
      <c r="BD262" s="17">
        <f t="shared" si="75"/>
        <v>0</v>
      </c>
      <c r="BE262" s="17">
        <f t="shared" si="76"/>
        <v>0</v>
      </c>
      <c r="BF262" s="18">
        <f t="shared" si="77"/>
        <v>0</v>
      </c>
      <c r="BG262" s="18">
        <f t="shared" si="78"/>
        <v>0</v>
      </c>
      <c r="BH262" s="18">
        <f t="shared" si="79"/>
        <v>0</v>
      </c>
      <c r="BI262" s="19">
        <f t="shared" si="80"/>
        <v>0</v>
      </c>
      <c r="BJ262" s="20">
        <f t="shared" si="81"/>
        <v>0</v>
      </c>
      <c r="BK262" s="19">
        <f t="shared" si="82"/>
        <v>0</v>
      </c>
      <c r="BL262" s="20">
        <f t="shared" si="83"/>
        <v>0</v>
      </c>
      <c r="BM262" s="12">
        <f>VLOOKUP(AU262,Ceny!$A$3:$E$9,2,FALSE)</f>
        <v>6.01</v>
      </c>
      <c r="BN262" s="20">
        <f t="shared" ref="BN262:BN278" si="98">ROUND(BM262*AY262*AZ262/100,2)</f>
        <v>0</v>
      </c>
      <c r="BO262" s="12">
        <f>VLOOKUP(AU262,Ceny!$A$3:$E$9,4,FALSE)</f>
        <v>4.6399999999999997</v>
      </c>
      <c r="BP262" s="20">
        <f t="shared" ref="BP262:BP278" si="99">ROUND(BO262*AY262*BA262/100,2)</f>
        <v>55.68</v>
      </c>
      <c r="BQ262" s="12">
        <f>VLOOKUP(AU262,Ceny!$A$3:$E$9,3,FALSE)</f>
        <v>5.706E-2</v>
      </c>
      <c r="BR262" s="20">
        <f t="shared" si="84"/>
        <v>0</v>
      </c>
      <c r="BS262" s="12">
        <f>VLOOKUP(AU262,Ceny!$A$3:$E$9,5,FALSE)</f>
        <v>4.5350000000000001E-2</v>
      </c>
      <c r="BT262" s="20">
        <f t="shared" si="85"/>
        <v>56.46</v>
      </c>
      <c r="BU262" s="20">
        <v>0</v>
      </c>
      <c r="BV262" s="68">
        <f t="shared" si="86"/>
        <v>0</v>
      </c>
      <c r="BW262" s="21">
        <f t="shared" si="87"/>
        <v>112.14</v>
      </c>
      <c r="BX262" s="21">
        <f t="shared" si="88"/>
        <v>25.79</v>
      </c>
      <c r="BY262" s="21">
        <f t="shared" si="89"/>
        <v>137.93</v>
      </c>
      <c r="CA262" s="66"/>
    </row>
    <row r="263" spans="1:79">
      <c r="A263" s="73">
        <f t="shared" si="90"/>
        <v>250</v>
      </c>
      <c r="B263" s="8" t="s">
        <v>65</v>
      </c>
      <c r="C263" s="8" t="s">
        <v>66</v>
      </c>
      <c r="D263" s="8" t="s">
        <v>67</v>
      </c>
      <c r="E263" s="8" t="s">
        <v>67</v>
      </c>
      <c r="F263" s="8" t="s">
        <v>68</v>
      </c>
      <c r="G263" s="8" t="s">
        <v>69</v>
      </c>
      <c r="H263" s="8"/>
      <c r="I263" s="8" t="s">
        <v>70</v>
      </c>
      <c r="J263" s="8" t="s">
        <v>571</v>
      </c>
      <c r="K263" s="8" t="s">
        <v>518</v>
      </c>
      <c r="L263" s="8" t="s">
        <v>67</v>
      </c>
      <c r="M263" s="8" t="s">
        <v>67</v>
      </c>
      <c r="N263" s="8" t="s">
        <v>572</v>
      </c>
      <c r="O263" s="8" t="s">
        <v>573</v>
      </c>
      <c r="P263" s="8"/>
      <c r="Q263" s="8" t="s">
        <v>740</v>
      </c>
      <c r="R263" s="8" t="s">
        <v>741</v>
      </c>
      <c r="S263" s="8">
        <v>0</v>
      </c>
      <c r="T263" s="9" t="s">
        <v>49</v>
      </c>
      <c r="U263" s="9" t="s">
        <v>35</v>
      </c>
      <c r="V263" s="8" t="s">
        <v>746</v>
      </c>
      <c r="W263" s="10">
        <v>45657</v>
      </c>
      <c r="X263" s="8" t="s">
        <v>747</v>
      </c>
      <c r="Y263" s="8" t="s">
        <v>571</v>
      </c>
      <c r="Z263" s="8" t="s">
        <v>518</v>
      </c>
      <c r="AA263" s="8" t="s">
        <v>942</v>
      </c>
      <c r="AB263" s="8" t="s">
        <v>67</v>
      </c>
      <c r="AC263" s="8" t="s">
        <v>572</v>
      </c>
      <c r="AD263" s="8" t="s">
        <v>943</v>
      </c>
      <c r="AE263" s="8"/>
      <c r="AF263" s="11" t="s">
        <v>1650</v>
      </c>
      <c r="AG263" s="8" t="s">
        <v>1651</v>
      </c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3"/>
      <c r="AT263" s="14">
        <v>1093</v>
      </c>
      <c r="AU263" s="8" t="str">
        <f>AU$29</f>
        <v>W-2.1</v>
      </c>
      <c r="AV263" s="8" t="s">
        <v>1147</v>
      </c>
      <c r="AW263" s="8"/>
      <c r="AX263" s="15">
        <v>8760</v>
      </c>
      <c r="AY263" s="9">
        <v>12</v>
      </c>
      <c r="AZ263" s="16">
        <v>0</v>
      </c>
      <c r="BA263" s="16">
        <v>100</v>
      </c>
      <c r="BB263" s="9">
        <f t="shared" si="73"/>
        <v>0</v>
      </c>
      <c r="BC263" s="9">
        <f t="shared" si="74"/>
        <v>1093</v>
      </c>
      <c r="BD263" s="17">
        <f t="shared" si="75"/>
        <v>0</v>
      </c>
      <c r="BE263" s="17">
        <f t="shared" si="76"/>
        <v>0</v>
      </c>
      <c r="BF263" s="18">
        <f t="shared" si="77"/>
        <v>0</v>
      </c>
      <c r="BG263" s="18">
        <f t="shared" si="78"/>
        <v>0</v>
      </c>
      <c r="BH263" s="18">
        <f t="shared" si="79"/>
        <v>0</v>
      </c>
      <c r="BI263" s="19">
        <f t="shared" si="80"/>
        <v>0</v>
      </c>
      <c r="BJ263" s="20">
        <f t="shared" si="81"/>
        <v>0</v>
      </c>
      <c r="BK263" s="19">
        <f t="shared" si="82"/>
        <v>0</v>
      </c>
      <c r="BL263" s="20">
        <f t="shared" si="83"/>
        <v>0</v>
      </c>
      <c r="BM263" s="12">
        <f>VLOOKUP(AU263,Ceny!$A$3:$E$9,2,FALSE)</f>
        <v>13.04</v>
      </c>
      <c r="BN263" s="20">
        <f t="shared" si="98"/>
        <v>0</v>
      </c>
      <c r="BO263" s="12">
        <f>VLOOKUP(AU263,Ceny!$A$3:$E$9,4,FALSE)</f>
        <v>10.07</v>
      </c>
      <c r="BP263" s="20">
        <f t="shared" si="99"/>
        <v>120.84</v>
      </c>
      <c r="BQ263" s="12">
        <f>VLOOKUP(AU263,Ceny!$A$3:$E$9,3,FALSE)</f>
        <v>4.7559999999999998E-2</v>
      </c>
      <c r="BR263" s="20">
        <f t="shared" si="84"/>
        <v>0</v>
      </c>
      <c r="BS263" s="12">
        <f>VLOOKUP(AU263,Ceny!$A$3:$E$9,5,FALSE)</f>
        <v>3.7789999999999997E-2</v>
      </c>
      <c r="BT263" s="20">
        <f t="shared" si="85"/>
        <v>41.3</v>
      </c>
      <c r="BU263" s="20">
        <v>0</v>
      </c>
      <c r="BV263" s="68">
        <f t="shared" si="86"/>
        <v>0</v>
      </c>
      <c r="BW263" s="21">
        <f t="shared" si="87"/>
        <v>162.13999999999999</v>
      </c>
      <c r="BX263" s="21">
        <f t="shared" si="88"/>
        <v>37.29</v>
      </c>
      <c r="BY263" s="21">
        <f t="shared" si="89"/>
        <v>199.42999999999998</v>
      </c>
      <c r="CA263" s="66"/>
    </row>
    <row r="264" spans="1:79">
      <c r="A264" s="73">
        <f t="shared" si="90"/>
        <v>251</v>
      </c>
      <c r="B264" s="8" t="s">
        <v>65</v>
      </c>
      <c r="C264" s="8" t="s">
        <v>66</v>
      </c>
      <c r="D264" s="8" t="s">
        <v>67</v>
      </c>
      <c r="E264" s="8" t="s">
        <v>67</v>
      </c>
      <c r="F264" s="8" t="s">
        <v>68</v>
      </c>
      <c r="G264" s="8" t="s">
        <v>69</v>
      </c>
      <c r="H264" s="8"/>
      <c r="I264" s="8" t="s">
        <v>70</v>
      </c>
      <c r="J264" s="8" t="s">
        <v>574</v>
      </c>
      <c r="K264" s="8" t="s">
        <v>575</v>
      </c>
      <c r="L264" s="8" t="s">
        <v>67</v>
      </c>
      <c r="M264" s="8" t="s">
        <v>67</v>
      </c>
      <c r="N264" s="8" t="s">
        <v>576</v>
      </c>
      <c r="O264" s="8" t="s">
        <v>114</v>
      </c>
      <c r="P264" s="8"/>
      <c r="Q264" s="8" t="s">
        <v>740</v>
      </c>
      <c r="R264" s="8" t="s">
        <v>741</v>
      </c>
      <c r="S264" s="8">
        <v>0</v>
      </c>
      <c r="T264" s="9" t="s">
        <v>49</v>
      </c>
      <c r="U264" s="9" t="s">
        <v>35</v>
      </c>
      <c r="V264" s="8" t="s">
        <v>746</v>
      </c>
      <c r="W264" s="10">
        <v>45657</v>
      </c>
      <c r="X264" s="8" t="s">
        <v>747</v>
      </c>
      <c r="Y264" s="8" t="s">
        <v>944</v>
      </c>
      <c r="Z264" s="8" t="s">
        <v>575</v>
      </c>
      <c r="AA264" s="8" t="s">
        <v>67</v>
      </c>
      <c r="AB264" s="8" t="s">
        <v>67</v>
      </c>
      <c r="AC264" s="8" t="s">
        <v>576</v>
      </c>
      <c r="AD264" s="8" t="s">
        <v>945</v>
      </c>
      <c r="AE264" s="8"/>
      <c r="AF264" s="11" t="s">
        <v>1652</v>
      </c>
      <c r="AG264" s="8" t="s">
        <v>1653</v>
      </c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3"/>
      <c r="AT264" s="14">
        <v>0</v>
      </c>
      <c r="AU264" s="8" t="str">
        <f>AU$14</f>
        <v>W-1.1</v>
      </c>
      <c r="AV264" s="8" t="s">
        <v>1147</v>
      </c>
      <c r="AW264" s="8"/>
      <c r="AX264" s="15">
        <v>8760</v>
      </c>
      <c r="AY264" s="9">
        <v>12</v>
      </c>
      <c r="AZ264" s="16">
        <v>0</v>
      </c>
      <c r="BA264" s="16">
        <v>100</v>
      </c>
      <c r="BB264" s="9">
        <f t="shared" si="73"/>
        <v>0</v>
      </c>
      <c r="BC264" s="9">
        <f t="shared" si="74"/>
        <v>0</v>
      </c>
      <c r="BD264" s="17">
        <f t="shared" si="75"/>
        <v>0</v>
      </c>
      <c r="BE264" s="17">
        <f t="shared" si="76"/>
        <v>0</v>
      </c>
      <c r="BF264" s="18">
        <f t="shared" si="77"/>
        <v>0</v>
      </c>
      <c r="BG264" s="18">
        <f t="shared" si="78"/>
        <v>0</v>
      </c>
      <c r="BH264" s="18">
        <f t="shared" si="79"/>
        <v>0</v>
      </c>
      <c r="BI264" s="19">
        <f t="shared" si="80"/>
        <v>0</v>
      </c>
      <c r="BJ264" s="20">
        <f t="shared" si="81"/>
        <v>0</v>
      </c>
      <c r="BK264" s="19">
        <f t="shared" si="82"/>
        <v>0</v>
      </c>
      <c r="BL264" s="20">
        <f t="shared" si="83"/>
        <v>0</v>
      </c>
      <c r="BM264" s="12">
        <f>VLOOKUP(AU264,Ceny!$A$3:$E$9,2,FALSE)</f>
        <v>6.01</v>
      </c>
      <c r="BN264" s="20">
        <f t="shared" si="98"/>
        <v>0</v>
      </c>
      <c r="BO264" s="12">
        <f>VLOOKUP(AU264,Ceny!$A$3:$E$9,4,FALSE)</f>
        <v>4.6399999999999997</v>
      </c>
      <c r="BP264" s="20">
        <f t="shared" si="99"/>
        <v>55.68</v>
      </c>
      <c r="BQ264" s="12">
        <f>VLOOKUP(AU264,Ceny!$A$3:$E$9,3,FALSE)</f>
        <v>5.706E-2</v>
      </c>
      <c r="BR264" s="20">
        <f t="shared" si="84"/>
        <v>0</v>
      </c>
      <c r="BS264" s="12">
        <f>VLOOKUP(AU264,Ceny!$A$3:$E$9,5,FALSE)</f>
        <v>4.5350000000000001E-2</v>
      </c>
      <c r="BT264" s="20">
        <f t="shared" si="85"/>
        <v>0</v>
      </c>
      <c r="BU264" s="20">
        <v>0</v>
      </c>
      <c r="BV264" s="68">
        <f t="shared" si="86"/>
        <v>0</v>
      </c>
      <c r="BW264" s="21">
        <f t="shared" si="87"/>
        <v>55.68</v>
      </c>
      <c r="BX264" s="21">
        <f t="shared" si="88"/>
        <v>12.81</v>
      </c>
      <c r="BY264" s="21">
        <f t="shared" si="89"/>
        <v>68.489999999999995</v>
      </c>
      <c r="CA264" s="66"/>
    </row>
    <row r="265" spans="1:79">
      <c r="A265" s="73">
        <f t="shared" si="90"/>
        <v>252</v>
      </c>
      <c r="B265" s="8" t="s">
        <v>65</v>
      </c>
      <c r="C265" s="8" t="s">
        <v>66</v>
      </c>
      <c r="D265" s="8" t="s">
        <v>67</v>
      </c>
      <c r="E265" s="8" t="s">
        <v>67</v>
      </c>
      <c r="F265" s="8" t="s">
        <v>68</v>
      </c>
      <c r="G265" s="8" t="s">
        <v>69</v>
      </c>
      <c r="H265" s="8"/>
      <c r="I265" s="8" t="s">
        <v>70</v>
      </c>
      <c r="J265" s="8" t="s">
        <v>574</v>
      </c>
      <c r="K265" s="8" t="s">
        <v>575</v>
      </c>
      <c r="L265" s="8" t="s">
        <v>67</v>
      </c>
      <c r="M265" s="8" t="s">
        <v>67</v>
      </c>
      <c r="N265" s="8" t="s">
        <v>576</v>
      </c>
      <c r="O265" s="8" t="s">
        <v>114</v>
      </c>
      <c r="P265" s="8"/>
      <c r="Q265" s="8" t="s">
        <v>740</v>
      </c>
      <c r="R265" s="8" t="s">
        <v>741</v>
      </c>
      <c r="S265" s="8">
        <v>0</v>
      </c>
      <c r="T265" s="9" t="s">
        <v>49</v>
      </c>
      <c r="U265" s="9" t="s">
        <v>35</v>
      </c>
      <c r="V265" s="8" t="s">
        <v>746</v>
      </c>
      <c r="W265" s="10">
        <v>45657</v>
      </c>
      <c r="X265" s="8" t="s">
        <v>747</v>
      </c>
      <c r="Y265" s="8" t="s">
        <v>574</v>
      </c>
      <c r="Z265" s="8" t="s">
        <v>575</v>
      </c>
      <c r="AA265" s="8" t="s">
        <v>67</v>
      </c>
      <c r="AB265" s="8" t="s">
        <v>67</v>
      </c>
      <c r="AC265" s="8" t="s">
        <v>576</v>
      </c>
      <c r="AD265" s="8" t="s">
        <v>94</v>
      </c>
      <c r="AE265" s="8" t="s">
        <v>114</v>
      </c>
      <c r="AF265" s="11" t="s">
        <v>1654</v>
      </c>
      <c r="AG265" s="8" t="s">
        <v>1655</v>
      </c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3"/>
      <c r="AT265" s="14">
        <v>99798</v>
      </c>
      <c r="AU265" s="8" t="str">
        <f>AU$21</f>
        <v>W-3.6</v>
      </c>
      <c r="AV265" s="8" t="s">
        <v>1147</v>
      </c>
      <c r="AW265" s="8"/>
      <c r="AX265" s="15">
        <v>8760</v>
      </c>
      <c r="AY265" s="9">
        <v>12</v>
      </c>
      <c r="AZ265" s="16">
        <v>100</v>
      </c>
      <c r="BA265" s="16">
        <v>0</v>
      </c>
      <c r="BB265" s="9">
        <f t="shared" si="73"/>
        <v>99798</v>
      </c>
      <c r="BC265" s="9">
        <f t="shared" si="74"/>
        <v>0</v>
      </c>
      <c r="BD265" s="17">
        <f t="shared" si="75"/>
        <v>0</v>
      </c>
      <c r="BE265" s="17">
        <f t="shared" si="76"/>
        <v>0</v>
      </c>
      <c r="BF265" s="18">
        <f t="shared" si="77"/>
        <v>0</v>
      </c>
      <c r="BG265" s="18">
        <f t="shared" si="78"/>
        <v>0</v>
      </c>
      <c r="BH265" s="18">
        <f t="shared" si="79"/>
        <v>0</v>
      </c>
      <c r="BI265" s="19">
        <f t="shared" si="80"/>
        <v>0</v>
      </c>
      <c r="BJ265" s="20">
        <f t="shared" si="81"/>
        <v>0</v>
      </c>
      <c r="BK265" s="19">
        <f t="shared" si="82"/>
        <v>0</v>
      </c>
      <c r="BL265" s="20">
        <f t="shared" si="83"/>
        <v>0</v>
      </c>
      <c r="BM265" s="12">
        <f>VLOOKUP(AU265,Ceny!$A$3:$E$9,2,FALSE)</f>
        <v>42.41</v>
      </c>
      <c r="BN265" s="20">
        <f t="shared" si="98"/>
        <v>508.92</v>
      </c>
      <c r="BO265" s="12">
        <f>VLOOKUP(AU265,Ceny!$A$3:$E$9,4,FALSE)</f>
        <v>32.76</v>
      </c>
      <c r="BP265" s="20">
        <f t="shared" si="99"/>
        <v>0</v>
      </c>
      <c r="BQ265" s="12">
        <f>VLOOKUP(AU265,Ceny!$A$3:$E$9,3,FALSE)</f>
        <v>4.4200000000000003E-2</v>
      </c>
      <c r="BR265" s="20">
        <f t="shared" si="84"/>
        <v>4411.07</v>
      </c>
      <c r="BS265" s="12">
        <f>VLOOKUP(AU265,Ceny!$A$3:$E$9,5,FALSE)</f>
        <v>3.5119999999999998E-2</v>
      </c>
      <c r="BT265" s="20">
        <f t="shared" si="85"/>
        <v>0</v>
      </c>
      <c r="BU265" s="20">
        <v>0</v>
      </c>
      <c r="BV265" s="68">
        <f t="shared" si="86"/>
        <v>0</v>
      </c>
      <c r="BW265" s="21">
        <f t="shared" si="87"/>
        <v>4919.99</v>
      </c>
      <c r="BX265" s="21">
        <f t="shared" si="88"/>
        <v>1131.5999999999999</v>
      </c>
      <c r="BY265" s="21">
        <f t="shared" si="89"/>
        <v>6051.59</v>
      </c>
      <c r="CA265" s="66"/>
    </row>
    <row r="266" spans="1:79">
      <c r="A266" s="73">
        <f t="shared" si="90"/>
        <v>253</v>
      </c>
      <c r="B266" s="8" t="s">
        <v>65</v>
      </c>
      <c r="C266" s="8" t="s">
        <v>66</v>
      </c>
      <c r="D266" s="8" t="s">
        <v>67</v>
      </c>
      <c r="E266" s="8" t="s">
        <v>67</v>
      </c>
      <c r="F266" s="8" t="s">
        <v>68</v>
      </c>
      <c r="G266" s="8" t="s">
        <v>69</v>
      </c>
      <c r="H266" s="8"/>
      <c r="I266" s="8" t="s">
        <v>70</v>
      </c>
      <c r="J266" s="8" t="s">
        <v>577</v>
      </c>
      <c r="K266" s="8" t="s">
        <v>578</v>
      </c>
      <c r="L266" s="8" t="s">
        <v>67</v>
      </c>
      <c r="M266" s="8" t="s">
        <v>67</v>
      </c>
      <c r="N266" s="8" t="s">
        <v>579</v>
      </c>
      <c r="O266" s="8" t="s">
        <v>372</v>
      </c>
      <c r="P266" s="8"/>
      <c r="Q266" s="8" t="s">
        <v>740</v>
      </c>
      <c r="R266" s="8" t="s">
        <v>741</v>
      </c>
      <c r="S266" s="8">
        <v>0</v>
      </c>
      <c r="T266" s="9" t="s">
        <v>49</v>
      </c>
      <c r="U266" s="9" t="s">
        <v>35</v>
      </c>
      <c r="V266" s="8" t="s">
        <v>746</v>
      </c>
      <c r="W266" s="10">
        <v>45657</v>
      </c>
      <c r="X266" s="8" t="s">
        <v>747</v>
      </c>
      <c r="Y266" s="8" t="s">
        <v>577</v>
      </c>
      <c r="Z266" s="8" t="s">
        <v>578</v>
      </c>
      <c r="AA266" s="8" t="s">
        <v>67</v>
      </c>
      <c r="AB266" s="8" t="s">
        <v>67</v>
      </c>
      <c r="AC266" s="8" t="s">
        <v>579</v>
      </c>
      <c r="AD266" s="8" t="s">
        <v>372</v>
      </c>
      <c r="AE266" s="8"/>
      <c r="AF266" s="11" t="s">
        <v>1656</v>
      </c>
      <c r="AG266" s="8" t="s">
        <v>1657</v>
      </c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3"/>
      <c r="AT266" s="14">
        <v>4004</v>
      </c>
      <c r="AU266" s="8" t="str">
        <f>AU$29</f>
        <v>W-2.1</v>
      </c>
      <c r="AV266" s="8" t="s">
        <v>1147</v>
      </c>
      <c r="AW266" s="8"/>
      <c r="AX266" s="15">
        <v>8760</v>
      </c>
      <c r="AY266" s="9">
        <v>12</v>
      </c>
      <c r="AZ266" s="16">
        <v>0</v>
      </c>
      <c r="BA266" s="16">
        <v>100</v>
      </c>
      <c r="BB266" s="9">
        <f t="shared" si="73"/>
        <v>0</v>
      </c>
      <c r="BC266" s="9">
        <f t="shared" si="74"/>
        <v>4004</v>
      </c>
      <c r="BD266" s="17">
        <f t="shared" si="75"/>
        <v>0</v>
      </c>
      <c r="BE266" s="17">
        <f t="shared" si="76"/>
        <v>0</v>
      </c>
      <c r="BF266" s="18">
        <f t="shared" si="77"/>
        <v>0</v>
      </c>
      <c r="BG266" s="18">
        <f t="shared" si="78"/>
        <v>0</v>
      </c>
      <c r="BH266" s="18">
        <f t="shared" si="79"/>
        <v>0</v>
      </c>
      <c r="BI266" s="19">
        <f t="shared" si="80"/>
        <v>0</v>
      </c>
      <c r="BJ266" s="20">
        <f t="shared" si="81"/>
        <v>0</v>
      </c>
      <c r="BK266" s="19">
        <f t="shared" si="82"/>
        <v>0</v>
      </c>
      <c r="BL266" s="20">
        <f t="shared" si="83"/>
        <v>0</v>
      </c>
      <c r="BM266" s="12">
        <f>VLOOKUP(AU266,Ceny!$A$3:$E$9,2,FALSE)</f>
        <v>13.04</v>
      </c>
      <c r="BN266" s="20">
        <f t="shared" si="98"/>
        <v>0</v>
      </c>
      <c r="BO266" s="12">
        <f>VLOOKUP(AU266,Ceny!$A$3:$E$9,4,FALSE)</f>
        <v>10.07</v>
      </c>
      <c r="BP266" s="20">
        <f t="shared" si="99"/>
        <v>120.84</v>
      </c>
      <c r="BQ266" s="12">
        <f>VLOOKUP(AU266,Ceny!$A$3:$E$9,3,FALSE)</f>
        <v>4.7559999999999998E-2</v>
      </c>
      <c r="BR266" s="20">
        <f t="shared" si="84"/>
        <v>0</v>
      </c>
      <c r="BS266" s="12">
        <f>VLOOKUP(AU266,Ceny!$A$3:$E$9,5,FALSE)</f>
        <v>3.7789999999999997E-2</v>
      </c>
      <c r="BT266" s="20">
        <f t="shared" si="85"/>
        <v>151.31</v>
      </c>
      <c r="BU266" s="20">
        <v>0</v>
      </c>
      <c r="BV266" s="68">
        <f t="shared" si="86"/>
        <v>0</v>
      </c>
      <c r="BW266" s="21">
        <f t="shared" si="87"/>
        <v>272.14999999999998</v>
      </c>
      <c r="BX266" s="21">
        <f t="shared" si="88"/>
        <v>62.59</v>
      </c>
      <c r="BY266" s="21">
        <f t="shared" si="89"/>
        <v>334.74</v>
      </c>
      <c r="CA266" s="66"/>
    </row>
    <row r="267" spans="1:79">
      <c r="A267" s="73">
        <f t="shared" si="90"/>
        <v>254</v>
      </c>
      <c r="B267" s="8" t="s">
        <v>65</v>
      </c>
      <c r="C267" s="8" t="s">
        <v>66</v>
      </c>
      <c r="D267" s="8" t="s">
        <v>67</v>
      </c>
      <c r="E267" s="8" t="s">
        <v>67</v>
      </c>
      <c r="F267" s="8" t="s">
        <v>68</v>
      </c>
      <c r="G267" s="8" t="s">
        <v>69</v>
      </c>
      <c r="H267" s="8"/>
      <c r="I267" s="8" t="s">
        <v>70</v>
      </c>
      <c r="J267" s="8" t="s">
        <v>580</v>
      </c>
      <c r="K267" s="8" t="s">
        <v>581</v>
      </c>
      <c r="L267" s="8" t="s">
        <v>67</v>
      </c>
      <c r="M267" s="8" t="s">
        <v>67</v>
      </c>
      <c r="N267" s="8" t="s">
        <v>582</v>
      </c>
      <c r="O267" s="8" t="s">
        <v>239</v>
      </c>
      <c r="P267" s="8"/>
      <c r="Q267" s="8" t="s">
        <v>740</v>
      </c>
      <c r="R267" s="8" t="s">
        <v>741</v>
      </c>
      <c r="S267" s="8">
        <v>0</v>
      </c>
      <c r="T267" s="9" t="s">
        <v>49</v>
      </c>
      <c r="U267" s="9" t="s">
        <v>35</v>
      </c>
      <c r="V267" s="8" t="s">
        <v>746</v>
      </c>
      <c r="W267" s="10">
        <v>45657</v>
      </c>
      <c r="X267" s="8" t="s">
        <v>747</v>
      </c>
      <c r="Y267" s="8" t="s">
        <v>580</v>
      </c>
      <c r="Z267" s="8" t="s">
        <v>581</v>
      </c>
      <c r="AA267" s="8" t="s">
        <v>67</v>
      </c>
      <c r="AB267" s="8" t="s">
        <v>67</v>
      </c>
      <c r="AC267" s="8" t="s">
        <v>582</v>
      </c>
      <c r="AD267" s="8" t="s">
        <v>239</v>
      </c>
      <c r="AE267" s="8"/>
      <c r="AF267" s="11" t="s">
        <v>1658</v>
      </c>
      <c r="AG267" s="8" t="s">
        <v>1659</v>
      </c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3"/>
      <c r="AT267" s="14">
        <v>11989</v>
      </c>
      <c r="AU267" s="8" t="str">
        <f>AU$16</f>
        <v>W-4</v>
      </c>
      <c r="AV267" s="8" t="s">
        <v>1147</v>
      </c>
      <c r="AW267" s="8"/>
      <c r="AX267" s="15">
        <v>8760</v>
      </c>
      <c r="AY267" s="9">
        <v>12</v>
      </c>
      <c r="AZ267" s="16">
        <v>0</v>
      </c>
      <c r="BA267" s="16">
        <v>100</v>
      </c>
      <c r="BB267" s="9">
        <f t="shared" si="73"/>
        <v>0</v>
      </c>
      <c r="BC267" s="9">
        <f t="shared" si="74"/>
        <v>11989</v>
      </c>
      <c r="BD267" s="17">
        <f t="shared" si="75"/>
        <v>0</v>
      </c>
      <c r="BE267" s="17">
        <f t="shared" si="76"/>
        <v>0</v>
      </c>
      <c r="BF267" s="18">
        <f t="shared" si="77"/>
        <v>0</v>
      </c>
      <c r="BG267" s="18">
        <f t="shared" si="78"/>
        <v>0</v>
      </c>
      <c r="BH267" s="18">
        <f t="shared" si="79"/>
        <v>0</v>
      </c>
      <c r="BI267" s="19">
        <f t="shared" si="80"/>
        <v>0</v>
      </c>
      <c r="BJ267" s="20">
        <f t="shared" si="81"/>
        <v>0</v>
      </c>
      <c r="BK267" s="19">
        <f t="shared" si="82"/>
        <v>0</v>
      </c>
      <c r="BL267" s="20">
        <f t="shared" si="83"/>
        <v>0</v>
      </c>
      <c r="BM267" s="12">
        <f>VLOOKUP(AU267,Ceny!$A$3:$E$9,2,FALSE)</f>
        <v>204.77</v>
      </c>
      <c r="BN267" s="20">
        <f t="shared" si="98"/>
        <v>0</v>
      </c>
      <c r="BO267" s="12">
        <f>VLOOKUP(AU267,Ceny!$A$3:$E$9,4,FALSE)</f>
        <v>158.16</v>
      </c>
      <c r="BP267" s="20">
        <f t="shared" si="99"/>
        <v>1897.92</v>
      </c>
      <c r="BQ267" s="12">
        <f>VLOOKUP(AU267,Ceny!$A$3:$E$9,3,FALSE)</f>
        <v>4.4069999999999998E-2</v>
      </c>
      <c r="BR267" s="20">
        <f t="shared" si="84"/>
        <v>0</v>
      </c>
      <c r="BS267" s="12">
        <f>VLOOKUP(AU267,Ceny!$A$3:$E$9,5,FALSE)</f>
        <v>3.5020000000000003E-2</v>
      </c>
      <c r="BT267" s="20">
        <f t="shared" si="85"/>
        <v>419.85</v>
      </c>
      <c r="BU267" s="20">
        <v>0</v>
      </c>
      <c r="BV267" s="68">
        <f t="shared" si="86"/>
        <v>0</v>
      </c>
      <c r="BW267" s="21">
        <f t="shared" si="87"/>
        <v>2317.77</v>
      </c>
      <c r="BX267" s="21">
        <f t="shared" si="88"/>
        <v>533.09</v>
      </c>
      <c r="BY267" s="21">
        <f t="shared" si="89"/>
        <v>2850.86</v>
      </c>
      <c r="CA267" s="66"/>
    </row>
    <row r="268" spans="1:79">
      <c r="A268" s="73">
        <f t="shared" si="90"/>
        <v>255</v>
      </c>
      <c r="B268" s="8" t="s">
        <v>65</v>
      </c>
      <c r="C268" s="8" t="s">
        <v>66</v>
      </c>
      <c r="D268" s="8" t="s">
        <v>67</v>
      </c>
      <c r="E268" s="8" t="s">
        <v>67</v>
      </c>
      <c r="F268" s="8" t="s">
        <v>68</v>
      </c>
      <c r="G268" s="8" t="s">
        <v>69</v>
      </c>
      <c r="H268" s="8"/>
      <c r="I268" s="8" t="s">
        <v>70</v>
      </c>
      <c r="J268" s="8" t="s">
        <v>583</v>
      </c>
      <c r="K268" s="8" t="s">
        <v>584</v>
      </c>
      <c r="L268" s="8" t="s">
        <v>67</v>
      </c>
      <c r="M268" s="8" t="s">
        <v>67</v>
      </c>
      <c r="N268" s="8" t="s">
        <v>307</v>
      </c>
      <c r="O268" s="8" t="s">
        <v>585</v>
      </c>
      <c r="P268" s="8"/>
      <c r="Q268" s="8" t="s">
        <v>740</v>
      </c>
      <c r="R268" s="8" t="s">
        <v>741</v>
      </c>
      <c r="S268" s="8">
        <v>0</v>
      </c>
      <c r="T268" s="9" t="s">
        <v>49</v>
      </c>
      <c r="U268" s="9" t="s">
        <v>35</v>
      </c>
      <c r="V268" s="8" t="s">
        <v>746</v>
      </c>
      <c r="W268" s="10">
        <v>45657</v>
      </c>
      <c r="X268" s="8" t="s">
        <v>747</v>
      </c>
      <c r="Y268" s="8" t="s">
        <v>583</v>
      </c>
      <c r="Z268" s="8" t="s">
        <v>584</v>
      </c>
      <c r="AA268" s="8" t="s">
        <v>67</v>
      </c>
      <c r="AB268" s="8" t="s">
        <v>67</v>
      </c>
      <c r="AC268" s="8" t="s">
        <v>307</v>
      </c>
      <c r="AD268" s="8" t="s">
        <v>585</v>
      </c>
      <c r="AE268" s="8"/>
      <c r="AF268" s="11" t="s">
        <v>1660</v>
      </c>
      <c r="AG268" s="8" t="s">
        <v>1661</v>
      </c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3"/>
      <c r="AT268" s="14">
        <v>0</v>
      </c>
      <c r="AU268" s="8" t="str">
        <f>AU$14</f>
        <v>W-1.1</v>
      </c>
      <c r="AV268" s="8" t="s">
        <v>1147</v>
      </c>
      <c r="AW268" s="8"/>
      <c r="AX268" s="15">
        <v>8760</v>
      </c>
      <c r="AY268" s="9">
        <v>12</v>
      </c>
      <c r="AZ268" s="16">
        <v>0</v>
      </c>
      <c r="BA268" s="16">
        <v>100</v>
      </c>
      <c r="BB268" s="9">
        <f t="shared" si="73"/>
        <v>0</v>
      </c>
      <c r="BC268" s="9">
        <f t="shared" si="74"/>
        <v>0</v>
      </c>
      <c r="BD268" s="17">
        <f t="shared" si="75"/>
        <v>0</v>
      </c>
      <c r="BE268" s="17">
        <f t="shared" si="76"/>
        <v>0</v>
      </c>
      <c r="BF268" s="18">
        <f t="shared" si="77"/>
        <v>0</v>
      </c>
      <c r="BG268" s="18">
        <f t="shared" si="78"/>
        <v>0</v>
      </c>
      <c r="BH268" s="18">
        <f t="shared" si="79"/>
        <v>0</v>
      </c>
      <c r="BI268" s="19">
        <f t="shared" si="80"/>
        <v>0</v>
      </c>
      <c r="BJ268" s="20">
        <f t="shared" si="81"/>
        <v>0</v>
      </c>
      <c r="BK268" s="19">
        <f t="shared" si="82"/>
        <v>0</v>
      </c>
      <c r="BL268" s="20">
        <f t="shared" si="83"/>
        <v>0</v>
      </c>
      <c r="BM268" s="12">
        <f>VLOOKUP(AU268,Ceny!$A$3:$E$9,2,FALSE)</f>
        <v>6.01</v>
      </c>
      <c r="BN268" s="20">
        <f t="shared" si="98"/>
        <v>0</v>
      </c>
      <c r="BO268" s="12">
        <f>VLOOKUP(AU268,Ceny!$A$3:$E$9,4,FALSE)</f>
        <v>4.6399999999999997</v>
      </c>
      <c r="BP268" s="20">
        <f t="shared" si="99"/>
        <v>55.68</v>
      </c>
      <c r="BQ268" s="12">
        <f>VLOOKUP(AU268,Ceny!$A$3:$E$9,3,FALSE)</f>
        <v>5.706E-2</v>
      </c>
      <c r="BR268" s="20">
        <f t="shared" si="84"/>
        <v>0</v>
      </c>
      <c r="BS268" s="12">
        <f>VLOOKUP(AU268,Ceny!$A$3:$E$9,5,FALSE)</f>
        <v>4.5350000000000001E-2</v>
      </c>
      <c r="BT268" s="20">
        <f t="shared" si="85"/>
        <v>0</v>
      </c>
      <c r="BU268" s="20">
        <v>0</v>
      </c>
      <c r="BV268" s="68">
        <f t="shared" si="86"/>
        <v>0</v>
      </c>
      <c r="BW268" s="21">
        <f t="shared" si="87"/>
        <v>55.68</v>
      </c>
      <c r="BX268" s="21">
        <f t="shared" si="88"/>
        <v>12.81</v>
      </c>
      <c r="BY268" s="21">
        <f t="shared" si="89"/>
        <v>68.489999999999995</v>
      </c>
      <c r="CA268" s="66"/>
    </row>
    <row r="269" spans="1:79">
      <c r="A269" s="73">
        <f t="shared" si="90"/>
        <v>256</v>
      </c>
      <c r="B269" s="8" t="s">
        <v>65</v>
      </c>
      <c r="C269" s="8" t="s">
        <v>66</v>
      </c>
      <c r="D269" s="8" t="s">
        <v>67</v>
      </c>
      <c r="E269" s="8" t="s">
        <v>67</v>
      </c>
      <c r="F269" s="8" t="s">
        <v>68</v>
      </c>
      <c r="G269" s="8" t="s">
        <v>69</v>
      </c>
      <c r="H269" s="8"/>
      <c r="I269" s="8" t="s">
        <v>70</v>
      </c>
      <c r="J269" s="8" t="s">
        <v>586</v>
      </c>
      <c r="K269" s="8" t="s">
        <v>335</v>
      </c>
      <c r="L269" s="8" t="s">
        <v>67</v>
      </c>
      <c r="M269" s="8" t="s">
        <v>67</v>
      </c>
      <c r="N269" s="8" t="s">
        <v>336</v>
      </c>
      <c r="O269" s="8" t="s">
        <v>432</v>
      </c>
      <c r="P269" s="8"/>
      <c r="Q269" s="8" t="s">
        <v>740</v>
      </c>
      <c r="R269" s="8" t="s">
        <v>741</v>
      </c>
      <c r="S269" s="8">
        <v>0</v>
      </c>
      <c r="T269" s="9" t="s">
        <v>49</v>
      </c>
      <c r="U269" s="9" t="s">
        <v>35</v>
      </c>
      <c r="V269" s="8" t="s">
        <v>746</v>
      </c>
      <c r="W269" s="10">
        <v>45657</v>
      </c>
      <c r="X269" s="8" t="s">
        <v>747</v>
      </c>
      <c r="Y269" s="8" t="s">
        <v>586</v>
      </c>
      <c r="Z269" s="8" t="s">
        <v>335</v>
      </c>
      <c r="AA269" s="8" t="s">
        <v>67</v>
      </c>
      <c r="AB269" s="8" t="s">
        <v>67</v>
      </c>
      <c r="AC269" s="8" t="s">
        <v>336</v>
      </c>
      <c r="AD269" s="8" t="s">
        <v>432</v>
      </c>
      <c r="AE269" s="8"/>
      <c r="AF269" s="11" t="s">
        <v>1662</v>
      </c>
      <c r="AG269" s="8" t="s">
        <v>1663</v>
      </c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3"/>
      <c r="AT269" s="14">
        <v>629</v>
      </c>
      <c r="AU269" s="8" t="str">
        <f>AU$14</f>
        <v>W-1.1</v>
      </c>
      <c r="AV269" s="8" t="s">
        <v>1147</v>
      </c>
      <c r="AW269" s="8"/>
      <c r="AX269" s="15">
        <v>8760</v>
      </c>
      <c r="AY269" s="9">
        <v>12</v>
      </c>
      <c r="AZ269" s="16">
        <v>0</v>
      </c>
      <c r="BA269" s="16">
        <v>100</v>
      </c>
      <c r="BB269" s="9">
        <f t="shared" si="73"/>
        <v>0</v>
      </c>
      <c r="BC269" s="9">
        <f t="shared" si="74"/>
        <v>629</v>
      </c>
      <c r="BD269" s="17">
        <f t="shared" si="75"/>
        <v>0</v>
      </c>
      <c r="BE269" s="17">
        <f t="shared" si="76"/>
        <v>0</v>
      </c>
      <c r="BF269" s="18">
        <f t="shared" si="77"/>
        <v>0</v>
      </c>
      <c r="BG269" s="18">
        <f t="shared" si="78"/>
        <v>0</v>
      </c>
      <c r="BH269" s="18">
        <f t="shared" si="79"/>
        <v>0</v>
      </c>
      <c r="BI269" s="19">
        <f t="shared" si="80"/>
        <v>0</v>
      </c>
      <c r="BJ269" s="20">
        <f t="shared" si="81"/>
        <v>0</v>
      </c>
      <c r="BK269" s="19">
        <f t="shared" si="82"/>
        <v>0</v>
      </c>
      <c r="BL269" s="20">
        <f t="shared" si="83"/>
        <v>0</v>
      </c>
      <c r="BM269" s="12">
        <f>VLOOKUP(AU269,Ceny!$A$3:$E$9,2,FALSE)</f>
        <v>6.01</v>
      </c>
      <c r="BN269" s="20">
        <f t="shared" si="98"/>
        <v>0</v>
      </c>
      <c r="BO269" s="12">
        <f>VLOOKUP(AU269,Ceny!$A$3:$E$9,4,FALSE)</f>
        <v>4.6399999999999997</v>
      </c>
      <c r="BP269" s="20">
        <f t="shared" si="99"/>
        <v>55.68</v>
      </c>
      <c r="BQ269" s="12">
        <f>VLOOKUP(AU269,Ceny!$A$3:$E$9,3,FALSE)</f>
        <v>5.706E-2</v>
      </c>
      <c r="BR269" s="20">
        <f t="shared" si="84"/>
        <v>0</v>
      </c>
      <c r="BS269" s="12">
        <f>VLOOKUP(AU269,Ceny!$A$3:$E$9,5,FALSE)</f>
        <v>4.5350000000000001E-2</v>
      </c>
      <c r="BT269" s="20">
        <f t="shared" si="85"/>
        <v>28.53</v>
      </c>
      <c r="BU269" s="20">
        <v>0</v>
      </c>
      <c r="BV269" s="68">
        <f t="shared" si="86"/>
        <v>0</v>
      </c>
      <c r="BW269" s="21">
        <f t="shared" si="87"/>
        <v>84.210000000000008</v>
      </c>
      <c r="BX269" s="21">
        <f t="shared" si="88"/>
        <v>19.37</v>
      </c>
      <c r="BY269" s="21">
        <f t="shared" si="89"/>
        <v>103.58000000000001</v>
      </c>
      <c r="CA269" s="66"/>
    </row>
    <row r="270" spans="1:79">
      <c r="A270" s="73">
        <f t="shared" si="90"/>
        <v>257</v>
      </c>
      <c r="B270" s="8" t="s">
        <v>65</v>
      </c>
      <c r="C270" s="8" t="s">
        <v>66</v>
      </c>
      <c r="D270" s="8" t="s">
        <v>67</v>
      </c>
      <c r="E270" s="8" t="s">
        <v>67</v>
      </c>
      <c r="F270" s="8" t="s">
        <v>68</v>
      </c>
      <c r="G270" s="8" t="s">
        <v>69</v>
      </c>
      <c r="H270" s="8"/>
      <c r="I270" s="8" t="s">
        <v>70</v>
      </c>
      <c r="J270" s="8" t="s">
        <v>587</v>
      </c>
      <c r="K270" s="8" t="s">
        <v>376</v>
      </c>
      <c r="L270" s="8" t="s">
        <v>67</v>
      </c>
      <c r="M270" s="8" t="s">
        <v>67</v>
      </c>
      <c r="N270" s="8" t="s">
        <v>377</v>
      </c>
      <c r="O270" s="8" t="s">
        <v>588</v>
      </c>
      <c r="P270" s="8"/>
      <c r="Q270" s="8" t="s">
        <v>740</v>
      </c>
      <c r="R270" s="8" t="s">
        <v>741</v>
      </c>
      <c r="S270" s="8">
        <v>0</v>
      </c>
      <c r="T270" s="9" t="s">
        <v>49</v>
      </c>
      <c r="U270" s="9" t="s">
        <v>35</v>
      </c>
      <c r="V270" s="8" t="s">
        <v>746</v>
      </c>
      <c r="W270" s="10">
        <v>45657</v>
      </c>
      <c r="X270" s="8" t="s">
        <v>747</v>
      </c>
      <c r="Y270" s="8" t="s">
        <v>587</v>
      </c>
      <c r="Z270" s="8" t="s">
        <v>376</v>
      </c>
      <c r="AA270" s="8" t="s">
        <v>67</v>
      </c>
      <c r="AB270" s="8" t="s">
        <v>67</v>
      </c>
      <c r="AC270" s="8" t="s">
        <v>377</v>
      </c>
      <c r="AD270" s="8" t="s">
        <v>588</v>
      </c>
      <c r="AE270" s="8"/>
      <c r="AF270" s="11" t="s">
        <v>1664</v>
      </c>
      <c r="AG270" s="8" t="s">
        <v>1665</v>
      </c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3"/>
      <c r="AT270" s="14">
        <v>9371</v>
      </c>
      <c r="AU270" s="8" t="str">
        <f t="shared" ref="AU270:AU275" si="100">AU$21</f>
        <v>W-3.6</v>
      </c>
      <c r="AV270" s="8" t="s">
        <v>1147</v>
      </c>
      <c r="AW270" s="8"/>
      <c r="AX270" s="15">
        <v>8760</v>
      </c>
      <c r="AY270" s="9">
        <v>12</v>
      </c>
      <c r="AZ270" s="16">
        <v>0</v>
      </c>
      <c r="BA270" s="16">
        <v>100</v>
      </c>
      <c r="BB270" s="9">
        <f t="shared" ref="BB270:BB333" si="101">AT270*AZ270/100</f>
        <v>0</v>
      </c>
      <c r="BC270" s="9">
        <f t="shared" ref="BC270:BC333" si="102">AT270*BA270/100</f>
        <v>9371</v>
      </c>
      <c r="BD270" s="17">
        <f t="shared" ref="BD270:BD333" si="103">C$4/1000</f>
        <v>0</v>
      </c>
      <c r="BE270" s="17">
        <f t="shared" ref="BE270:BE333" si="104">C$5/1000</f>
        <v>0</v>
      </c>
      <c r="BF270" s="18">
        <f t="shared" ref="BF270:BF333" si="105">ROUND(BB270*BD270,2)</f>
        <v>0</v>
      </c>
      <c r="BG270" s="18">
        <f t="shared" ref="BG270:BG333" si="106">ROUND(BC270*BE270,2)</f>
        <v>0</v>
      </c>
      <c r="BH270" s="18">
        <f t="shared" ref="BH270:BH333" si="107">SUM(BF270:BG270)</f>
        <v>0</v>
      </c>
      <c r="BI270" s="19">
        <f t="shared" ref="BI270:BI333" si="108">HLOOKUP(AU270,$E$3:$K$5,2,FALSE)</f>
        <v>0</v>
      </c>
      <c r="BJ270" s="20">
        <f t="shared" ref="BJ270:BJ333" si="109">ROUND(BI270*AY270*AZ270/100,2)</f>
        <v>0</v>
      </c>
      <c r="BK270" s="19">
        <f t="shared" ref="BK270:BK333" si="110">HLOOKUP(AU270,$E$3:$K$5,3,FALSE)</f>
        <v>0</v>
      </c>
      <c r="BL270" s="20">
        <f t="shared" ref="BL270:BL333" si="111">ROUND(BK270*AY270*BA270/100,2)</f>
        <v>0</v>
      </c>
      <c r="BM270" s="12">
        <f>VLOOKUP(AU270,Ceny!$A$3:$E$9,2,FALSE)</f>
        <v>42.41</v>
      </c>
      <c r="BN270" s="20">
        <f t="shared" si="98"/>
        <v>0</v>
      </c>
      <c r="BO270" s="12">
        <f>VLOOKUP(AU270,Ceny!$A$3:$E$9,4,FALSE)</f>
        <v>32.76</v>
      </c>
      <c r="BP270" s="20">
        <f t="shared" si="99"/>
        <v>393.12</v>
      </c>
      <c r="BQ270" s="12">
        <f>VLOOKUP(AU270,Ceny!$A$3:$E$9,3,FALSE)</f>
        <v>4.4200000000000003E-2</v>
      </c>
      <c r="BR270" s="20">
        <f t="shared" ref="BR270:BR333" si="112">ROUND(BQ270*AT270*AZ270/100,2)</f>
        <v>0</v>
      </c>
      <c r="BS270" s="12">
        <f>VLOOKUP(AU270,Ceny!$A$3:$E$9,5,FALSE)</f>
        <v>3.5119999999999998E-2</v>
      </c>
      <c r="BT270" s="20">
        <f t="shared" ref="BT270:BT333" si="113">ROUND(BS270*AT270*BA270/100,2)</f>
        <v>329.11</v>
      </c>
      <c r="BU270" s="20">
        <v>0</v>
      </c>
      <c r="BV270" s="68">
        <f t="shared" ref="BV270:BV333" si="114">ROUND(BU270*AT270,2)</f>
        <v>0</v>
      </c>
      <c r="BW270" s="21">
        <f t="shared" ref="BW270:BW333" si="115">BH270+BJ270+BL270+BN270+BR270+BT270+BP270+BV270</f>
        <v>722.23</v>
      </c>
      <c r="BX270" s="21">
        <f t="shared" ref="BX270:BX333" si="116">ROUND(BW270*0.23,2)</f>
        <v>166.11</v>
      </c>
      <c r="BY270" s="21">
        <f t="shared" ref="BY270:BY333" si="117">BX270+BW270</f>
        <v>888.34</v>
      </c>
      <c r="CA270" s="66"/>
    </row>
    <row r="271" spans="1:79">
      <c r="A271" s="73">
        <f t="shared" ref="A271:A334" si="118">A270+1</f>
        <v>258</v>
      </c>
      <c r="B271" s="8" t="s">
        <v>65</v>
      </c>
      <c r="C271" s="8" t="s">
        <v>66</v>
      </c>
      <c r="D271" s="8" t="s">
        <v>67</v>
      </c>
      <c r="E271" s="8" t="s">
        <v>67</v>
      </c>
      <c r="F271" s="8" t="s">
        <v>68</v>
      </c>
      <c r="G271" s="8" t="s">
        <v>69</v>
      </c>
      <c r="H271" s="8"/>
      <c r="I271" s="8" t="s">
        <v>70</v>
      </c>
      <c r="J271" s="8" t="s">
        <v>589</v>
      </c>
      <c r="K271" s="8" t="s">
        <v>590</v>
      </c>
      <c r="L271" s="8" t="s">
        <v>67</v>
      </c>
      <c r="M271" s="8" t="s">
        <v>67</v>
      </c>
      <c r="N271" s="8" t="s">
        <v>591</v>
      </c>
      <c r="O271" s="8" t="s">
        <v>292</v>
      </c>
      <c r="P271" s="8"/>
      <c r="Q271" s="8" t="s">
        <v>740</v>
      </c>
      <c r="R271" s="8" t="s">
        <v>741</v>
      </c>
      <c r="S271" s="8">
        <v>0</v>
      </c>
      <c r="T271" s="9" t="s">
        <v>49</v>
      </c>
      <c r="U271" s="9" t="s">
        <v>35</v>
      </c>
      <c r="V271" s="8" t="s">
        <v>746</v>
      </c>
      <c r="W271" s="10">
        <v>45657</v>
      </c>
      <c r="X271" s="8" t="s">
        <v>747</v>
      </c>
      <c r="Y271" s="8" t="s">
        <v>589</v>
      </c>
      <c r="Z271" s="8" t="s">
        <v>946</v>
      </c>
      <c r="AA271" s="8" t="s">
        <v>67</v>
      </c>
      <c r="AB271" s="8" t="s">
        <v>67</v>
      </c>
      <c r="AC271" s="8" t="s">
        <v>947</v>
      </c>
      <c r="AD271" s="8" t="s">
        <v>202</v>
      </c>
      <c r="AE271" s="8"/>
      <c r="AF271" s="11" t="s">
        <v>1666</v>
      </c>
      <c r="AG271" s="8" t="s">
        <v>1667</v>
      </c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3"/>
      <c r="AT271" s="14">
        <v>8983</v>
      </c>
      <c r="AU271" s="8" t="str">
        <f t="shared" si="100"/>
        <v>W-3.6</v>
      </c>
      <c r="AV271" s="8" t="s">
        <v>1147</v>
      </c>
      <c r="AW271" s="8"/>
      <c r="AX271" s="15">
        <v>8760</v>
      </c>
      <c r="AY271" s="9">
        <v>12</v>
      </c>
      <c r="AZ271" s="16">
        <v>0</v>
      </c>
      <c r="BA271" s="16">
        <v>100</v>
      </c>
      <c r="BB271" s="9">
        <f t="shared" si="101"/>
        <v>0</v>
      </c>
      <c r="BC271" s="9">
        <f t="shared" si="102"/>
        <v>8983</v>
      </c>
      <c r="BD271" s="17">
        <f t="shared" si="103"/>
        <v>0</v>
      </c>
      <c r="BE271" s="17">
        <f t="shared" si="104"/>
        <v>0</v>
      </c>
      <c r="BF271" s="18">
        <f t="shared" si="105"/>
        <v>0</v>
      </c>
      <c r="BG271" s="18">
        <f t="shared" si="106"/>
        <v>0</v>
      </c>
      <c r="BH271" s="18">
        <f t="shared" si="107"/>
        <v>0</v>
      </c>
      <c r="BI271" s="19">
        <f t="shared" si="108"/>
        <v>0</v>
      </c>
      <c r="BJ271" s="20">
        <f t="shared" si="109"/>
        <v>0</v>
      </c>
      <c r="BK271" s="19">
        <f t="shared" si="110"/>
        <v>0</v>
      </c>
      <c r="BL271" s="20">
        <f t="shared" si="111"/>
        <v>0</v>
      </c>
      <c r="BM271" s="12">
        <f>VLOOKUP(AU271,Ceny!$A$3:$E$9,2,FALSE)</f>
        <v>42.41</v>
      </c>
      <c r="BN271" s="20">
        <f t="shared" si="98"/>
        <v>0</v>
      </c>
      <c r="BO271" s="12">
        <f>VLOOKUP(AU271,Ceny!$A$3:$E$9,4,FALSE)</f>
        <v>32.76</v>
      </c>
      <c r="BP271" s="20">
        <f t="shared" si="99"/>
        <v>393.12</v>
      </c>
      <c r="BQ271" s="12">
        <f>VLOOKUP(AU271,Ceny!$A$3:$E$9,3,FALSE)</f>
        <v>4.4200000000000003E-2</v>
      </c>
      <c r="BR271" s="20">
        <f t="shared" si="112"/>
        <v>0</v>
      </c>
      <c r="BS271" s="12">
        <f>VLOOKUP(AU271,Ceny!$A$3:$E$9,5,FALSE)</f>
        <v>3.5119999999999998E-2</v>
      </c>
      <c r="BT271" s="20">
        <f t="shared" si="113"/>
        <v>315.48</v>
      </c>
      <c r="BU271" s="20">
        <v>0</v>
      </c>
      <c r="BV271" s="68">
        <f t="shared" si="114"/>
        <v>0</v>
      </c>
      <c r="BW271" s="21">
        <f t="shared" si="115"/>
        <v>708.6</v>
      </c>
      <c r="BX271" s="21">
        <f t="shared" si="116"/>
        <v>162.97999999999999</v>
      </c>
      <c r="BY271" s="21">
        <f t="shared" si="117"/>
        <v>871.58</v>
      </c>
      <c r="CA271" s="66"/>
    </row>
    <row r="272" spans="1:79">
      <c r="A272" s="73">
        <f t="shared" si="118"/>
        <v>259</v>
      </c>
      <c r="B272" s="8" t="s">
        <v>65</v>
      </c>
      <c r="C272" s="8" t="s">
        <v>66</v>
      </c>
      <c r="D272" s="8" t="s">
        <v>67</v>
      </c>
      <c r="E272" s="8" t="s">
        <v>67</v>
      </c>
      <c r="F272" s="8" t="s">
        <v>68</v>
      </c>
      <c r="G272" s="8" t="s">
        <v>69</v>
      </c>
      <c r="H272" s="8"/>
      <c r="I272" s="8" t="s">
        <v>70</v>
      </c>
      <c r="J272" s="8" t="s">
        <v>592</v>
      </c>
      <c r="K272" s="8" t="s">
        <v>593</v>
      </c>
      <c r="L272" s="8" t="s">
        <v>67</v>
      </c>
      <c r="M272" s="8" t="s">
        <v>67</v>
      </c>
      <c r="N272" s="8" t="s">
        <v>594</v>
      </c>
      <c r="O272" s="8" t="s">
        <v>595</v>
      </c>
      <c r="P272" s="8"/>
      <c r="Q272" s="8" t="s">
        <v>740</v>
      </c>
      <c r="R272" s="8" t="s">
        <v>741</v>
      </c>
      <c r="S272" s="8">
        <v>100</v>
      </c>
      <c r="T272" s="9" t="s">
        <v>49</v>
      </c>
      <c r="U272" s="9" t="s">
        <v>35</v>
      </c>
      <c r="V272" s="8" t="s">
        <v>746</v>
      </c>
      <c r="W272" s="10">
        <v>45657</v>
      </c>
      <c r="X272" s="8" t="s">
        <v>747</v>
      </c>
      <c r="Y272" s="8" t="s">
        <v>948</v>
      </c>
      <c r="Z272" s="8" t="s">
        <v>949</v>
      </c>
      <c r="AA272" s="8" t="s">
        <v>67</v>
      </c>
      <c r="AB272" s="8" t="s">
        <v>67</v>
      </c>
      <c r="AC272" s="8" t="s">
        <v>533</v>
      </c>
      <c r="AD272" s="8" t="s">
        <v>422</v>
      </c>
      <c r="AE272" s="8"/>
      <c r="AF272" s="11" t="s">
        <v>1668</v>
      </c>
      <c r="AG272" s="8" t="s">
        <v>1669</v>
      </c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3"/>
      <c r="AT272" s="14">
        <v>66392</v>
      </c>
      <c r="AU272" s="8" t="str">
        <f t="shared" si="100"/>
        <v>W-3.6</v>
      </c>
      <c r="AV272" s="8" t="s">
        <v>1147</v>
      </c>
      <c r="AW272" s="8"/>
      <c r="AX272" s="15">
        <v>8760</v>
      </c>
      <c r="AY272" s="9">
        <v>12</v>
      </c>
      <c r="AZ272" s="16">
        <v>0</v>
      </c>
      <c r="BA272" s="16">
        <v>100</v>
      </c>
      <c r="BB272" s="9">
        <f t="shared" si="101"/>
        <v>0</v>
      </c>
      <c r="BC272" s="9">
        <f t="shared" si="102"/>
        <v>66392</v>
      </c>
      <c r="BD272" s="17">
        <f t="shared" si="103"/>
        <v>0</v>
      </c>
      <c r="BE272" s="17">
        <f t="shared" si="104"/>
        <v>0</v>
      </c>
      <c r="BF272" s="18">
        <f t="shared" si="105"/>
        <v>0</v>
      </c>
      <c r="BG272" s="18">
        <f t="shared" si="106"/>
        <v>0</v>
      </c>
      <c r="BH272" s="18">
        <f t="shared" si="107"/>
        <v>0</v>
      </c>
      <c r="BI272" s="19">
        <f t="shared" si="108"/>
        <v>0</v>
      </c>
      <c r="BJ272" s="20">
        <f t="shared" si="109"/>
        <v>0</v>
      </c>
      <c r="BK272" s="19">
        <f t="shared" si="110"/>
        <v>0</v>
      </c>
      <c r="BL272" s="20">
        <f t="shared" si="111"/>
        <v>0</v>
      </c>
      <c r="BM272" s="12">
        <f>VLOOKUP(AU272,Ceny!$A$3:$E$9,2,FALSE)</f>
        <v>42.41</v>
      </c>
      <c r="BN272" s="20">
        <f t="shared" si="98"/>
        <v>0</v>
      </c>
      <c r="BO272" s="12">
        <f>VLOOKUP(AU272,Ceny!$A$3:$E$9,4,FALSE)</f>
        <v>32.76</v>
      </c>
      <c r="BP272" s="20">
        <f t="shared" si="99"/>
        <v>393.12</v>
      </c>
      <c r="BQ272" s="12">
        <f>VLOOKUP(AU272,Ceny!$A$3:$E$9,3,FALSE)</f>
        <v>4.4200000000000003E-2</v>
      </c>
      <c r="BR272" s="20">
        <f t="shared" si="112"/>
        <v>0</v>
      </c>
      <c r="BS272" s="12">
        <f>VLOOKUP(AU272,Ceny!$A$3:$E$9,5,FALSE)</f>
        <v>3.5119999999999998E-2</v>
      </c>
      <c r="BT272" s="20">
        <f t="shared" si="113"/>
        <v>2331.69</v>
      </c>
      <c r="BU272" s="23">
        <v>3.8999999999999998E-3</v>
      </c>
      <c r="BV272" s="68">
        <f t="shared" si="114"/>
        <v>258.93</v>
      </c>
      <c r="BW272" s="21">
        <f t="shared" si="115"/>
        <v>2983.74</v>
      </c>
      <c r="BX272" s="21">
        <f t="shared" si="116"/>
        <v>686.26</v>
      </c>
      <c r="BY272" s="21">
        <f t="shared" si="117"/>
        <v>3670</v>
      </c>
      <c r="CA272" s="66"/>
    </row>
    <row r="273" spans="1:79">
      <c r="A273" s="73">
        <f t="shared" si="118"/>
        <v>260</v>
      </c>
      <c r="B273" s="8" t="s">
        <v>65</v>
      </c>
      <c r="C273" s="8" t="s">
        <v>66</v>
      </c>
      <c r="D273" s="8" t="s">
        <v>67</v>
      </c>
      <c r="E273" s="8" t="s">
        <v>67</v>
      </c>
      <c r="F273" s="8" t="s">
        <v>68</v>
      </c>
      <c r="G273" s="8" t="s">
        <v>69</v>
      </c>
      <c r="H273" s="8"/>
      <c r="I273" s="8" t="s">
        <v>70</v>
      </c>
      <c r="J273" s="8" t="s">
        <v>592</v>
      </c>
      <c r="K273" s="8" t="s">
        <v>593</v>
      </c>
      <c r="L273" s="8" t="s">
        <v>67</v>
      </c>
      <c r="M273" s="8" t="s">
        <v>67</v>
      </c>
      <c r="N273" s="8" t="s">
        <v>594</v>
      </c>
      <c r="O273" s="8" t="s">
        <v>595</v>
      </c>
      <c r="P273" s="8"/>
      <c r="Q273" s="8" t="s">
        <v>740</v>
      </c>
      <c r="R273" s="8" t="s">
        <v>741</v>
      </c>
      <c r="S273" s="8">
        <v>100</v>
      </c>
      <c r="T273" s="9" t="s">
        <v>49</v>
      </c>
      <c r="U273" s="9" t="s">
        <v>35</v>
      </c>
      <c r="V273" s="8" t="s">
        <v>746</v>
      </c>
      <c r="W273" s="10">
        <v>45657</v>
      </c>
      <c r="X273" s="8" t="s">
        <v>747</v>
      </c>
      <c r="Y273" s="8" t="s">
        <v>948</v>
      </c>
      <c r="Z273" s="8" t="s">
        <v>949</v>
      </c>
      <c r="AA273" s="8" t="s">
        <v>67</v>
      </c>
      <c r="AB273" s="8" t="s">
        <v>67</v>
      </c>
      <c r="AC273" s="8" t="s">
        <v>533</v>
      </c>
      <c r="AD273" s="8" t="s">
        <v>950</v>
      </c>
      <c r="AE273" s="8"/>
      <c r="AF273" s="11" t="s">
        <v>1670</v>
      </c>
      <c r="AG273" s="8" t="s">
        <v>1671</v>
      </c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3"/>
      <c r="AT273" s="14">
        <v>29769</v>
      </c>
      <c r="AU273" s="8" t="str">
        <f t="shared" si="100"/>
        <v>W-3.6</v>
      </c>
      <c r="AV273" s="8" t="s">
        <v>1147</v>
      </c>
      <c r="AW273" s="8"/>
      <c r="AX273" s="15">
        <v>8760</v>
      </c>
      <c r="AY273" s="9">
        <v>12</v>
      </c>
      <c r="AZ273" s="16">
        <v>71</v>
      </c>
      <c r="BA273" s="16">
        <v>29</v>
      </c>
      <c r="BB273" s="9">
        <f t="shared" si="101"/>
        <v>21135.99</v>
      </c>
      <c r="BC273" s="9">
        <f t="shared" si="102"/>
        <v>8633.01</v>
      </c>
      <c r="BD273" s="17">
        <f t="shared" si="103"/>
        <v>0</v>
      </c>
      <c r="BE273" s="17">
        <f t="shared" si="104"/>
        <v>0</v>
      </c>
      <c r="BF273" s="18">
        <f t="shared" si="105"/>
        <v>0</v>
      </c>
      <c r="BG273" s="18">
        <f t="shared" si="106"/>
        <v>0</v>
      </c>
      <c r="BH273" s="18">
        <f t="shared" si="107"/>
        <v>0</v>
      </c>
      <c r="BI273" s="19">
        <f t="shared" si="108"/>
        <v>0</v>
      </c>
      <c r="BJ273" s="20">
        <f t="shared" si="109"/>
        <v>0</v>
      </c>
      <c r="BK273" s="19">
        <f t="shared" si="110"/>
        <v>0</v>
      </c>
      <c r="BL273" s="20">
        <f t="shared" si="111"/>
        <v>0</v>
      </c>
      <c r="BM273" s="12">
        <f>VLOOKUP(AU273,Ceny!$A$3:$E$9,2,FALSE)</f>
        <v>42.41</v>
      </c>
      <c r="BN273" s="20">
        <f t="shared" si="98"/>
        <v>361.33</v>
      </c>
      <c r="BO273" s="12">
        <f>VLOOKUP(AU273,Ceny!$A$3:$E$9,4,FALSE)</f>
        <v>32.76</v>
      </c>
      <c r="BP273" s="20">
        <f t="shared" si="99"/>
        <v>114</v>
      </c>
      <c r="BQ273" s="12">
        <f>VLOOKUP(AU273,Ceny!$A$3:$E$9,3,FALSE)</f>
        <v>4.4200000000000003E-2</v>
      </c>
      <c r="BR273" s="20">
        <f t="shared" si="112"/>
        <v>934.21</v>
      </c>
      <c r="BS273" s="12">
        <f>VLOOKUP(AU273,Ceny!$A$3:$E$9,5,FALSE)</f>
        <v>3.5119999999999998E-2</v>
      </c>
      <c r="BT273" s="20">
        <f t="shared" si="113"/>
        <v>303.19</v>
      </c>
      <c r="BU273" s="23">
        <v>3.8999999999999998E-3</v>
      </c>
      <c r="BV273" s="68">
        <f t="shared" si="114"/>
        <v>116.1</v>
      </c>
      <c r="BW273" s="21">
        <f t="shared" si="115"/>
        <v>1828.83</v>
      </c>
      <c r="BX273" s="21">
        <f t="shared" si="116"/>
        <v>420.63</v>
      </c>
      <c r="BY273" s="21">
        <f t="shared" si="117"/>
        <v>2249.46</v>
      </c>
      <c r="CA273" s="66"/>
    </row>
    <row r="274" spans="1:79">
      <c r="A274" s="73">
        <f t="shared" si="118"/>
        <v>261</v>
      </c>
      <c r="B274" s="8" t="s">
        <v>65</v>
      </c>
      <c r="C274" s="8" t="s">
        <v>66</v>
      </c>
      <c r="D274" s="8" t="s">
        <v>67</v>
      </c>
      <c r="E274" s="8" t="s">
        <v>67</v>
      </c>
      <c r="F274" s="8" t="s">
        <v>68</v>
      </c>
      <c r="G274" s="8" t="s">
        <v>69</v>
      </c>
      <c r="H274" s="8"/>
      <c r="I274" s="8" t="s">
        <v>70</v>
      </c>
      <c r="J274" s="8" t="s">
        <v>592</v>
      </c>
      <c r="K274" s="8" t="s">
        <v>593</v>
      </c>
      <c r="L274" s="8" t="s">
        <v>67</v>
      </c>
      <c r="M274" s="8" t="s">
        <v>67</v>
      </c>
      <c r="N274" s="8" t="s">
        <v>594</v>
      </c>
      <c r="O274" s="8" t="s">
        <v>595</v>
      </c>
      <c r="P274" s="8"/>
      <c r="Q274" s="8" t="s">
        <v>740</v>
      </c>
      <c r="R274" s="8" t="s">
        <v>741</v>
      </c>
      <c r="S274" s="8">
        <v>0</v>
      </c>
      <c r="T274" s="9" t="s">
        <v>49</v>
      </c>
      <c r="U274" s="9" t="s">
        <v>35</v>
      </c>
      <c r="V274" s="8" t="s">
        <v>746</v>
      </c>
      <c r="W274" s="10">
        <v>45657</v>
      </c>
      <c r="X274" s="8" t="s">
        <v>747</v>
      </c>
      <c r="Y274" s="8" t="s">
        <v>951</v>
      </c>
      <c r="Z274" s="8" t="s">
        <v>952</v>
      </c>
      <c r="AA274" s="8" t="s">
        <v>67</v>
      </c>
      <c r="AB274" s="8" t="s">
        <v>67</v>
      </c>
      <c r="AC274" s="8" t="s">
        <v>307</v>
      </c>
      <c r="AD274" s="8" t="s">
        <v>953</v>
      </c>
      <c r="AE274" s="8"/>
      <c r="AF274" s="11" t="s">
        <v>1672</v>
      </c>
      <c r="AG274" s="8" t="s">
        <v>1673</v>
      </c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3"/>
      <c r="AT274" s="14">
        <v>5234</v>
      </c>
      <c r="AU274" s="8" t="str">
        <f t="shared" si="100"/>
        <v>W-3.6</v>
      </c>
      <c r="AV274" s="8" t="s">
        <v>1147</v>
      </c>
      <c r="AW274" s="8"/>
      <c r="AX274" s="15">
        <v>8760</v>
      </c>
      <c r="AY274" s="9">
        <v>12</v>
      </c>
      <c r="AZ274" s="16">
        <v>0</v>
      </c>
      <c r="BA274" s="16">
        <v>100</v>
      </c>
      <c r="BB274" s="9">
        <f t="shared" si="101"/>
        <v>0</v>
      </c>
      <c r="BC274" s="9">
        <f t="shared" si="102"/>
        <v>5234</v>
      </c>
      <c r="BD274" s="17">
        <f t="shared" si="103"/>
        <v>0</v>
      </c>
      <c r="BE274" s="17">
        <f t="shared" si="104"/>
        <v>0</v>
      </c>
      <c r="BF274" s="18">
        <f t="shared" si="105"/>
        <v>0</v>
      </c>
      <c r="BG274" s="18">
        <f t="shared" si="106"/>
        <v>0</v>
      </c>
      <c r="BH274" s="18">
        <f t="shared" si="107"/>
        <v>0</v>
      </c>
      <c r="BI274" s="19">
        <f t="shared" si="108"/>
        <v>0</v>
      </c>
      <c r="BJ274" s="20">
        <f t="shared" si="109"/>
        <v>0</v>
      </c>
      <c r="BK274" s="19">
        <f t="shared" si="110"/>
        <v>0</v>
      </c>
      <c r="BL274" s="20">
        <f t="shared" si="111"/>
        <v>0</v>
      </c>
      <c r="BM274" s="12">
        <f>VLOOKUP(AU274,Ceny!$A$3:$E$9,2,FALSE)</f>
        <v>42.41</v>
      </c>
      <c r="BN274" s="20">
        <f t="shared" si="98"/>
        <v>0</v>
      </c>
      <c r="BO274" s="12">
        <f>VLOOKUP(AU274,Ceny!$A$3:$E$9,4,FALSE)</f>
        <v>32.76</v>
      </c>
      <c r="BP274" s="20">
        <f t="shared" si="99"/>
        <v>393.12</v>
      </c>
      <c r="BQ274" s="12">
        <f>VLOOKUP(AU274,Ceny!$A$3:$E$9,3,FALSE)</f>
        <v>4.4200000000000003E-2</v>
      </c>
      <c r="BR274" s="20">
        <f t="shared" si="112"/>
        <v>0</v>
      </c>
      <c r="BS274" s="12">
        <f>VLOOKUP(AU274,Ceny!$A$3:$E$9,5,FALSE)</f>
        <v>3.5119999999999998E-2</v>
      </c>
      <c r="BT274" s="20">
        <f t="shared" si="113"/>
        <v>183.82</v>
      </c>
      <c r="BU274" s="20">
        <v>0</v>
      </c>
      <c r="BV274" s="68">
        <f t="shared" si="114"/>
        <v>0</v>
      </c>
      <c r="BW274" s="21">
        <f t="shared" si="115"/>
        <v>576.94000000000005</v>
      </c>
      <c r="BX274" s="21">
        <f t="shared" si="116"/>
        <v>132.69999999999999</v>
      </c>
      <c r="BY274" s="21">
        <f t="shared" si="117"/>
        <v>709.6400000000001</v>
      </c>
      <c r="CA274" s="66"/>
    </row>
    <row r="275" spans="1:79">
      <c r="A275" s="73">
        <f t="shared" si="118"/>
        <v>262</v>
      </c>
      <c r="B275" s="8" t="s">
        <v>65</v>
      </c>
      <c r="C275" s="8" t="s">
        <v>66</v>
      </c>
      <c r="D275" s="8" t="s">
        <v>67</v>
      </c>
      <c r="E275" s="8" t="s">
        <v>67</v>
      </c>
      <c r="F275" s="8" t="s">
        <v>68</v>
      </c>
      <c r="G275" s="8" t="s">
        <v>69</v>
      </c>
      <c r="H275" s="8"/>
      <c r="I275" s="8" t="s">
        <v>70</v>
      </c>
      <c r="J275" s="8" t="s">
        <v>596</v>
      </c>
      <c r="K275" s="8" t="s">
        <v>597</v>
      </c>
      <c r="L275" s="8" t="s">
        <v>67</v>
      </c>
      <c r="M275" s="8" t="s">
        <v>67</v>
      </c>
      <c r="N275" s="8" t="s">
        <v>598</v>
      </c>
      <c r="O275" s="8" t="s">
        <v>114</v>
      </c>
      <c r="P275" s="8"/>
      <c r="Q275" s="8" t="s">
        <v>740</v>
      </c>
      <c r="R275" s="8" t="s">
        <v>741</v>
      </c>
      <c r="S275" s="8">
        <v>0</v>
      </c>
      <c r="T275" s="9" t="s">
        <v>49</v>
      </c>
      <c r="U275" s="9" t="s">
        <v>35</v>
      </c>
      <c r="V275" s="8" t="s">
        <v>746</v>
      </c>
      <c r="W275" s="10">
        <v>45657</v>
      </c>
      <c r="X275" s="8" t="s">
        <v>747</v>
      </c>
      <c r="Y275" s="8" t="s">
        <v>596</v>
      </c>
      <c r="Z275" s="8" t="s">
        <v>954</v>
      </c>
      <c r="AA275" s="8" t="s">
        <v>67</v>
      </c>
      <c r="AB275" s="8" t="s">
        <v>67</v>
      </c>
      <c r="AC275" s="8" t="s">
        <v>955</v>
      </c>
      <c r="AD275" s="8" t="s">
        <v>698</v>
      </c>
      <c r="AE275" s="8"/>
      <c r="AF275" s="11" t="s">
        <v>1674</v>
      </c>
      <c r="AG275" s="8" t="s">
        <v>1675</v>
      </c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3"/>
      <c r="AT275" s="14">
        <v>34702</v>
      </c>
      <c r="AU275" s="8" t="str">
        <f t="shared" si="100"/>
        <v>W-3.6</v>
      </c>
      <c r="AV275" s="8" t="s">
        <v>1147</v>
      </c>
      <c r="AW275" s="8"/>
      <c r="AX275" s="15">
        <v>8760</v>
      </c>
      <c r="AY275" s="9">
        <v>12</v>
      </c>
      <c r="AZ275" s="16">
        <v>23</v>
      </c>
      <c r="BA275" s="16">
        <v>77</v>
      </c>
      <c r="BB275" s="9">
        <f t="shared" si="101"/>
        <v>7981.46</v>
      </c>
      <c r="BC275" s="9">
        <f t="shared" si="102"/>
        <v>26720.54</v>
      </c>
      <c r="BD275" s="17">
        <f t="shared" si="103"/>
        <v>0</v>
      </c>
      <c r="BE275" s="17">
        <f t="shared" si="104"/>
        <v>0</v>
      </c>
      <c r="BF275" s="18">
        <f t="shared" si="105"/>
        <v>0</v>
      </c>
      <c r="BG275" s="18">
        <f t="shared" si="106"/>
        <v>0</v>
      </c>
      <c r="BH275" s="18">
        <f t="shared" si="107"/>
        <v>0</v>
      </c>
      <c r="BI275" s="19">
        <f t="shared" si="108"/>
        <v>0</v>
      </c>
      <c r="BJ275" s="20">
        <f t="shared" si="109"/>
        <v>0</v>
      </c>
      <c r="BK275" s="19">
        <f t="shared" si="110"/>
        <v>0</v>
      </c>
      <c r="BL275" s="20">
        <f t="shared" si="111"/>
        <v>0</v>
      </c>
      <c r="BM275" s="12">
        <f>VLOOKUP(AU275,Ceny!$A$3:$E$9,2,FALSE)</f>
        <v>42.41</v>
      </c>
      <c r="BN275" s="20">
        <f t="shared" si="98"/>
        <v>117.05</v>
      </c>
      <c r="BO275" s="12">
        <f>VLOOKUP(AU275,Ceny!$A$3:$E$9,4,FALSE)</f>
        <v>32.76</v>
      </c>
      <c r="BP275" s="20">
        <f t="shared" si="99"/>
        <v>302.7</v>
      </c>
      <c r="BQ275" s="12">
        <f>VLOOKUP(AU275,Ceny!$A$3:$E$9,3,FALSE)</f>
        <v>4.4200000000000003E-2</v>
      </c>
      <c r="BR275" s="20">
        <f t="shared" si="112"/>
        <v>352.78</v>
      </c>
      <c r="BS275" s="12">
        <f>VLOOKUP(AU275,Ceny!$A$3:$E$9,5,FALSE)</f>
        <v>3.5119999999999998E-2</v>
      </c>
      <c r="BT275" s="20">
        <f t="shared" si="113"/>
        <v>938.43</v>
      </c>
      <c r="BU275" s="20">
        <v>0</v>
      </c>
      <c r="BV275" s="68">
        <f t="shared" si="114"/>
        <v>0</v>
      </c>
      <c r="BW275" s="21">
        <f t="shared" si="115"/>
        <v>1710.96</v>
      </c>
      <c r="BX275" s="21">
        <f t="shared" si="116"/>
        <v>393.52</v>
      </c>
      <c r="BY275" s="21">
        <f t="shared" si="117"/>
        <v>2104.48</v>
      </c>
      <c r="CA275" s="66"/>
    </row>
    <row r="276" spans="1:79">
      <c r="A276" s="73">
        <f t="shared" si="118"/>
        <v>263</v>
      </c>
      <c r="B276" s="8" t="s">
        <v>65</v>
      </c>
      <c r="C276" s="8" t="s">
        <v>66</v>
      </c>
      <c r="D276" s="8" t="s">
        <v>67</v>
      </c>
      <c r="E276" s="8" t="s">
        <v>67</v>
      </c>
      <c r="F276" s="8" t="s">
        <v>68</v>
      </c>
      <c r="G276" s="8" t="s">
        <v>69</v>
      </c>
      <c r="H276" s="8"/>
      <c r="I276" s="8" t="s">
        <v>70</v>
      </c>
      <c r="J276" s="8" t="s">
        <v>596</v>
      </c>
      <c r="K276" s="8" t="s">
        <v>597</v>
      </c>
      <c r="L276" s="8" t="s">
        <v>67</v>
      </c>
      <c r="M276" s="8" t="s">
        <v>67</v>
      </c>
      <c r="N276" s="8" t="s">
        <v>598</v>
      </c>
      <c r="O276" s="8" t="s">
        <v>114</v>
      </c>
      <c r="P276" s="8"/>
      <c r="Q276" s="8" t="s">
        <v>740</v>
      </c>
      <c r="R276" s="8" t="s">
        <v>741</v>
      </c>
      <c r="S276" s="8">
        <v>0</v>
      </c>
      <c r="T276" s="9" t="s">
        <v>49</v>
      </c>
      <c r="U276" s="9" t="s">
        <v>35</v>
      </c>
      <c r="V276" s="8" t="s">
        <v>746</v>
      </c>
      <c r="W276" s="10">
        <v>45657</v>
      </c>
      <c r="X276" s="8" t="s">
        <v>747</v>
      </c>
      <c r="Y276" s="8" t="s">
        <v>596</v>
      </c>
      <c r="Z276" s="8" t="s">
        <v>956</v>
      </c>
      <c r="AA276" s="8" t="s">
        <v>67</v>
      </c>
      <c r="AB276" s="8" t="s">
        <v>67</v>
      </c>
      <c r="AC276" s="8" t="s">
        <v>957</v>
      </c>
      <c r="AD276" s="8" t="s">
        <v>766</v>
      </c>
      <c r="AE276" s="8"/>
      <c r="AF276" s="11" t="s">
        <v>1676</v>
      </c>
      <c r="AG276" s="8" t="s">
        <v>1677</v>
      </c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3"/>
      <c r="AT276" s="14">
        <v>110296</v>
      </c>
      <c r="AU276" s="8" t="str">
        <f>AU$16</f>
        <v>W-4</v>
      </c>
      <c r="AV276" s="8" t="s">
        <v>1147</v>
      </c>
      <c r="AW276" s="8"/>
      <c r="AX276" s="15">
        <v>8760</v>
      </c>
      <c r="AY276" s="9">
        <v>12</v>
      </c>
      <c r="AZ276" s="16">
        <v>0</v>
      </c>
      <c r="BA276" s="16">
        <v>100</v>
      </c>
      <c r="BB276" s="9">
        <f t="shared" si="101"/>
        <v>0</v>
      </c>
      <c r="BC276" s="9">
        <f t="shared" si="102"/>
        <v>110296</v>
      </c>
      <c r="BD276" s="17">
        <f t="shared" si="103"/>
        <v>0</v>
      </c>
      <c r="BE276" s="17">
        <f t="shared" si="104"/>
        <v>0</v>
      </c>
      <c r="BF276" s="18">
        <f t="shared" si="105"/>
        <v>0</v>
      </c>
      <c r="BG276" s="18">
        <f t="shared" si="106"/>
        <v>0</v>
      </c>
      <c r="BH276" s="18">
        <f t="shared" si="107"/>
        <v>0</v>
      </c>
      <c r="BI276" s="19">
        <f t="shared" si="108"/>
        <v>0</v>
      </c>
      <c r="BJ276" s="20">
        <f t="shared" si="109"/>
        <v>0</v>
      </c>
      <c r="BK276" s="19">
        <f t="shared" si="110"/>
        <v>0</v>
      </c>
      <c r="BL276" s="20">
        <f t="shared" si="111"/>
        <v>0</v>
      </c>
      <c r="BM276" s="12">
        <f>VLOOKUP(AU276,Ceny!$A$3:$E$9,2,FALSE)</f>
        <v>204.77</v>
      </c>
      <c r="BN276" s="20">
        <f t="shared" si="98"/>
        <v>0</v>
      </c>
      <c r="BO276" s="12">
        <f>VLOOKUP(AU276,Ceny!$A$3:$E$9,4,FALSE)</f>
        <v>158.16</v>
      </c>
      <c r="BP276" s="20">
        <f t="shared" si="99"/>
        <v>1897.92</v>
      </c>
      <c r="BQ276" s="12">
        <f>VLOOKUP(AU276,Ceny!$A$3:$E$9,3,FALSE)</f>
        <v>4.4069999999999998E-2</v>
      </c>
      <c r="BR276" s="20">
        <f t="shared" si="112"/>
        <v>0</v>
      </c>
      <c r="BS276" s="12">
        <f>VLOOKUP(AU276,Ceny!$A$3:$E$9,5,FALSE)</f>
        <v>3.5020000000000003E-2</v>
      </c>
      <c r="BT276" s="20">
        <f t="shared" si="113"/>
        <v>3862.57</v>
      </c>
      <c r="BU276" s="20">
        <v>0</v>
      </c>
      <c r="BV276" s="68">
        <f t="shared" si="114"/>
        <v>0</v>
      </c>
      <c r="BW276" s="21">
        <f t="shared" si="115"/>
        <v>5760.49</v>
      </c>
      <c r="BX276" s="21">
        <f t="shared" si="116"/>
        <v>1324.91</v>
      </c>
      <c r="BY276" s="21">
        <f t="shared" si="117"/>
        <v>7085.4</v>
      </c>
      <c r="CA276" s="66"/>
    </row>
    <row r="277" spans="1:79">
      <c r="A277" s="73">
        <f t="shared" si="118"/>
        <v>264</v>
      </c>
      <c r="B277" s="8" t="s">
        <v>65</v>
      </c>
      <c r="C277" s="8" t="s">
        <v>66</v>
      </c>
      <c r="D277" s="8" t="s">
        <v>67</v>
      </c>
      <c r="E277" s="8" t="s">
        <v>67</v>
      </c>
      <c r="F277" s="8" t="s">
        <v>68</v>
      </c>
      <c r="G277" s="8" t="s">
        <v>69</v>
      </c>
      <c r="H277" s="8"/>
      <c r="I277" s="8" t="s">
        <v>70</v>
      </c>
      <c r="J277" s="8" t="s">
        <v>596</v>
      </c>
      <c r="K277" s="8" t="s">
        <v>597</v>
      </c>
      <c r="L277" s="8" t="s">
        <v>67</v>
      </c>
      <c r="M277" s="8" t="s">
        <v>67</v>
      </c>
      <c r="N277" s="8" t="s">
        <v>598</v>
      </c>
      <c r="O277" s="8" t="s">
        <v>114</v>
      </c>
      <c r="P277" s="8"/>
      <c r="Q277" s="8" t="s">
        <v>740</v>
      </c>
      <c r="R277" s="8" t="s">
        <v>741</v>
      </c>
      <c r="S277" s="8">
        <v>0</v>
      </c>
      <c r="T277" s="9" t="s">
        <v>49</v>
      </c>
      <c r="U277" s="9" t="s">
        <v>35</v>
      </c>
      <c r="V277" s="8" t="s">
        <v>746</v>
      </c>
      <c r="W277" s="10">
        <v>45657</v>
      </c>
      <c r="X277" s="8" t="s">
        <v>747</v>
      </c>
      <c r="Y277" s="8" t="s">
        <v>596</v>
      </c>
      <c r="Z277" s="8" t="s">
        <v>958</v>
      </c>
      <c r="AA277" s="8" t="s">
        <v>67</v>
      </c>
      <c r="AB277" s="8" t="s">
        <v>67</v>
      </c>
      <c r="AC277" s="8" t="s">
        <v>57</v>
      </c>
      <c r="AD277" s="8" t="s">
        <v>959</v>
      </c>
      <c r="AE277" s="8"/>
      <c r="AF277" s="11" t="s">
        <v>1678</v>
      </c>
      <c r="AG277" s="8" t="s">
        <v>1679</v>
      </c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3"/>
      <c r="AT277" s="14">
        <v>7740</v>
      </c>
      <c r="AU277" s="8" t="str">
        <f>AU$21</f>
        <v>W-3.6</v>
      </c>
      <c r="AV277" s="8" t="s">
        <v>1147</v>
      </c>
      <c r="AW277" s="8"/>
      <c r="AX277" s="15">
        <v>8760</v>
      </c>
      <c r="AY277" s="9">
        <v>12</v>
      </c>
      <c r="AZ277" s="16">
        <v>0</v>
      </c>
      <c r="BA277" s="16">
        <v>100</v>
      </c>
      <c r="BB277" s="9">
        <f t="shared" si="101"/>
        <v>0</v>
      </c>
      <c r="BC277" s="9">
        <f t="shared" si="102"/>
        <v>7740</v>
      </c>
      <c r="BD277" s="17">
        <f t="shared" si="103"/>
        <v>0</v>
      </c>
      <c r="BE277" s="17">
        <f t="shared" si="104"/>
        <v>0</v>
      </c>
      <c r="BF277" s="18">
        <f t="shared" si="105"/>
        <v>0</v>
      </c>
      <c r="BG277" s="18">
        <f t="shared" si="106"/>
        <v>0</v>
      </c>
      <c r="BH277" s="18">
        <f t="shared" si="107"/>
        <v>0</v>
      </c>
      <c r="BI277" s="19">
        <f t="shared" si="108"/>
        <v>0</v>
      </c>
      <c r="BJ277" s="20">
        <f t="shared" si="109"/>
        <v>0</v>
      </c>
      <c r="BK277" s="19">
        <f t="shared" si="110"/>
        <v>0</v>
      </c>
      <c r="BL277" s="20">
        <f t="shared" si="111"/>
        <v>0</v>
      </c>
      <c r="BM277" s="12">
        <f>VLOOKUP(AU277,Ceny!$A$3:$E$9,2,FALSE)</f>
        <v>42.41</v>
      </c>
      <c r="BN277" s="20">
        <f t="shared" si="98"/>
        <v>0</v>
      </c>
      <c r="BO277" s="12">
        <f>VLOOKUP(AU277,Ceny!$A$3:$E$9,4,FALSE)</f>
        <v>32.76</v>
      </c>
      <c r="BP277" s="20">
        <f t="shared" si="99"/>
        <v>393.12</v>
      </c>
      <c r="BQ277" s="12">
        <f>VLOOKUP(AU277,Ceny!$A$3:$E$9,3,FALSE)</f>
        <v>4.4200000000000003E-2</v>
      </c>
      <c r="BR277" s="20">
        <f t="shared" si="112"/>
        <v>0</v>
      </c>
      <c r="BS277" s="12">
        <f>VLOOKUP(AU277,Ceny!$A$3:$E$9,5,FALSE)</f>
        <v>3.5119999999999998E-2</v>
      </c>
      <c r="BT277" s="20">
        <f t="shared" si="113"/>
        <v>271.83</v>
      </c>
      <c r="BU277" s="20">
        <v>0</v>
      </c>
      <c r="BV277" s="68">
        <f t="shared" si="114"/>
        <v>0</v>
      </c>
      <c r="BW277" s="21">
        <f t="shared" si="115"/>
        <v>664.95</v>
      </c>
      <c r="BX277" s="21">
        <f t="shared" si="116"/>
        <v>152.94</v>
      </c>
      <c r="BY277" s="21">
        <f t="shared" si="117"/>
        <v>817.8900000000001</v>
      </c>
      <c r="CA277" s="66"/>
    </row>
    <row r="278" spans="1:79">
      <c r="A278" s="73">
        <f t="shared" si="118"/>
        <v>265</v>
      </c>
      <c r="B278" s="8" t="s">
        <v>65</v>
      </c>
      <c r="C278" s="8" t="s">
        <v>66</v>
      </c>
      <c r="D278" s="8" t="s">
        <v>67</v>
      </c>
      <c r="E278" s="8" t="s">
        <v>67</v>
      </c>
      <c r="F278" s="8" t="s">
        <v>68</v>
      </c>
      <c r="G278" s="8" t="s">
        <v>69</v>
      </c>
      <c r="H278" s="8"/>
      <c r="I278" s="8" t="s">
        <v>70</v>
      </c>
      <c r="J278" s="8" t="s">
        <v>596</v>
      </c>
      <c r="K278" s="8" t="s">
        <v>597</v>
      </c>
      <c r="L278" s="8" t="s">
        <v>67</v>
      </c>
      <c r="M278" s="8" t="s">
        <v>67</v>
      </c>
      <c r="N278" s="8" t="s">
        <v>598</v>
      </c>
      <c r="O278" s="8" t="s">
        <v>114</v>
      </c>
      <c r="P278" s="8"/>
      <c r="Q278" s="8" t="s">
        <v>740</v>
      </c>
      <c r="R278" s="8" t="s">
        <v>741</v>
      </c>
      <c r="S278" s="8">
        <v>0</v>
      </c>
      <c r="T278" s="9" t="s">
        <v>49</v>
      </c>
      <c r="U278" s="9" t="s">
        <v>35</v>
      </c>
      <c r="V278" s="8" t="s">
        <v>746</v>
      </c>
      <c r="W278" s="10">
        <v>45657</v>
      </c>
      <c r="X278" s="8" t="s">
        <v>747</v>
      </c>
      <c r="Y278" s="8" t="s">
        <v>596</v>
      </c>
      <c r="Z278" s="8" t="s">
        <v>958</v>
      </c>
      <c r="AA278" s="8" t="s">
        <v>67</v>
      </c>
      <c r="AB278" s="8" t="s">
        <v>67</v>
      </c>
      <c r="AC278" s="8" t="s">
        <v>57</v>
      </c>
      <c r="AD278" s="8" t="s">
        <v>960</v>
      </c>
      <c r="AE278" s="8"/>
      <c r="AF278" s="11" t="s">
        <v>1680</v>
      </c>
      <c r="AG278" s="8" t="s">
        <v>1681</v>
      </c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3"/>
      <c r="AT278" s="14">
        <v>74305</v>
      </c>
      <c r="AU278" s="8" t="str">
        <f>AU$16</f>
        <v>W-4</v>
      </c>
      <c r="AV278" s="8" t="s">
        <v>1147</v>
      </c>
      <c r="AW278" s="8"/>
      <c r="AX278" s="15">
        <v>8760</v>
      </c>
      <c r="AY278" s="9">
        <v>12</v>
      </c>
      <c r="AZ278" s="16">
        <v>100</v>
      </c>
      <c r="BA278" s="16">
        <v>0</v>
      </c>
      <c r="BB278" s="9">
        <f t="shared" si="101"/>
        <v>74305</v>
      </c>
      <c r="BC278" s="9">
        <f t="shared" si="102"/>
        <v>0</v>
      </c>
      <c r="BD278" s="17">
        <f t="shared" si="103"/>
        <v>0</v>
      </c>
      <c r="BE278" s="17">
        <f t="shared" si="104"/>
        <v>0</v>
      </c>
      <c r="BF278" s="18">
        <f t="shared" si="105"/>
        <v>0</v>
      </c>
      <c r="BG278" s="18">
        <f t="shared" si="106"/>
        <v>0</v>
      </c>
      <c r="BH278" s="18">
        <f t="shared" si="107"/>
        <v>0</v>
      </c>
      <c r="BI278" s="19">
        <f t="shared" si="108"/>
        <v>0</v>
      </c>
      <c r="BJ278" s="20">
        <f t="shared" si="109"/>
        <v>0</v>
      </c>
      <c r="BK278" s="19">
        <f t="shared" si="110"/>
        <v>0</v>
      </c>
      <c r="BL278" s="20">
        <f t="shared" si="111"/>
        <v>0</v>
      </c>
      <c r="BM278" s="12">
        <f>VLOOKUP(AU278,Ceny!$A$3:$E$9,2,FALSE)</f>
        <v>204.77</v>
      </c>
      <c r="BN278" s="20">
        <f t="shared" si="98"/>
        <v>2457.2399999999998</v>
      </c>
      <c r="BO278" s="12">
        <f>VLOOKUP(AU278,Ceny!$A$3:$E$9,4,FALSE)</f>
        <v>158.16</v>
      </c>
      <c r="BP278" s="20">
        <f t="shared" si="99"/>
        <v>0</v>
      </c>
      <c r="BQ278" s="12">
        <f>VLOOKUP(AU278,Ceny!$A$3:$E$9,3,FALSE)</f>
        <v>4.4069999999999998E-2</v>
      </c>
      <c r="BR278" s="20">
        <f t="shared" si="112"/>
        <v>3274.62</v>
      </c>
      <c r="BS278" s="12">
        <f>VLOOKUP(AU278,Ceny!$A$3:$E$9,5,FALSE)</f>
        <v>3.5020000000000003E-2</v>
      </c>
      <c r="BT278" s="20">
        <f t="shared" si="113"/>
        <v>0</v>
      </c>
      <c r="BU278" s="20">
        <v>0</v>
      </c>
      <c r="BV278" s="68">
        <f t="shared" si="114"/>
        <v>0</v>
      </c>
      <c r="BW278" s="21">
        <f t="shared" si="115"/>
        <v>5731.86</v>
      </c>
      <c r="BX278" s="21">
        <f t="shared" si="116"/>
        <v>1318.33</v>
      </c>
      <c r="BY278" s="21">
        <f t="shared" si="117"/>
        <v>7050.19</v>
      </c>
      <c r="CA278" s="66"/>
    </row>
    <row r="279" spans="1:79">
      <c r="A279" s="73">
        <f t="shared" si="118"/>
        <v>266</v>
      </c>
      <c r="B279" s="8" t="s">
        <v>65</v>
      </c>
      <c r="C279" s="8" t="s">
        <v>66</v>
      </c>
      <c r="D279" s="8" t="s">
        <v>67</v>
      </c>
      <c r="E279" s="8" t="s">
        <v>67</v>
      </c>
      <c r="F279" s="8" t="s">
        <v>68</v>
      </c>
      <c r="G279" s="8" t="s">
        <v>69</v>
      </c>
      <c r="H279" s="8"/>
      <c r="I279" s="8" t="s">
        <v>70</v>
      </c>
      <c r="J279" s="8" t="s">
        <v>596</v>
      </c>
      <c r="K279" s="8" t="s">
        <v>597</v>
      </c>
      <c r="L279" s="8" t="s">
        <v>67</v>
      </c>
      <c r="M279" s="8" t="s">
        <v>67</v>
      </c>
      <c r="N279" s="8" t="s">
        <v>598</v>
      </c>
      <c r="O279" s="8" t="s">
        <v>114</v>
      </c>
      <c r="P279" s="8"/>
      <c r="Q279" s="8" t="s">
        <v>740</v>
      </c>
      <c r="R279" s="8" t="s">
        <v>741</v>
      </c>
      <c r="S279" s="8">
        <v>0</v>
      </c>
      <c r="T279" s="9" t="s">
        <v>49</v>
      </c>
      <c r="U279" s="9" t="s">
        <v>35</v>
      </c>
      <c r="V279" s="8" t="s">
        <v>746</v>
      </c>
      <c r="W279" s="10">
        <v>45657</v>
      </c>
      <c r="X279" s="8" t="s">
        <v>747</v>
      </c>
      <c r="Y279" s="8" t="s">
        <v>596</v>
      </c>
      <c r="Z279" s="8" t="s">
        <v>961</v>
      </c>
      <c r="AA279" s="8" t="s">
        <v>67</v>
      </c>
      <c r="AB279" s="8" t="s">
        <v>67</v>
      </c>
      <c r="AC279" s="8" t="s">
        <v>962</v>
      </c>
      <c r="AD279" s="8" t="s">
        <v>963</v>
      </c>
      <c r="AE279" s="8"/>
      <c r="AF279" s="11" t="s">
        <v>1682</v>
      </c>
      <c r="AG279" s="8" t="s">
        <v>1683</v>
      </c>
      <c r="AH279" s="12">
        <v>22962</v>
      </c>
      <c r="AI279" s="12">
        <v>21626</v>
      </c>
      <c r="AJ279" s="12">
        <v>17738</v>
      </c>
      <c r="AK279" s="12">
        <v>10741</v>
      </c>
      <c r="AL279" s="12">
        <v>3475</v>
      </c>
      <c r="AM279" s="12">
        <v>0</v>
      </c>
      <c r="AN279" s="12">
        <v>0</v>
      </c>
      <c r="AO279" s="12">
        <v>0</v>
      </c>
      <c r="AP279" s="12">
        <v>0</v>
      </c>
      <c r="AQ279" s="12">
        <v>5991</v>
      </c>
      <c r="AR279" s="12">
        <v>17124</v>
      </c>
      <c r="AS279" s="13">
        <v>21991</v>
      </c>
      <c r="AT279" s="14">
        <f>AH279+AI279+AJ279+AK279+AL279+AM279+AN279+AO279+AP279+AQ279+AR279+AS279</f>
        <v>121648</v>
      </c>
      <c r="AU279" s="8" t="str">
        <f>AU$18</f>
        <v>W-5.1</v>
      </c>
      <c r="AV279" s="8" t="s">
        <v>1147</v>
      </c>
      <c r="AW279" s="8" t="s">
        <v>1186</v>
      </c>
      <c r="AX279" s="15">
        <v>8760</v>
      </c>
      <c r="AY279" s="9">
        <v>12</v>
      </c>
      <c r="AZ279" s="16">
        <v>25</v>
      </c>
      <c r="BA279" s="16">
        <v>75</v>
      </c>
      <c r="BB279" s="9">
        <f t="shared" si="101"/>
        <v>30412</v>
      </c>
      <c r="BC279" s="9">
        <f t="shared" si="102"/>
        <v>91236</v>
      </c>
      <c r="BD279" s="17">
        <f t="shared" si="103"/>
        <v>0</v>
      </c>
      <c r="BE279" s="17">
        <f t="shared" si="104"/>
        <v>0</v>
      </c>
      <c r="BF279" s="18">
        <f t="shared" si="105"/>
        <v>0</v>
      </c>
      <c r="BG279" s="18">
        <f t="shared" si="106"/>
        <v>0</v>
      </c>
      <c r="BH279" s="18">
        <f t="shared" si="107"/>
        <v>0</v>
      </c>
      <c r="BI279" s="19">
        <f t="shared" si="108"/>
        <v>0</v>
      </c>
      <c r="BJ279" s="20">
        <f t="shared" si="109"/>
        <v>0</v>
      </c>
      <c r="BK279" s="19">
        <f t="shared" si="110"/>
        <v>0</v>
      </c>
      <c r="BL279" s="20">
        <f t="shared" si="111"/>
        <v>0</v>
      </c>
      <c r="BM279" s="12">
        <f>VLOOKUP(AU279,Ceny!$A$3:$E$9,2,FALSE)</f>
        <v>6.4200000000000004E-3</v>
      </c>
      <c r="BN279" s="20">
        <f>ROUND(BM279*AX279*AW279*AZ279/100,2)</f>
        <v>2474.52</v>
      </c>
      <c r="BO279" s="12">
        <f>VLOOKUP(AU279,Ceny!$A$3:$E$9,4,FALSE)</f>
        <v>4.96E-3</v>
      </c>
      <c r="BP279" s="20">
        <f>ROUND(BO279*AW279*AX279*BA279/100,2)</f>
        <v>5735.35</v>
      </c>
      <c r="BQ279" s="12">
        <f>VLOOKUP(AU279,Ceny!$A$3:$E$9,3,FALSE)</f>
        <v>2.3060000000000001E-2</v>
      </c>
      <c r="BR279" s="20">
        <f t="shared" si="112"/>
        <v>701.3</v>
      </c>
      <c r="BS279" s="12">
        <f>VLOOKUP(AU279,Ceny!$A$3:$E$9,5,FALSE)</f>
        <v>1.8329999999999999E-2</v>
      </c>
      <c r="BT279" s="20">
        <f t="shared" si="113"/>
        <v>1672.36</v>
      </c>
      <c r="BU279" s="20">
        <v>0</v>
      </c>
      <c r="BV279" s="68">
        <f t="shared" si="114"/>
        <v>0</v>
      </c>
      <c r="BW279" s="21">
        <f t="shared" si="115"/>
        <v>10583.529999999999</v>
      </c>
      <c r="BX279" s="21">
        <f t="shared" si="116"/>
        <v>2434.21</v>
      </c>
      <c r="BY279" s="21">
        <f t="shared" si="117"/>
        <v>13017.739999999998</v>
      </c>
      <c r="CA279" s="66"/>
    </row>
    <row r="280" spans="1:79">
      <c r="A280" s="73">
        <f t="shared" si="118"/>
        <v>267</v>
      </c>
      <c r="B280" s="8" t="s">
        <v>65</v>
      </c>
      <c r="C280" s="8" t="s">
        <v>66</v>
      </c>
      <c r="D280" s="8" t="s">
        <v>67</v>
      </c>
      <c r="E280" s="8" t="s">
        <v>67</v>
      </c>
      <c r="F280" s="8" t="s">
        <v>68</v>
      </c>
      <c r="G280" s="8" t="s">
        <v>69</v>
      </c>
      <c r="H280" s="8"/>
      <c r="I280" s="8" t="s">
        <v>70</v>
      </c>
      <c r="J280" s="8" t="s">
        <v>596</v>
      </c>
      <c r="K280" s="8" t="s">
        <v>597</v>
      </c>
      <c r="L280" s="8" t="s">
        <v>67</v>
      </c>
      <c r="M280" s="8" t="s">
        <v>67</v>
      </c>
      <c r="N280" s="8" t="s">
        <v>598</v>
      </c>
      <c r="O280" s="8" t="s">
        <v>114</v>
      </c>
      <c r="P280" s="8"/>
      <c r="Q280" s="8" t="s">
        <v>740</v>
      </c>
      <c r="R280" s="8" t="s">
        <v>741</v>
      </c>
      <c r="S280" s="8">
        <v>0</v>
      </c>
      <c r="T280" s="9" t="s">
        <v>49</v>
      </c>
      <c r="U280" s="9" t="s">
        <v>35</v>
      </c>
      <c r="V280" s="8" t="s">
        <v>746</v>
      </c>
      <c r="W280" s="10">
        <v>45657</v>
      </c>
      <c r="X280" s="8" t="s">
        <v>747</v>
      </c>
      <c r="Y280" s="8" t="s">
        <v>596</v>
      </c>
      <c r="Z280" s="8" t="s">
        <v>684</v>
      </c>
      <c r="AA280" s="8" t="s">
        <v>67</v>
      </c>
      <c r="AB280" s="8" t="s">
        <v>67</v>
      </c>
      <c r="AC280" s="8" t="s">
        <v>685</v>
      </c>
      <c r="AD280" s="8" t="s">
        <v>298</v>
      </c>
      <c r="AE280" s="8"/>
      <c r="AF280" s="11" t="s">
        <v>1684</v>
      </c>
      <c r="AG280" s="8" t="s">
        <v>1685</v>
      </c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3"/>
      <c r="AT280" s="14">
        <v>132735</v>
      </c>
      <c r="AU280" s="8" t="str">
        <f>AU$16</f>
        <v>W-4</v>
      </c>
      <c r="AV280" s="8" t="s">
        <v>1147</v>
      </c>
      <c r="AW280" s="8"/>
      <c r="AX280" s="15">
        <v>8760</v>
      </c>
      <c r="AY280" s="9">
        <v>12</v>
      </c>
      <c r="AZ280" s="16">
        <v>0</v>
      </c>
      <c r="BA280" s="16">
        <v>100</v>
      </c>
      <c r="BB280" s="9">
        <f t="shared" si="101"/>
        <v>0</v>
      </c>
      <c r="BC280" s="9">
        <f t="shared" si="102"/>
        <v>132735</v>
      </c>
      <c r="BD280" s="17">
        <f t="shared" si="103"/>
        <v>0</v>
      </c>
      <c r="BE280" s="17">
        <f t="shared" si="104"/>
        <v>0</v>
      </c>
      <c r="BF280" s="18">
        <f t="shared" si="105"/>
        <v>0</v>
      </c>
      <c r="BG280" s="18">
        <f t="shared" si="106"/>
        <v>0</v>
      </c>
      <c r="BH280" s="18">
        <f t="shared" si="107"/>
        <v>0</v>
      </c>
      <c r="BI280" s="19">
        <f t="shared" si="108"/>
        <v>0</v>
      </c>
      <c r="BJ280" s="20">
        <f t="shared" si="109"/>
        <v>0</v>
      </c>
      <c r="BK280" s="19">
        <f t="shared" si="110"/>
        <v>0</v>
      </c>
      <c r="BL280" s="20">
        <f t="shared" si="111"/>
        <v>0</v>
      </c>
      <c r="BM280" s="12">
        <f>VLOOKUP(AU280,Ceny!$A$3:$E$9,2,FALSE)</f>
        <v>204.77</v>
      </c>
      <c r="BN280" s="20">
        <f t="shared" ref="BN280:BN294" si="119">ROUND(BM280*AY280*AZ280/100,2)</f>
        <v>0</v>
      </c>
      <c r="BO280" s="12">
        <f>VLOOKUP(AU280,Ceny!$A$3:$E$9,4,FALSE)</f>
        <v>158.16</v>
      </c>
      <c r="BP280" s="20">
        <f t="shared" ref="BP280:BP294" si="120">ROUND(BO280*AY280*BA280/100,2)</f>
        <v>1897.92</v>
      </c>
      <c r="BQ280" s="12">
        <f>VLOOKUP(AU280,Ceny!$A$3:$E$9,3,FALSE)</f>
        <v>4.4069999999999998E-2</v>
      </c>
      <c r="BR280" s="20">
        <f t="shared" si="112"/>
        <v>0</v>
      </c>
      <c r="BS280" s="12">
        <f>VLOOKUP(AU280,Ceny!$A$3:$E$9,5,FALSE)</f>
        <v>3.5020000000000003E-2</v>
      </c>
      <c r="BT280" s="20">
        <f t="shared" si="113"/>
        <v>4648.38</v>
      </c>
      <c r="BU280" s="20">
        <v>0</v>
      </c>
      <c r="BV280" s="68">
        <f t="shared" si="114"/>
        <v>0</v>
      </c>
      <c r="BW280" s="21">
        <f t="shared" si="115"/>
        <v>6546.3</v>
      </c>
      <c r="BX280" s="21">
        <f t="shared" si="116"/>
        <v>1505.65</v>
      </c>
      <c r="BY280" s="21">
        <f t="shared" si="117"/>
        <v>8051.9500000000007</v>
      </c>
      <c r="CA280" s="66"/>
    </row>
    <row r="281" spans="1:79">
      <c r="A281" s="73">
        <f t="shared" si="118"/>
        <v>268</v>
      </c>
      <c r="B281" s="8" t="s">
        <v>65</v>
      </c>
      <c r="C281" s="8" t="s">
        <v>66</v>
      </c>
      <c r="D281" s="8" t="s">
        <v>67</v>
      </c>
      <c r="E281" s="8" t="s">
        <v>67</v>
      </c>
      <c r="F281" s="8" t="s">
        <v>68</v>
      </c>
      <c r="G281" s="8" t="s">
        <v>69</v>
      </c>
      <c r="H281" s="8"/>
      <c r="I281" s="8" t="s">
        <v>70</v>
      </c>
      <c r="J281" s="8" t="s">
        <v>596</v>
      </c>
      <c r="K281" s="8" t="s">
        <v>597</v>
      </c>
      <c r="L281" s="8" t="s">
        <v>67</v>
      </c>
      <c r="M281" s="8" t="s">
        <v>67</v>
      </c>
      <c r="N281" s="8" t="s">
        <v>598</v>
      </c>
      <c r="O281" s="8" t="s">
        <v>114</v>
      </c>
      <c r="P281" s="8"/>
      <c r="Q281" s="8" t="s">
        <v>740</v>
      </c>
      <c r="R281" s="8" t="s">
        <v>741</v>
      </c>
      <c r="S281" s="8">
        <v>0</v>
      </c>
      <c r="T281" s="9" t="s">
        <v>49</v>
      </c>
      <c r="U281" s="9" t="s">
        <v>35</v>
      </c>
      <c r="V281" s="8" t="s">
        <v>746</v>
      </c>
      <c r="W281" s="10">
        <v>45657</v>
      </c>
      <c r="X281" s="8" t="s">
        <v>747</v>
      </c>
      <c r="Y281" s="8" t="s">
        <v>596</v>
      </c>
      <c r="Z281" s="8" t="s">
        <v>684</v>
      </c>
      <c r="AA281" s="8" t="s">
        <v>67</v>
      </c>
      <c r="AB281" s="8" t="s">
        <v>67</v>
      </c>
      <c r="AC281" s="8" t="s">
        <v>685</v>
      </c>
      <c r="AD281" s="8" t="s">
        <v>298</v>
      </c>
      <c r="AE281" s="8"/>
      <c r="AF281" s="11" t="s">
        <v>1686</v>
      </c>
      <c r="AG281" s="8" t="s">
        <v>1687</v>
      </c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3"/>
      <c r="AT281" s="14">
        <v>2769</v>
      </c>
      <c r="AU281" s="8" t="str">
        <f>AU$29</f>
        <v>W-2.1</v>
      </c>
      <c r="AV281" s="8" t="s">
        <v>1147</v>
      </c>
      <c r="AW281" s="8"/>
      <c r="AX281" s="15">
        <v>8760</v>
      </c>
      <c r="AY281" s="9">
        <v>12</v>
      </c>
      <c r="AZ281" s="16">
        <v>0</v>
      </c>
      <c r="BA281" s="16">
        <v>100</v>
      </c>
      <c r="BB281" s="9">
        <f t="shared" si="101"/>
        <v>0</v>
      </c>
      <c r="BC281" s="9">
        <f t="shared" si="102"/>
        <v>2769</v>
      </c>
      <c r="BD281" s="17">
        <f t="shared" si="103"/>
        <v>0</v>
      </c>
      <c r="BE281" s="17">
        <f t="shared" si="104"/>
        <v>0</v>
      </c>
      <c r="BF281" s="18">
        <f t="shared" si="105"/>
        <v>0</v>
      </c>
      <c r="BG281" s="18">
        <f t="shared" si="106"/>
        <v>0</v>
      </c>
      <c r="BH281" s="18">
        <f t="shared" si="107"/>
        <v>0</v>
      </c>
      <c r="BI281" s="19">
        <f t="shared" si="108"/>
        <v>0</v>
      </c>
      <c r="BJ281" s="20">
        <f t="shared" si="109"/>
        <v>0</v>
      </c>
      <c r="BK281" s="19">
        <f t="shared" si="110"/>
        <v>0</v>
      </c>
      <c r="BL281" s="20">
        <f t="shared" si="111"/>
        <v>0</v>
      </c>
      <c r="BM281" s="12">
        <f>VLOOKUP(AU281,Ceny!$A$3:$E$9,2,FALSE)</f>
        <v>13.04</v>
      </c>
      <c r="BN281" s="20">
        <f t="shared" si="119"/>
        <v>0</v>
      </c>
      <c r="BO281" s="12">
        <f>VLOOKUP(AU281,Ceny!$A$3:$E$9,4,FALSE)</f>
        <v>10.07</v>
      </c>
      <c r="BP281" s="20">
        <f t="shared" si="120"/>
        <v>120.84</v>
      </c>
      <c r="BQ281" s="12">
        <f>VLOOKUP(AU281,Ceny!$A$3:$E$9,3,FALSE)</f>
        <v>4.7559999999999998E-2</v>
      </c>
      <c r="BR281" s="20">
        <f t="shared" si="112"/>
        <v>0</v>
      </c>
      <c r="BS281" s="12">
        <f>VLOOKUP(AU281,Ceny!$A$3:$E$9,5,FALSE)</f>
        <v>3.7789999999999997E-2</v>
      </c>
      <c r="BT281" s="20">
        <f t="shared" si="113"/>
        <v>104.64</v>
      </c>
      <c r="BU281" s="20">
        <v>0</v>
      </c>
      <c r="BV281" s="68">
        <f t="shared" si="114"/>
        <v>0</v>
      </c>
      <c r="BW281" s="21">
        <f t="shared" si="115"/>
        <v>225.48000000000002</v>
      </c>
      <c r="BX281" s="21">
        <f t="shared" si="116"/>
        <v>51.86</v>
      </c>
      <c r="BY281" s="21">
        <f t="shared" si="117"/>
        <v>277.34000000000003</v>
      </c>
      <c r="CA281" s="66"/>
    </row>
    <row r="282" spans="1:79">
      <c r="A282" s="73">
        <f t="shared" si="118"/>
        <v>269</v>
      </c>
      <c r="B282" s="8" t="s">
        <v>65</v>
      </c>
      <c r="C282" s="8" t="s">
        <v>66</v>
      </c>
      <c r="D282" s="8" t="s">
        <v>67</v>
      </c>
      <c r="E282" s="8" t="s">
        <v>67</v>
      </c>
      <c r="F282" s="8" t="s">
        <v>68</v>
      </c>
      <c r="G282" s="8" t="s">
        <v>69</v>
      </c>
      <c r="H282" s="8"/>
      <c r="I282" s="8" t="s">
        <v>70</v>
      </c>
      <c r="J282" s="8" t="s">
        <v>596</v>
      </c>
      <c r="K282" s="8" t="s">
        <v>597</v>
      </c>
      <c r="L282" s="8" t="s">
        <v>67</v>
      </c>
      <c r="M282" s="8" t="s">
        <v>67</v>
      </c>
      <c r="N282" s="8" t="s">
        <v>598</v>
      </c>
      <c r="O282" s="8" t="s">
        <v>114</v>
      </c>
      <c r="P282" s="8"/>
      <c r="Q282" s="8" t="s">
        <v>740</v>
      </c>
      <c r="R282" s="8" t="s">
        <v>741</v>
      </c>
      <c r="S282" s="8">
        <v>0</v>
      </c>
      <c r="T282" s="9" t="s">
        <v>49</v>
      </c>
      <c r="U282" s="9" t="s">
        <v>35</v>
      </c>
      <c r="V282" s="8" t="s">
        <v>746</v>
      </c>
      <c r="W282" s="10">
        <v>45657</v>
      </c>
      <c r="X282" s="8" t="s">
        <v>747</v>
      </c>
      <c r="Y282" s="8" t="s">
        <v>596</v>
      </c>
      <c r="Z282" s="8" t="s">
        <v>964</v>
      </c>
      <c r="AA282" s="8" t="s">
        <v>67</v>
      </c>
      <c r="AB282" s="8" t="s">
        <v>67</v>
      </c>
      <c r="AC282" s="8" t="s">
        <v>965</v>
      </c>
      <c r="AD282" s="8" t="s">
        <v>179</v>
      </c>
      <c r="AE282" s="8"/>
      <c r="AF282" s="11" t="s">
        <v>1688</v>
      </c>
      <c r="AG282" s="8" t="s">
        <v>1689</v>
      </c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3"/>
      <c r="AT282" s="14">
        <v>74566</v>
      </c>
      <c r="AU282" s="8" t="str">
        <f>AU$21</f>
        <v>W-3.6</v>
      </c>
      <c r="AV282" s="8" t="s">
        <v>1147</v>
      </c>
      <c r="AW282" s="8"/>
      <c r="AX282" s="15">
        <v>8760</v>
      </c>
      <c r="AY282" s="9">
        <v>12</v>
      </c>
      <c r="AZ282" s="16">
        <v>0</v>
      </c>
      <c r="BA282" s="16">
        <v>100</v>
      </c>
      <c r="BB282" s="9">
        <f t="shared" si="101"/>
        <v>0</v>
      </c>
      <c r="BC282" s="9">
        <f t="shared" si="102"/>
        <v>74566</v>
      </c>
      <c r="BD282" s="17">
        <f t="shared" si="103"/>
        <v>0</v>
      </c>
      <c r="BE282" s="17">
        <f t="shared" si="104"/>
        <v>0</v>
      </c>
      <c r="BF282" s="18">
        <f t="shared" si="105"/>
        <v>0</v>
      </c>
      <c r="BG282" s="18">
        <f t="shared" si="106"/>
        <v>0</v>
      </c>
      <c r="BH282" s="18">
        <f t="shared" si="107"/>
        <v>0</v>
      </c>
      <c r="BI282" s="19">
        <f t="shared" si="108"/>
        <v>0</v>
      </c>
      <c r="BJ282" s="20">
        <f t="shared" si="109"/>
        <v>0</v>
      </c>
      <c r="BK282" s="19">
        <f t="shared" si="110"/>
        <v>0</v>
      </c>
      <c r="BL282" s="20">
        <f t="shared" si="111"/>
        <v>0</v>
      </c>
      <c r="BM282" s="12">
        <f>VLOOKUP(AU282,Ceny!$A$3:$E$9,2,FALSE)</f>
        <v>42.41</v>
      </c>
      <c r="BN282" s="20">
        <f t="shared" si="119"/>
        <v>0</v>
      </c>
      <c r="BO282" s="12">
        <f>VLOOKUP(AU282,Ceny!$A$3:$E$9,4,FALSE)</f>
        <v>32.76</v>
      </c>
      <c r="BP282" s="20">
        <f t="shared" si="120"/>
        <v>393.12</v>
      </c>
      <c r="BQ282" s="12">
        <f>VLOOKUP(AU282,Ceny!$A$3:$E$9,3,FALSE)</f>
        <v>4.4200000000000003E-2</v>
      </c>
      <c r="BR282" s="20">
        <f t="shared" si="112"/>
        <v>0</v>
      </c>
      <c r="BS282" s="12">
        <f>VLOOKUP(AU282,Ceny!$A$3:$E$9,5,FALSE)</f>
        <v>3.5119999999999998E-2</v>
      </c>
      <c r="BT282" s="20">
        <f t="shared" si="113"/>
        <v>2618.7600000000002</v>
      </c>
      <c r="BU282" s="20">
        <v>0</v>
      </c>
      <c r="BV282" s="68">
        <f t="shared" si="114"/>
        <v>0</v>
      </c>
      <c r="BW282" s="21">
        <f t="shared" si="115"/>
        <v>3011.88</v>
      </c>
      <c r="BX282" s="21">
        <f t="shared" si="116"/>
        <v>692.73</v>
      </c>
      <c r="BY282" s="21">
        <f t="shared" si="117"/>
        <v>3704.61</v>
      </c>
      <c r="CA282" s="66"/>
    </row>
    <row r="283" spans="1:79">
      <c r="A283" s="73">
        <f t="shared" si="118"/>
        <v>270</v>
      </c>
      <c r="B283" s="8" t="s">
        <v>65</v>
      </c>
      <c r="C283" s="8" t="s">
        <v>66</v>
      </c>
      <c r="D283" s="8" t="s">
        <v>67</v>
      </c>
      <c r="E283" s="8" t="s">
        <v>67</v>
      </c>
      <c r="F283" s="8" t="s">
        <v>68</v>
      </c>
      <c r="G283" s="8" t="s">
        <v>69</v>
      </c>
      <c r="H283" s="8"/>
      <c r="I283" s="8" t="s">
        <v>70</v>
      </c>
      <c r="J283" s="8" t="s">
        <v>596</v>
      </c>
      <c r="K283" s="8" t="s">
        <v>597</v>
      </c>
      <c r="L283" s="8" t="s">
        <v>67</v>
      </c>
      <c r="M283" s="8" t="s">
        <v>67</v>
      </c>
      <c r="N283" s="8" t="s">
        <v>598</v>
      </c>
      <c r="O283" s="8" t="s">
        <v>114</v>
      </c>
      <c r="P283" s="8"/>
      <c r="Q283" s="8" t="s">
        <v>740</v>
      </c>
      <c r="R283" s="8" t="s">
        <v>741</v>
      </c>
      <c r="S283" s="8">
        <v>0</v>
      </c>
      <c r="T283" s="9" t="s">
        <v>49</v>
      </c>
      <c r="U283" s="9" t="s">
        <v>35</v>
      </c>
      <c r="V283" s="8" t="s">
        <v>746</v>
      </c>
      <c r="W283" s="10">
        <v>45657</v>
      </c>
      <c r="X283" s="8" t="s">
        <v>747</v>
      </c>
      <c r="Y283" s="8" t="s">
        <v>596</v>
      </c>
      <c r="Z283" s="8" t="s">
        <v>783</v>
      </c>
      <c r="AA283" s="8" t="s">
        <v>67</v>
      </c>
      <c r="AB283" s="8" t="s">
        <v>67</v>
      </c>
      <c r="AC283" s="8" t="s">
        <v>784</v>
      </c>
      <c r="AD283" s="8" t="s">
        <v>647</v>
      </c>
      <c r="AE283" s="8"/>
      <c r="AF283" s="11" t="s">
        <v>1690</v>
      </c>
      <c r="AG283" s="8" t="s">
        <v>1691</v>
      </c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3"/>
      <c r="AT283" s="14">
        <v>132290</v>
      </c>
      <c r="AU283" s="8" t="str">
        <f t="shared" ref="AU283:AU291" si="121">AU$16</f>
        <v>W-4</v>
      </c>
      <c r="AV283" s="8" t="s">
        <v>1147</v>
      </c>
      <c r="AW283" s="8"/>
      <c r="AX283" s="15">
        <v>8760</v>
      </c>
      <c r="AY283" s="9">
        <v>12</v>
      </c>
      <c r="AZ283" s="16">
        <v>0</v>
      </c>
      <c r="BA283" s="16">
        <v>100</v>
      </c>
      <c r="BB283" s="9">
        <f t="shared" si="101"/>
        <v>0</v>
      </c>
      <c r="BC283" s="9">
        <f t="shared" si="102"/>
        <v>132290</v>
      </c>
      <c r="BD283" s="17">
        <f t="shared" si="103"/>
        <v>0</v>
      </c>
      <c r="BE283" s="17">
        <f t="shared" si="104"/>
        <v>0</v>
      </c>
      <c r="BF283" s="18">
        <f t="shared" si="105"/>
        <v>0</v>
      </c>
      <c r="BG283" s="18">
        <f t="shared" si="106"/>
        <v>0</v>
      </c>
      <c r="BH283" s="18">
        <f t="shared" si="107"/>
        <v>0</v>
      </c>
      <c r="BI283" s="19">
        <f t="shared" si="108"/>
        <v>0</v>
      </c>
      <c r="BJ283" s="20">
        <f t="shared" si="109"/>
        <v>0</v>
      </c>
      <c r="BK283" s="19">
        <f t="shared" si="110"/>
        <v>0</v>
      </c>
      <c r="BL283" s="20">
        <f t="shared" si="111"/>
        <v>0</v>
      </c>
      <c r="BM283" s="12">
        <f>VLOOKUP(AU283,Ceny!$A$3:$E$9,2,FALSE)</f>
        <v>204.77</v>
      </c>
      <c r="BN283" s="20">
        <f t="shared" si="119"/>
        <v>0</v>
      </c>
      <c r="BO283" s="12">
        <f>VLOOKUP(AU283,Ceny!$A$3:$E$9,4,FALSE)</f>
        <v>158.16</v>
      </c>
      <c r="BP283" s="20">
        <f t="shared" si="120"/>
        <v>1897.92</v>
      </c>
      <c r="BQ283" s="12">
        <f>VLOOKUP(AU283,Ceny!$A$3:$E$9,3,FALSE)</f>
        <v>4.4069999999999998E-2</v>
      </c>
      <c r="BR283" s="20">
        <f t="shared" si="112"/>
        <v>0</v>
      </c>
      <c r="BS283" s="12">
        <f>VLOOKUP(AU283,Ceny!$A$3:$E$9,5,FALSE)</f>
        <v>3.5020000000000003E-2</v>
      </c>
      <c r="BT283" s="20">
        <f t="shared" si="113"/>
        <v>4632.8</v>
      </c>
      <c r="BU283" s="20">
        <v>0</v>
      </c>
      <c r="BV283" s="68">
        <f t="shared" si="114"/>
        <v>0</v>
      </c>
      <c r="BW283" s="21">
        <f t="shared" si="115"/>
        <v>6530.72</v>
      </c>
      <c r="BX283" s="21">
        <f t="shared" si="116"/>
        <v>1502.07</v>
      </c>
      <c r="BY283" s="21">
        <f t="shared" si="117"/>
        <v>8032.79</v>
      </c>
      <c r="CA283" s="66"/>
    </row>
    <row r="284" spans="1:79">
      <c r="A284" s="73">
        <f t="shared" si="118"/>
        <v>271</v>
      </c>
      <c r="B284" s="8" t="s">
        <v>65</v>
      </c>
      <c r="C284" s="8" t="s">
        <v>66</v>
      </c>
      <c r="D284" s="8" t="s">
        <v>67</v>
      </c>
      <c r="E284" s="8" t="s">
        <v>67</v>
      </c>
      <c r="F284" s="8" t="s">
        <v>68</v>
      </c>
      <c r="G284" s="8" t="s">
        <v>69</v>
      </c>
      <c r="H284" s="8"/>
      <c r="I284" s="8" t="s">
        <v>70</v>
      </c>
      <c r="J284" s="8" t="s">
        <v>596</v>
      </c>
      <c r="K284" s="8" t="s">
        <v>597</v>
      </c>
      <c r="L284" s="8" t="s">
        <v>67</v>
      </c>
      <c r="M284" s="8" t="s">
        <v>67</v>
      </c>
      <c r="N284" s="8" t="s">
        <v>598</v>
      </c>
      <c r="O284" s="8" t="s">
        <v>114</v>
      </c>
      <c r="P284" s="8"/>
      <c r="Q284" s="8" t="s">
        <v>740</v>
      </c>
      <c r="R284" s="8" t="s">
        <v>741</v>
      </c>
      <c r="S284" s="8">
        <v>0</v>
      </c>
      <c r="T284" s="9" t="s">
        <v>49</v>
      </c>
      <c r="U284" s="9" t="s">
        <v>35</v>
      </c>
      <c r="V284" s="8" t="s">
        <v>746</v>
      </c>
      <c r="W284" s="10">
        <v>45657</v>
      </c>
      <c r="X284" s="8" t="s">
        <v>747</v>
      </c>
      <c r="Y284" s="8" t="s">
        <v>596</v>
      </c>
      <c r="Z284" s="8" t="s">
        <v>783</v>
      </c>
      <c r="AA284" s="8" t="s">
        <v>67</v>
      </c>
      <c r="AB284" s="8" t="s">
        <v>67</v>
      </c>
      <c r="AC284" s="8" t="s">
        <v>784</v>
      </c>
      <c r="AD284" s="8" t="s">
        <v>337</v>
      </c>
      <c r="AE284" s="8"/>
      <c r="AF284" s="11" t="s">
        <v>1692</v>
      </c>
      <c r="AG284" s="8" t="s">
        <v>1693</v>
      </c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3"/>
      <c r="AT284" s="14">
        <v>251844</v>
      </c>
      <c r="AU284" s="8" t="str">
        <f t="shared" si="121"/>
        <v>W-4</v>
      </c>
      <c r="AV284" s="8" t="s">
        <v>1147</v>
      </c>
      <c r="AW284" s="8"/>
      <c r="AX284" s="15">
        <v>8760</v>
      </c>
      <c r="AY284" s="9">
        <v>12</v>
      </c>
      <c r="AZ284" s="16">
        <v>0</v>
      </c>
      <c r="BA284" s="16">
        <v>100</v>
      </c>
      <c r="BB284" s="9">
        <f t="shared" si="101"/>
        <v>0</v>
      </c>
      <c r="BC284" s="9">
        <f t="shared" si="102"/>
        <v>251844</v>
      </c>
      <c r="BD284" s="17">
        <f t="shared" si="103"/>
        <v>0</v>
      </c>
      <c r="BE284" s="17">
        <f t="shared" si="104"/>
        <v>0</v>
      </c>
      <c r="BF284" s="18">
        <f t="shared" si="105"/>
        <v>0</v>
      </c>
      <c r="BG284" s="18">
        <f t="shared" si="106"/>
        <v>0</v>
      </c>
      <c r="BH284" s="18">
        <f t="shared" si="107"/>
        <v>0</v>
      </c>
      <c r="BI284" s="19">
        <f t="shared" si="108"/>
        <v>0</v>
      </c>
      <c r="BJ284" s="20">
        <f t="shared" si="109"/>
        <v>0</v>
      </c>
      <c r="BK284" s="19">
        <f t="shared" si="110"/>
        <v>0</v>
      </c>
      <c r="BL284" s="20">
        <f t="shared" si="111"/>
        <v>0</v>
      </c>
      <c r="BM284" s="12">
        <f>VLOOKUP(AU284,Ceny!$A$3:$E$9,2,FALSE)</f>
        <v>204.77</v>
      </c>
      <c r="BN284" s="20">
        <f t="shared" si="119"/>
        <v>0</v>
      </c>
      <c r="BO284" s="12">
        <f>VLOOKUP(AU284,Ceny!$A$3:$E$9,4,FALSE)</f>
        <v>158.16</v>
      </c>
      <c r="BP284" s="20">
        <f t="shared" si="120"/>
        <v>1897.92</v>
      </c>
      <c r="BQ284" s="12">
        <f>VLOOKUP(AU284,Ceny!$A$3:$E$9,3,FALSE)</f>
        <v>4.4069999999999998E-2</v>
      </c>
      <c r="BR284" s="20">
        <f t="shared" si="112"/>
        <v>0</v>
      </c>
      <c r="BS284" s="12">
        <f>VLOOKUP(AU284,Ceny!$A$3:$E$9,5,FALSE)</f>
        <v>3.5020000000000003E-2</v>
      </c>
      <c r="BT284" s="20">
        <f t="shared" si="113"/>
        <v>8819.58</v>
      </c>
      <c r="BU284" s="20">
        <v>0</v>
      </c>
      <c r="BV284" s="68">
        <f t="shared" si="114"/>
        <v>0</v>
      </c>
      <c r="BW284" s="21">
        <f t="shared" si="115"/>
        <v>10717.5</v>
      </c>
      <c r="BX284" s="21">
        <f t="shared" si="116"/>
        <v>2465.0300000000002</v>
      </c>
      <c r="BY284" s="21">
        <f t="shared" si="117"/>
        <v>13182.53</v>
      </c>
      <c r="CA284" s="66"/>
    </row>
    <row r="285" spans="1:79">
      <c r="A285" s="73">
        <f t="shared" si="118"/>
        <v>272</v>
      </c>
      <c r="B285" s="8" t="s">
        <v>65</v>
      </c>
      <c r="C285" s="8" t="s">
        <v>66</v>
      </c>
      <c r="D285" s="8" t="s">
        <v>67</v>
      </c>
      <c r="E285" s="8" t="s">
        <v>67</v>
      </c>
      <c r="F285" s="8" t="s">
        <v>68</v>
      </c>
      <c r="G285" s="8" t="s">
        <v>69</v>
      </c>
      <c r="H285" s="8"/>
      <c r="I285" s="8" t="s">
        <v>70</v>
      </c>
      <c r="J285" s="8" t="s">
        <v>596</v>
      </c>
      <c r="K285" s="8" t="s">
        <v>597</v>
      </c>
      <c r="L285" s="8" t="s">
        <v>67</v>
      </c>
      <c r="M285" s="8" t="s">
        <v>67</v>
      </c>
      <c r="N285" s="8" t="s">
        <v>598</v>
      </c>
      <c r="O285" s="8" t="s">
        <v>114</v>
      </c>
      <c r="P285" s="8"/>
      <c r="Q285" s="8" t="s">
        <v>740</v>
      </c>
      <c r="R285" s="8" t="s">
        <v>741</v>
      </c>
      <c r="S285" s="8">
        <v>0</v>
      </c>
      <c r="T285" s="9" t="s">
        <v>49</v>
      </c>
      <c r="U285" s="9" t="s">
        <v>35</v>
      </c>
      <c r="V285" s="8" t="s">
        <v>746</v>
      </c>
      <c r="W285" s="10">
        <v>45657</v>
      </c>
      <c r="X285" s="8" t="s">
        <v>747</v>
      </c>
      <c r="Y285" s="8" t="s">
        <v>596</v>
      </c>
      <c r="Z285" s="8" t="s">
        <v>783</v>
      </c>
      <c r="AA285" s="8" t="s">
        <v>67</v>
      </c>
      <c r="AB285" s="8" t="s">
        <v>67</v>
      </c>
      <c r="AC285" s="8" t="s">
        <v>784</v>
      </c>
      <c r="AD285" s="8" t="s">
        <v>714</v>
      </c>
      <c r="AE285" s="8"/>
      <c r="AF285" s="11" t="s">
        <v>1694</v>
      </c>
      <c r="AG285" s="8" t="s">
        <v>1695</v>
      </c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3"/>
      <c r="AT285" s="14">
        <v>117549</v>
      </c>
      <c r="AU285" s="8" t="str">
        <f t="shared" si="121"/>
        <v>W-4</v>
      </c>
      <c r="AV285" s="8" t="s">
        <v>1147</v>
      </c>
      <c r="AW285" s="8"/>
      <c r="AX285" s="15">
        <v>8760</v>
      </c>
      <c r="AY285" s="9">
        <v>12</v>
      </c>
      <c r="AZ285" s="16">
        <v>0</v>
      </c>
      <c r="BA285" s="16">
        <v>100</v>
      </c>
      <c r="BB285" s="9">
        <f t="shared" si="101"/>
        <v>0</v>
      </c>
      <c r="BC285" s="9">
        <f t="shared" si="102"/>
        <v>117549</v>
      </c>
      <c r="BD285" s="17">
        <f t="shared" si="103"/>
        <v>0</v>
      </c>
      <c r="BE285" s="17">
        <f t="shared" si="104"/>
        <v>0</v>
      </c>
      <c r="BF285" s="18">
        <f t="shared" si="105"/>
        <v>0</v>
      </c>
      <c r="BG285" s="18">
        <f t="shared" si="106"/>
        <v>0</v>
      </c>
      <c r="BH285" s="18">
        <f t="shared" si="107"/>
        <v>0</v>
      </c>
      <c r="BI285" s="19">
        <f t="shared" si="108"/>
        <v>0</v>
      </c>
      <c r="BJ285" s="20">
        <f t="shared" si="109"/>
        <v>0</v>
      </c>
      <c r="BK285" s="19">
        <f t="shared" si="110"/>
        <v>0</v>
      </c>
      <c r="BL285" s="20">
        <f t="shared" si="111"/>
        <v>0</v>
      </c>
      <c r="BM285" s="12">
        <f>VLOOKUP(AU285,Ceny!$A$3:$E$9,2,FALSE)</f>
        <v>204.77</v>
      </c>
      <c r="BN285" s="20">
        <f t="shared" si="119"/>
        <v>0</v>
      </c>
      <c r="BO285" s="12">
        <f>VLOOKUP(AU285,Ceny!$A$3:$E$9,4,FALSE)</f>
        <v>158.16</v>
      </c>
      <c r="BP285" s="20">
        <f t="shared" si="120"/>
        <v>1897.92</v>
      </c>
      <c r="BQ285" s="12">
        <f>VLOOKUP(AU285,Ceny!$A$3:$E$9,3,FALSE)</f>
        <v>4.4069999999999998E-2</v>
      </c>
      <c r="BR285" s="20">
        <f t="shared" si="112"/>
        <v>0</v>
      </c>
      <c r="BS285" s="12">
        <f>VLOOKUP(AU285,Ceny!$A$3:$E$9,5,FALSE)</f>
        <v>3.5020000000000003E-2</v>
      </c>
      <c r="BT285" s="20">
        <f t="shared" si="113"/>
        <v>4116.57</v>
      </c>
      <c r="BU285" s="20">
        <v>0</v>
      </c>
      <c r="BV285" s="68">
        <f t="shared" si="114"/>
        <v>0</v>
      </c>
      <c r="BW285" s="21">
        <f t="shared" si="115"/>
        <v>6014.49</v>
      </c>
      <c r="BX285" s="21">
        <f t="shared" si="116"/>
        <v>1383.33</v>
      </c>
      <c r="BY285" s="21">
        <f t="shared" si="117"/>
        <v>7397.82</v>
      </c>
      <c r="CA285" s="66"/>
    </row>
    <row r="286" spans="1:79">
      <c r="A286" s="73">
        <f t="shared" si="118"/>
        <v>273</v>
      </c>
      <c r="B286" s="8" t="s">
        <v>65</v>
      </c>
      <c r="C286" s="8" t="s">
        <v>66</v>
      </c>
      <c r="D286" s="8" t="s">
        <v>67</v>
      </c>
      <c r="E286" s="8" t="s">
        <v>67</v>
      </c>
      <c r="F286" s="8" t="s">
        <v>68</v>
      </c>
      <c r="G286" s="8" t="s">
        <v>69</v>
      </c>
      <c r="H286" s="8"/>
      <c r="I286" s="8" t="s">
        <v>70</v>
      </c>
      <c r="J286" s="8" t="s">
        <v>596</v>
      </c>
      <c r="K286" s="8" t="s">
        <v>597</v>
      </c>
      <c r="L286" s="8" t="s">
        <v>67</v>
      </c>
      <c r="M286" s="8" t="s">
        <v>67</v>
      </c>
      <c r="N286" s="8" t="s">
        <v>598</v>
      </c>
      <c r="O286" s="8" t="s">
        <v>114</v>
      </c>
      <c r="P286" s="8"/>
      <c r="Q286" s="8" t="s">
        <v>740</v>
      </c>
      <c r="R286" s="8" t="s">
        <v>741</v>
      </c>
      <c r="S286" s="8">
        <v>0</v>
      </c>
      <c r="T286" s="9" t="s">
        <v>49</v>
      </c>
      <c r="U286" s="9" t="s">
        <v>35</v>
      </c>
      <c r="V286" s="8" t="s">
        <v>746</v>
      </c>
      <c r="W286" s="10">
        <v>45657</v>
      </c>
      <c r="X286" s="8" t="s">
        <v>747</v>
      </c>
      <c r="Y286" s="8" t="s">
        <v>596</v>
      </c>
      <c r="Z286" s="8" t="s">
        <v>783</v>
      </c>
      <c r="AA286" s="8" t="s">
        <v>67</v>
      </c>
      <c r="AB286" s="8" t="s">
        <v>67</v>
      </c>
      <c r="AC286" s="8" t="s">
        <v>784</v>
      </c>
      <c r="AD286" s="8" t="s">
        <v>966</v>
      </c>
      <c r="AE286" s="8"/>
      <c r="AF286" s="11" t="s">
        <v>1696</v>
      </c>
      <c r="AG286" s="8" t="s">
        <v>1697</v>
      </c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3"/>
      <c r="AT286" s="14">
        <v>156761</v>
      </c>
      <c r="AU286" s="8" t="str">
        <f t="shared" si="121"/>
        <v>W-4</v>
      </c>
      <c r="AV286" s="8" t="s">
        <v>1147</v>
      </c>
      <c r="AW286" s="8"/>
      <c r="AX286" s="15">
        <v>8760</v>
      </c>
      <c r="AY286" s="9">
        <v>12</v>
      </c>
      <c r="AZ286" s="16">
        <v>0</v>
      </c>
      <c r="BA286" s="16">
        <v>100</v>
      </c>
      <c r="BB286" s="9">
        <f t="shared" si="101"/>
        <v>0</v>
      </c>
      <c r="BC286" s="9">
        <f t="shared" si="102"/>
        <v>156761</v>
      </c>
      <c r="BD286" s="17">
        <f t="shared" si="103"/>
        <v>0</v>
      </c>
      <c r="BE286" s="17">
        <f t="shared" si="104"/>
        <v>0</v>
      </c>
      <c r="BF286" s="18">
        <f t="shared" si="105"/>
        <v>0</v>
      </c>
      <c r="BG286" s="18">
        <f t="shared" si="106"/>
        <v>0</v>
      </c>
      <c r="BH286" s="18">
        <f t="shared" si="107"/>
        <v>0</v>
      </c>
      <c r="BI286" s="19">
        <f t="shared" si="108"/>
        <v>0</v>
      </c>
      <c r="BJ286" s="20">
        <f t="shared" si="109"/>
        <v>0</v>
      </c>
      <c r="BK286" s="19">
        <f t="shared" si="110"/>
        <v>0</v>
      </c>
      <c r="BL286" s="20">
        <f t="shared" si="111"/>
        <v>0</v>
      </c>
      <c r="BM286" s="12">
        <f>VLOOKUP(AU286,Ceny!$A$3:$E$9,2,FALSE)</f>
        <v>204.77</v>
      </c>
      <c r="BN286" s="20">
        <f t="shared" si="119"/>
        <v>0</v>
      </c>
      <c r="BO286" s="12">
        <f>VLOOKUP(AU286,Ceny!$A$3:$E$9,4,FALSE)</f>
        <v>158.16</v>
      </c>
      <c r="BP286" s="20">
        <f t="shared" si="120"/>
        <v>1897.92</v>
      </c>
      <c r="BQ286" s="12">
        <f>VLOOKUP(AU286,Ceny!$A$3:$E$9,3,FALSE)</f>
        <v>4.4069999999999998E-2</v>
      </c>
      <c r="BR286" s="20">
        <f t="shared" si="112"/>
        <v>0</v>
      </c>
      <c r="BS286" s="12">
        <f>VLOOKUP(AU286,Ceny!$A$3:$E$9,5,FALSE)</f>
        <v>3.5020000000000003E-2</v>
      </c>
      <c r="BT286" s="20">
        <f t="shared" si="113"/>
        <v>5489.77</v>
      </c>
      <c r="BU286" s="20">
        <v>0</v>
      </c>
      <c r="BV286" s="68">
        <f t="shared" si="114"/>
        <v>0</v>
      </c>
      <c r="BW286" s="21">
        <f t="shared" si="115"/>
        <v>7387.6900000000005</v>
      </c>
      <c r="BX286" s="21">
        <f t="shared" si="116"/>
        <v>1699.17</v>
      </c>
      <c r="BY286" s="21">
        <f t="shared" si="117"/>
        <v>9086.86</v>
      </c>
      <c r="CA286" s="66"/>
    </row>
    <row r="287" spans="1:79">
      <c r="A287" s="73">
        <f t="shared" si="118"/>
        <v>274</v>
      </c>
      <c r="B287" s="8" t="s">
        <v>65</v>
      </c>
      <c r="C287" s="8" t="s">
        <v>66</v>
      </c>
      <c r="D287" s="8" t="s">
        <v>67</v>
      </c>
      <c r="E287" s="8" t="s">
        <v>67</v>
      </c>
      <c r="F287" s="8" t="s">
        <v>68</v>
      </c>
      <c r="G287" s="8" t="s">
        <v>69</v>
      </c>
      <c r="H287" s="8"/>
      <c r="I287" s="8" t="s">
        <v>70</v>
      </c>
      <c r="J287" s="8" t="s">
        <v>596</v>
      </c>
      <c r="K287" s="8" t="s">
        <v>597</v>
      </c>
      <c r="L287" s="8" t="s">
        <v>67</v>
      </c>
      <c r="M287" s="8" t="s">
        <v>67</v>
      </c>
      <c r="N287" s="8" t="s">
        <v>598</v>
      </c>
      <c r="O287" s="8" t="s">
        <v>114</v>
      </c>
      <c r="P287" s="8"/>
      <c r="Q287" s="8" t="s">
        <v>740</v>
      </c>
      <c r="R287" s="8" t="s">
        <v>741</v>
      </c>
      <c r="S287" s="8">
        <v>0</v>
      </c>
      <c r="T287" s="9" t="s">
        <v>49</v>
      </c>
      <c r="U287" s="9" t="s">
        <v>35</v>
      </c>
      <c r="V287" s="8" t="s">
        <v>746</v>
      </c>
      <c r="W287" s="10">
        <v>45657</v>
      </c>
      <c r="X287" s="8" t="s">
        <v>747</v>
      </c>
      <c r="Y287" s="8" t="s">
        <v>596</v>
      </c>
      <c r="Z287" s="8" t="s">
        <v>783</v>
      </c>
      <c r="AA287" s="8" t="s">
        <v>67</v>
      </c>
      <c r="AB287" s="8" t="s">
        <v>67</v>
      </c>
      <c r="AC287" s="8" t="s">
        <v>784</v>
      </c>
      <c r="AD287" s="8" t="s">
        <v>967</v>
      </c>
      <c r="AE287" s="8"/>
      <c r="AF287" s="11" t="s">
        <v>1698</v>
      </c>
      <c r="AG287" s="8" t="s">
        <v>1699</v>
      </c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3"/>
      <c r="AT287" s="14">
        <v>149781</v>
      </c>
      <c r="AU287" s="8" t="str">
        <f t="shared" si="121"/>
        <v>W-4</v>
      </c>
      <c r="AV287" s="8" t="s">
        <v>1147</v>
      </c>
      <c r="AW287" s="8"/>
      <c r="AX287" s="15">
        <v>8760</v>
      </c>
      <c r="AY287" s="9">
        <v>12</v>
      </c>
      <c r="AZ287" s="16">
        <v>0</v>
      </c>
      <c r="BA287" s="16">
        <v>100</v>
      </c>
      <c r="BB287" s="9">
        <f t="shared" si="101"/>
        <v>0</v>
      </c>
      <c r="BC287" s="9">
        <f t="shared" si="102"/>
        <v>149781</v>
      </c>
      <c r="BD287" s="17">
        <f t="shared" si="103"/>
        <v>0</v>
      </c>
      <c r="BE287" s="17">
        <f t="shared" si="104"/>
        <v>0</v>
      </c>
      <c r="BF287" s="18">
        <f t="shared" si="105"/>
        <v>0</v>
      </c>
      <c r="BG287" s="18">
        <f t="shared" si="106"/>
        <v>0</v>
      </c>
      <c r="BH287" s="18">
        <f t="shared" si="107"/>
        <v>0</v>
      </c>
      <c r="BI287" s="19">
        <f t="shared" si="108"/>
        <v>0</v>
      </c>
      <c r="BJ287" s="20">
        <f t="shared" si="109"/>
        <v>0</v>
      </c>
      <c r="BK287" s="19">
        <f t="shared" si="110"/>
        <v>0</v>
      </c>
      <c r="BL287" s="20">
        <f t="shared" si="111"/>
        <v>0</v>
      </c>
      <c r="BM287" s="12">
        <f>VLOOKUP(AU287,Ceny!$A$3:$E$9,2,FALSE)</f>
        <v>204.77</v>
      </c>
      <c r="BN287" s="20">
        <f t="shared" si="119"/>
        <v>0</v>
      </c>
      <c r="BO287" s="12">
        <f>VLOOKUP(AU287,Ceny!$A$3:$E$9,4,FALSE)</f>
        <v>158.16</v>
      </c>
      <c r="BP287" s="20">
        <f t="shared" si="120"/>
        <v>1897.92</v>
      </c>
      <c r="BQ287" s="12">
        <f>VLOOKUP(AU287,Ceny!$A$3:$E$9,3,FALSE)</f>
        <v>4.4069999999999998E-2</v>
      </c>
      <c r="BR287" s="20">
        <f t="shared" si="112"/>
        <v>0</v>
      </c>
      <c r="BS287" s="12">
        <f>VLOOKUP(AU287,Ceny!$A$3:$E$9,5,FALSE)</f>
        <v>3.5020000000000003E-2</v>
      </c>
      <c r="BT287" s="20">
        <f t="shared" si="113"/>
        <v>5245.33</v>
      </c>
      <c r="BU287" s="20">
        <v>0</v>
      </c>
      <c r="BV287" s="68">
        <f t="shared" si="114"/>
        <v>0</v>
      </c>
      <c r="BW287" s="21">
        <f t="shared" si="115"/>
        <v>7143.25</v>
      </c>
      <c r="BX287" s="21">
        <f t="shared" si="116"/>
        <v>1642.95</v>
      </c>
      <c r="BY287" s="21">
        <f t="shared" si="117"/>
        <v>8786.2000000000007</v>
      </c>
      <c r="CA287" s="66"/>
    </row>
    <row r="288" spans="1:79">
      <c r="A288" s="73">
        <f t="shared" si="118"/>
        <v>275</v>
      </c>
      <c r="B288" s="8" t="s">
        <v>65</v>
      </c>
      <c r="C288" s="8" t="s">
        <v>66</v>
      </c>
      <c r="D288" s="8" t="s">
        <v>67</v>
      </c>
      <c r="E288" s="8" t="s">
        <v>67</v>
      </c>
      <c r="F288" s="8" t="s">
        <v>68</v>
      </c>
      <c r="G288" s="8" t="s">
        <v>69</v>
      </c>
      <c r="H288" s="8"/>
      <c r="I288" s="8" t="s">
        <v>70</v>
      </c>
      <c r="J288" s="8" t="s">
        <v>596</v>
      </c>
      <c r="K288" s="8" t="s">
        <v>597</v>
      </c>
      <c r="L288" s="8" t="s">
        <v>67</v>
      </c>
      <c r="M288" s="8" t="s">
        <v>67</v>
      </c>
      <c r="N288" s="8" t="s">
        <v>598</v>
      </c>
      <c r="O288" s="8" t="s">
        <v>114</v>
      </c>
      <c r="P288" s="8"/>
      <c r="Q288" s="8" t="s">
        <v>740</v>
      </c>
      <c r="R288" s="8" t="s">
        <v>741</v>
      </c>
      <c r="S288" s="8">
        <v>0</v>
      </c>
      <c r="T288" s="9" t="s">
        <v>49</v>
      </c>
      <c r="U288" s="9" t="s">
        <v>35</v>
      </c>
      <c r="V288" s="8" t="s">
        <v>746</v>
      </c>
      <c r="W288" s="10">
        <v>45657</v>
      </c>
      <c r="X288" s="8" t="s">
        <v>747</v>
      </c>
      <c r="Y288" s="8" t="s">
        <v>596</v>
      </c>
      <c r="Z288" s="8" t="s">
        <v>783</v>
      </c>
      <c r="AA288" s="8" t="s">
        <v>67</v>
      </c>
      <c r="AB288" s="8" t="s">
        <v>67</v>
      </c>
      <c r="AC288" s="8" t="s">
        <v>784</v>
      </c>
      <c r="AD288" s="8" t="s">
        <v>179</v>
      </c>
      <c r="AE288" s="8"/>
      <c r="AF288" s="11" t="s">
        <v>1700</v>
      </c>
      <c r="AG288" s="8" t="s">
        <v>1701</v>
      </c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3"/>
      <c r="AT288" s="14">
        <v>116996</v>
      </c>
      <c r="AU288" s="8" t="str">
        <f t="shared" si="121"/>
        <v>W-4</v>
      </c>
      <c r="AV288" s="8" t="s">
        <v>1147</v>
      </c>
      <c r="AW288" s="8"/>
      <c r="AX288" s="15">
        <v>8760</v>
      </c>
      <c r="AY288" s="9">
        <v>12</v>
      </c>
      <c r="AZ288" s="16">
        <v>0</v>
      </c>
      <c r="BA288" s="16">
        <v>100</v>
      </c>
      <c r="BB288" s="9">
        <f t="shared" si="101"/>
        <v>0</v>
      </c>
      <c r="BC288" s="9">
        <f t="shared" si="102"/>
        <v>116996</v>
      </c>
      <c r="BD288" s="17">
        <f t="shared" si="103"/>
        <v>0</v>
      </c>
      <c r="BE288" s="17">
        <f t="shared" si="104"/>
        <v>0</v>
      </c>
      <c r="BF288" s="18">
        <f t="shared" si="105"/>
        <v>0</v>
      </c>
      <c r="BG288" s="18">
        <f t="shared" si="106"/>
        <v>0</v>
      </c>
      <c r="BH288" s="18">
        <f t="shared" si="107"/>
        <v>0</v>
      </c>
      <c r="BI288" s="19">
        <f t="shared" si="108"/>
        <v>0</v>
      </c>
      <c r="BJ288" s="20">
        <f t="shared" si="109"/>
        <v>0</v>
      </c>
      <c r="BK288" s="19">
        <f t="shared" si="110"/>
        <v>0</v>
      </c>
      <c r="BL288" s="20">
        <f t="shared" si="111"/>
        <v>0</v>
      </c>
      <c r="BM288" s="12">
        <f>VLOOKUP(AU288,Ceny!$A$3:$E$9,2,FALSE)</f>
        <v>204.77</v>
      </c>
      <c r="BN288" s="20">
        <f t="shared" si="119"/>
        <v>0</v>
      </c>
      <c r="BO288" s="12">
        <f>VLOOKUP(AU288,Ceny!$A$3:$E$9,4,FALSE)</f>
        <v>158.16</v>
      </c>
      <c r="BP288" s="20">
        <f t="shared" si="120"/>
        <v>1897.92</v>
      </c>
      <c r="BQ288" s="12">
        <f>VLOOKUP(AU288,Ceny!$A$3:$E$9,3,FALSE)</f>
        <v>4.4069999999999998E-2</v>
      </c>
      <c r="BR288" s="20">
        <f t="shared" si="112"/>
        <v>0</v>
      </c>
      <c r="BS288" s="12">
        <f>VLOOKUP(AU288,Ceny!$A$3:$E$9,5,FALSE)</f>
        <v>3.5020000000000003E-2</v>
      </c>
      <c r="BT288" s="20">
        <f t="shared" si="113"/>
        <v>4097.2</v>
      </c>
      <c r="BU288" s="20">
        <v>0</v>
      </c>
      <c r="BV288" s="68">
        <f t="shared" si="114"/>
        <v>0</v>
      </c>
      <c r="BW288" s="21">
        <f t="shared" si="115"/>
        <v>5995.12</v>
      </c>
      <c r="BX288" s="21">
        <f t="shared" si="116"/>
        <v>1378.88</v>
      </c>
      <c r="BY288" s="21">
        <f t="shared" si="117"/>
        <v>7374</v>
      </c>
      <c r="CA288" s="66"/>
    </row>
    <row r="289" spans="1:79">
      <c r="A289" s="73">
        <f t="shared" si="118"/>
        <v>276</v>
      </c>
      <c r="B289" s="8" t="s">
        <v>65</v>
      </c>
      <c r="C289" s="8" t="s">
        <v>66</v>
      </c>
      <c r="D289" s="8" t="s">
        <v>67</v>
      </c>
      <c r="E289" s="8" t="s">
        <v>67</v>
      </c>
      <c r="F289" s="8" t="s">
        <v>68</v>
      </c>
      <c r="G289" s="8" t="s">
        <v>69</v>
      </c>
      <c r="H289" s="8"/>
      <c r="I289" s="8" t="s">
        <v>70</v>
      </c>
      <c r="J289" s="8" t="s">
        <v>596</v>
      </c>
      <c r="K289" s="8" t="s">
        <v>597</v>
      </c>
      <c r="L289" s="8" t="s">
        <v>67</v>
      </c>
      <c r="M289" s="8" t="s">
        <v>67</v>
      </c>
      <c r="N289" s="8" t="s">
        <v>598</v>
      </c>
      <c r="O289" s="8" t="s">
        <v>114</v>
      </c>
      <c r="P289" s="8"/>
      <c r="Q289" s="8" t="s">
        <v>740</v>
      </c>
      <c r="R289" s="8" t="s">
        <v>741</v>
      </c>
      <c r="S289" s="8">
        <v>0</v>
      </c>
      <c r="T289" s="9" t="s">
        <v>49</v>
      </c>
      <c r="U289" s="9" t="s">
        <v>35</v>
      </c>
      <c r="V289" s="8" t="s">
        <v>746</v>
      </c>
      <c r="W289" s="10">
        <v>45657</v>
      </c>
      <c r="X289" s="8" t="s">
        <v>747</v>
      </c>
      <c r="Y289" s="8" t="s">
        <v>596</v>
      </c>
      <c r="Z289" s="8" t="s">
        <v>783</v>
      </c>
      <c r="AA289" s="8" t="s">
        <v>67</v>
      </c>
      <c r="AB289" s="8" t="s">
        <v>67</v>
      </c>
      <c r="AC289" s="8" t="s">
        <v>784</v>
      </c>
      <c r="AD289" s="8" t="s">
        <v>968</v>
      </c>
      <c r="AE289" s="8"/>
      <c r="AF289" s="11" t="s">
        <v>1702</v>
      </c>
      <c r="AG289" s="8" t="s">
        <v>1703</v>
      </c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3"/>
      <c r="AT289" s="14">
        <v>251812</v>
      </c>
      <c r="AU289" s="8" t="str">
        <f t="shared" si="121"/>
        <v>W-4</v>
      </c>
      <c r="AV289" s="8" t="s">
        <v>1147</v>
      </c>
      <c r="AW289" s="8"/>
      <c r="AX289" s="15">
        <v>8760</v>
      </c>
      <c r="AY289" s="9">
        <v>12</v>
      </c>
      <c r="AZ289" s="16">
        <v>4</v>
      </c>
      <c r="BA289" s="16">
        <v>96</v>
      </c>
      <c r="BB289" s="9">
        <f t="shared" si="101"/>
        <v>10072.48</v>
      </c>
      <c r="BC289" s="9">
        <f t="shared" si="102"/>
        <v>241739.51999999999</v>
      </c>
      <c r="BD289" s="17">
        <f t="shared" si="103"/>
        <v>0</v>
      </c>
      <c r="BE289" s="17">
        <f t="shared" si="104"/>
        <v>0</v>
      </c>
      <c r="BF289" s="18">
        <f t="shared" si="105"/>
        <v>0</v>
      </c>
      <c r="BG289" s="18">
        <f t="shared" si="106"/>
        <v>0</v>
      </c>
      <c r="BH289" s="18">
        <f t="shared" si="107"/>
        <v>0</v>
      </c>
      <c r="BI289" s="19">
        <f t="shared" si="108"/>
        <v>0</v>
      </c>
      <c r="BJ289" s="20">
        <f t="shared" si="109"/>
        <v>0</v>
      </c>
      <c r="BK289" s="19">
        <f t="shared" si="110"/>
        <v>0</v>
      </c>
      <c r="BL289" s="20">
        <f t="shared" si="111"/>
        <v>0</v>
      </c>
      <c r="BM289" s="12">
        <f>VLOOKUP(AU289,Ceny!$A$3:$E$9,2,FALSE)</f>
        <v>204.77</v>
      </c>
      <c r="BN289" s="20">
        <f t="shared" si="119"/>
        <v>98.29</v>
      </c>
      <c r="BO289" s="12">
        <f>VLOOKUP(AU289,Ceny!$A$3:$E$9,4,FALSE)</f>
        <v>158.16</v>
      </c>
      <c r="BP289" s="20">
        <f t="shared" si="120"/>
        <v>1822</v>
      </c>
      <c r="BQ289" s="12">
        <f>VLOOKUP(AU289,Ceny!$A$3:$E$9,3,FALSE)</f>
        <v>4.4069999999999998E-2</v>
      </c>
      <c r="BR289" s="20">
        <f t="shared" si="112"/>
        <v>443.89</v>
      </c>
      <c r="BS289" s="12">
        <f>VLOOKUP(AU289,Ceny!$A$3:$E$9,5,FALSE)</f>
        <v>3.5020000000000003E-2</v>
      </c>
      <c r="BT289" s="20">
        <f t="shared" si="113"/>
        <v>8465.7199999999993</v>
      </c>
      <c r="BU289" s="20">
        <v>0</v>
      </c>
      <c r="BV289" s="68">
        <f t="shared" si="114"/>
        <v>0</v>
      </c>
      <c r="BW289" s="21">
        <f t="shared" si="115"/>
        <v>10829.9</v>
      </c>
      <c r="BX289" s="21">
        <f t="shared" si="116"/>
        <v>2490.88</v>
      </c>
      <c r="BY289" s="21">
        <f t="shared" si="117"/>
        <v>13320.779999999999</v>
      </c>
      <c r="CA289" s="66"/>
    </row>
    <row r="290" spans="1:79">
      <c r="A290" s="73">
        <f t="shared" si="118"/>
        <v>277</v>
      </c>
      <c r="B290" s="8" t="s">
        <v>65</v>
      </c>
      <c r="C290" s="8" t="s">
        <v>66</v>
      </c>
      <c r="D290" s="8" t="s">
        <v>67</v>
      </c>
      <c r="E290" s="8" t="s">
        <v>67</v>
      </c>
      <c r="F290" s="8" t="s">
        <v>68</v>
      </c>
      <c r="G290" s="8" t="s">
        <v>69</v>
      </c>
      <c r="H290" s="8"/>
      <c r="I290" s="8" t="s">
        <v>70</v>
      </c>
      <c r="J290" s="8" t="s">
        <v>596</v>
      </c>
      <c r="K290" s="8" t="s">
        <v>597</v>
      </c>
      <c r="L290" s="8" t="s">
        <v>67</v>
      </c>
      <c r="M290" s="8" t="s">
        <v>67</v>
      </c>
      <c r="N290" s="8" t="s">
        <v>598</v>
      </c>
      <c r="O290" s="8" t="s">
        <v>114</v>
      </c>
      <c r="P290" s="8"/>
      <c r="Q290" s="8" t="s">
        <v>740</v>
      </c>
      <c r="R290" s="8" t="s">
        <v>741</v>
      </c>
      <c r="S290" s="8">
        <v>0</v>
      </c>
      <c r="T290" s="9" t="s">
        <v>49</v>
      </c>
      <c r="U290" s="9" t="s">
        <v>35</v>
      </c>
      <c r="V290" s="8" t="s">
        <v>746</v>
      </c>
      <c r="W290" s="10">
        <v>45657</v>
      </c>
      <c r="X290" s="8" t="s">
        <v>747</v>
      </c>
      <c r="Y290" s="8" t="s">
        <v>596</v>
      </c>
      <c r="Z290" s="8" t="s">
        <v>783</v>
      </c>
      <c r="AA290" s="8" t="s">
        <v>67</v>
      </c>
      <c r="AB290" s="8" t="s">
        <v>67</v>
      </c>
      <c r="AC290" s="8" t="s">
        <v>784</v>
      </c>
      <c r="AD290" s="8" t="s">
        <v>969</v>
      </c>
      <c r="AE290" s="8"/>
      <c r="AF290" s="11" t="s">
        <v>1704</v>
      </c>
      <c r="AG290" s="8" t="s">
        <v>1705</v>
      </c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3"/>
      <c r="AT290" s="14">
        <v>229270</v>
      </c>
      <c r="AU290" s="8" t="str">
        <f t="shared" si="121"/>
        <v>W-4</v>
      </c>
      <c r="AV290" s="8" t="s">
        <v>1147</v>
      </c>
      <c r="AW290" s="8"/>
      <c r="AX290" s="15">
        <v>8760</v>
      </c>
      <c r="AY290" s="9">
        <v>12</v>
      </c>
      <c r="AZ290" s="16">
        <v>4</v>
      </c>
      <c r="BA290" s="16">
        <v>96</v>
      </c>
      <c r="BB290" s="9">
        <f t="shared" si="101"/>
        <v>9170.7999999999993</v>
      </c>
      <c r="BC290" s="9">
        <f t="shared" si="102"/>
        <v>220099.20000000001</v>
      </c>
      <c r="BD290" s="17">
        <f t="shared" si="103"/>
        <v>0</v>
      </c>
      <c r="BE290" s="17">
        <f t="shared" si="104"/>
        <v>0</v>
      </c>
      <c r="BF290" s="18">
        <f t="shared" si="105"/>
        <v>0</v>
      </c>
      <c r="BG290" s="18">
        <f t="shared" si="106"/>
        <v>0</v>
      </c>
      <c r="BH290" s="18">
        <f t="shared" si="107"/>
        <v>0</v>
      </c>
      <c r="BI290" s="19">
        <f t="shared" si="108"/>
        <v>0</v>
      </c>
      <c r="BJ290" s="20">
        <f t="shared" si="109"/>
        <v>0</v>
      </c>
      <c r="BK290" s="19">
        <f t="shared" si="110"/>
        <v>0</v>
      </c>
      <c r="BL290" s="20">
        <f t="shared" si="111"/>
        <v>0</v>
      </c>
      <c r="BM290" s="12">
        <f>VLOOKUP(AU290,Ceny!$A$3:$E$9,2,FALSE)</f>
        <v>204.77</v>
      </c>
      <c r="BN290" s="20">
        <f t="shared" si="119"/>
        <v>98.29</v>
      </c>
      <c r="BO290" s="12">
        <f>VLOOKUP(AU290,Ceny!$A$3:$E$9,4,FALSE)</f>
        <v>158.16</v>
      </c>
      <c r="BP290" s="20">
        <f t="shared" si="120"/>
        <v>1822</v>
      </c>
      <c r="BQ290" s="12">
        <f>VLOOKUP(AU290,Ceny!$A$3:$E$9,3,FALSE)</f>
        <v>4.4069999999999998E-2</v>
      </c>
      <c r="BR290" s="20">
        <f t="shared" si="112"/>
        <v>404.16</v>
      </c>
      <c r="BS290" s="12">
        <f>VLOOKUP(AU290,Ceny!$A$3:$E$9,5,FALSE)</f>
        <v>3.5020000000000003E-2</v>
      </c>
      <c r="BT290" s="20">
        <f t="shared" si="113"/>
        <v>7707.87</v>
      </c>
      <c r="BU290" s="20">
        <v>0</v>
      </c>
      <c r="BV290" s="68">
        <f t="shared" si="114"/>
        <v>0</v>
      </c>
      <c r="BW290" s="21">
        <f t="shared" si="115"/>
        <v>10032.32</v>
      </c>
      <c r="BX290" s="21">
        <f t="shared" si="116"/>
        <v>2307.4299999999998</v>
      </c>
      <c r="BY290" s="21">
        <f t="shared" si="117"/>
        <v>12339.75</v>
      </c>
      <c r="CA290" s="66"/>
    </row>
    <row r="291" spans="1:79">
      <c r="A291" s="73">
        <f t="shared" si="118"/>
        <v>278</v>
      </c>
      <c r="B291" s="8" t="s">
        <v>65</v>
      </c>
      <c r="C291" s="8" t="s">
        <v>66</v>
      </c>
      <c r="D291" s="8" t="s">
        <v>67</v>
      </c>
      <c r="E291" s="8" t="s">
        <v>67</v>
      </c>
      <c r="F291" s="8" t="s">
        <v>68</v>
      </c>
      <c r="G291" s="8" t="s">
        <v>69</v>
      </c>
      <c r="H291" s="8"/>
      <c r="I291" s="8" t="s">
        <v>70</v>
      </c>
      <c r="J291" s="8" t="s">
        <v>596</v>
      </c>
      <c r="K291" s="8" t="s">
        <v>597</v>
      </c>
      <c r="L291" s="8" t="s">
        <v>67</v>
      </c>
      <c r="M291" s="8" t="s">
        <v>67</v>
      </c>
      <c r="N291" s="8" t="s">
        <v>598</v>
      </c>
      <c r="O291" s="8" t="s">
        <v>114</v>
      </c>
      <c r="P291" s="8"/>
      <c r="Q291" s="8" t="s">
        <v>740</v>
      </c>
      <c r="R291" s="8" t="s">
        <v>741</v>
      </c>
      <c r="S291" s="8">
        <v>0</v>
      </c>
      <c r="T291" s="9" t="s">
        <v>49</v>
      </c>
      <c r="U291" s="9" t="s">
        <v>35</v>
      </c>
      <c r="V291" s="8" t="s">
        <v>746</v>
      </c>
      <c r="W291" s="10">
        <v>45657</v>
      </c>
      <c r="X291" s="8" t="s">
        <v>747</v>
      </c>
      <c r="Y291" s="8" t="s">
        <v>596</v>
      </c>
      <c r="Z291" s="8" t="s">
        <v>796</v>
      </c>
      <c r="AA291" s="8" t="s">
        <v>67</v>
      </c>
      <c r="AB291" s="8" t="s">
        <v>67</v>
      </c>
      <c r="AC291" s="8" t="s">
        <v>970</v>
      </c>
      <c r="AD291" s="8" t="s">
        <v>971</v>
      </c>
      <c r="AE291" s="8"/>
      <c r="AF291" s="11" t="s">
        <v>1706</v>
      </c>
      <c r="AG291" s="8" t="s">
        <v>1707</v>
      </c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3"/>
      <c r="AT291" s="14">
        <v>108090</v>
      </c>
      <c r="AU291" s="8" t="str">
        <f t="shared" si="121"/>
        <v>W-4</v>
      </c>
      <c r="AV291" s="8" t="s">
        <v>1147</v>
      </c>
      <c r="AW291" s="8"/>
      <c r="AX291" s="15">
        <v>8760</v>
      </c>
      <c r="AY291" s="9">
        <v>12</v>
      </c>
      <c r="AZ291" s="16">
        <v>100</v>
      </c>
      <c r="BA291" s="16">
        <v>0</v>
      </c>
      <c r="BB291" s="9">
        <f t="shared" si="101"/>
        <v>108090</v>
      </c>
      <c r="BC291" s="9">
        <f t="shared" si="102"/>
        <v>0</v>
      </c>
      <c r="BD291" s="17">
        <f t="shared" si="103"/>
        <v>0</v>
      </c>
      <c r="BE291" s="17">
        <f t="shared" si="104"/>
        <v>0</v>
      </c>
      <c r="BF291" s="18">
        <f t="shared" si="105"/>
        <v>0</v>
      </c>
      <c r="BG291" s="18">
        <f t="shared" si="106"/>
        <v>0</v>
      </c>
      <c r="BH291" s="18">
        <f t="shared" si="107"/>
        <v>0</v>
      </c>
      <c r="BI291" s="19">
        <f t="shared" si="108"/>
        <v>0</v>
      </c>
      <c r="BJ291" s="20">
        <f t="shared" si="109"/>
        <v>0</v>
      </c>
      <c r="BK291" s="19">
        <f t="shared" si="110"/>
        <v>0</v>
      </c>
      <c r="BL291" s="20">
        <f t="shared" si="111"/>
        <v>0</v>
      </c>
      <c r="BM291" s="12">
        <f>VLOOKUP(AU291,Ceny!$A$3:$E$9,2,FALSE)</f>
        <v>204.77</v>
      </c>
      <c r="BN291" s="20">
        <f t="shared" si="119"/>
        <v>2457.2399999999998</v>
      </c>
      <c r="BO291" s="12">
        <f>VLOOKUP(AU291,Ceny!$A$3:$E$9,4,FALSE)</f>
        <v>158.16</v>
      </c>
      <c r="BP291" s="20">
        <f t="shared" si="120"/>
        <v>0</v>
      </c>
      <c r="BQ291" s="12">
        <f>VLOOKUP(AU291,Ceny!$A$3:$E$9,3,FALSE)</f>
        <v>4.4069999999999998E-2</v>
      </c>
      <c r="BR291" s="20">
        <f t="shared" si="112"/>
        <v>4763.53</v>
      </c>
      <c r="BS291" s="12">
        <f>VLOOKUP(AU291,Ceny!$A$3:$E$9,5,FALSE)</f>
        <v>3.5020000000000003E-2</v>
      </c>
      <c r="BT291" s="20">
        <f t="shared" si="113"/>
        <v>0</v>
      </c>
      <c r="BU291" s="20">
        <v>0</v>
      </c>
      <c r="BV291" s="68">
        <f t="shared" si="114"/>
        <v>0</v>
      </c>
      <c r="BW291" s="21">
        <f t="shared" si="115"/>
        <v>7220.7699999999995</v>
      </c>
      <c r="BX291" s="21">
        <f t="shared" si="116"/>
        <v>1660.78</v>
      </c>
      <c r="BY291" s="21">
        <f t="shared" si="117"/>
        <v>8881.5499999999993</v>
      </c>
      <c r="CA291" s="66"/>
    </row>
    <row r="292" spans="1:79">
      <c r="A292" s="73">
        <f t="shared" si="118"/>
        <v>279</v>
      </c>
      <c r="B292" s="8" t="s">
        <v>65</v>
      </c>
      <c r="C292" s="8" t="s">
        <v>66</v>
      </c>
      <c r="D292" s="8" t="s">
        <v>67</v>
      </c>
      <c r="E292" s="8" t="s">
        <v>67</v>
      </c>
      <c r="F292" s="8" t="s">
        <v>68</v>
      </c>
      <c r="G292" s="8" t="s">
        <v>69</v>
      </c>
      <c r="H292" s="8"/>
      <c r="I292" s="8" t="s">
        <v>70</v>
      </c>
      <c r="J292" s="8" t="s">
        <v>596</v>
      </c>
      <c r="K292" s="8" t="s">
        <v>597</v>
      </c>
      <c r="L292" s="8" t="s">
        <v>67</v>
      </c>
      <c r="M292" s="8" t="s">
        <v>67</v>
      </c>
      <c r="N292" s="8" t="s">
        <v>598</v>
      </c>
      <c r="O292" s="8" t="s">
        <v>114</v>
      </c>
      <c r="P292" s="8"/>
      <c r="Q292" s="8" t="s">
        <v>740</v>
      </c>
      <c r="R292" s="8" t="s">
        <v>741</v>
      </c>
      <c r="S292" s="8">
        <v>0</v>
      </c>
      <c r="T292" s="9" t="s">
        <v>49</v>
      </c>
      <c r="U292" s="9" t="s">
        <v>35</v>
      </c>
      <c r="V292" s="8" t="s">
        <v>746</v>
      </c>
      <c r="W292" s="10">
        <v>45657</v>
      </c>
      <c r="X292" s="8" t="s">
        <v>747</v>
      </c>
      <c r="Y292" s="8" t="s">
        <v>596</v>
      </c>
      <c r="Z292" s="8" t="s">
        <v>972</v>
      </c>
      <c r="AA292" s="8" t="s">
        <v>67</v>
      </c>
      <c r="AB292" s="8" t="s">
        <v>67</v>
      </c>
      <c r="AC292" s="8" t="s">
        <v>572</v>
      </c>
      <c r="AD292" s="8" t="s">
        <v>179</v>
      </c>
      <c r="AE292" s="8"/>
      <c r="AF292" s="11" t="s">
        <v>1708</v>
      </c>
      <c r="AG292" s="8" t="s">
        <v>1709</v>
      </c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3"/>
      <c r="AT292" s="14">
        <v>9815</v>
      </c>
      <c r="AU292" s="8" t="str">
        <f>AU$29</f>
        <v>W-2.1</v>
      </c>
      <c r="AV292" s="8" t="s">
        <v>1147</v>
      </c>
      <c r="AW292" s="8"/>
      <c r="AX292" s="15">
        <v>8760</v>
      </c>
      <c r="AY292" s="9">
        <v>12</v>
      </c>
      <c r="AZ292" s="16">
        <v>0</v>
      </c>
      <c r="BA292" s="16">
        <v>100</v>
      </c>
      <c r="BB292" s="9">
        <f t="shared" si="101"/>
        <v>0</v>
      </c>
      <c r="BC292" s="9">
        <f t="shared" si="102"/>
        <v>9815</v>
      </c>
      <c r="BD292" s="17">
        <f t="shared" si="103"/>
        <v>0</v>
      </c>
      <c r="BE292" s="17">
        <f t="shared" si="104"/>
        <v>0</v>
      </c>
      <c r="BF292" s="18">
        <f t="shared" si="105"/>
        <v>0</v>
      </c>
      <c r="BG292" s="18">
        <f t="shared" si="106"/>
        <v>0</v>
      </c>
      <c r="BH292" s="18">
        <f t="shared" si="107"/>
        <v>0</v>
      </c>
      <c r="BI292" s="19">
        <f t="shared" si="108"/>
        <v>0</v>
      </c>
      <c r="BJ292" s="20">
        <f t="shared" si="109"/>
        <v>0</v>
      </c>
      <c r="BK292" s="19">
        <f t="shared" si="110"/>
        <v>0</v>
      </c>
      <c r="BL292" s="20">
        <f t="shared" si="111"/>
        <v>0</v>
      </c>
      <c r="BM292" s="12">
        <f>VLOOKUP(AU292,Ceny!$A$3:$E$9,2,FALSE)</f>
        <v>13.04</v>
      </c>
      <c r="BN292" s="20">
        <f t="shared" si="119"/>
        <v>0</v>
      </c>
      <c r="BO292" s="12">
        <f>VLOOKUP(AU292,Ceny!$A$3:$E$9,4,FALSE)</f>
        <v>10.07</v>
      </c>
      <c r="BP292" s="20">
        <f t="shared" si="120"/>
        <v>120.84</v>
      </c>
      <c r="BQ292" s="12">
        <f>VLOOKUP(AU292,Ceny!$A$3:$E$9,3,FALSE)</f>
        <v>4.7559999999999998E-2</v>
      </c>
      <c r="BR292" s="20">
        <f t="shared" si="112"/>
        <v>0</v>
      </c>
      <c r="BS292" s="12">
        <f>VLOOKUP(AU292,Ceny!$A$3:$E$9,5,FALSE)</f>
        <v>3.7789999999999997E-2</v>
      </c>
      <c r="BT292" s="20">
        <f t="shared" si="113"/>
        <v>370.91</v>
      </c>
      <c r="BU292" s="20">
        <v>0</v>
      </c>
      <c r="BV292" s="68">
        <f t="shared" si="114"/>
        <v>0</v>
      </c>
      <c r="BW292" s="21">
        <f t="shared" si="115"/>
        <v>491.75</v>
      </c>
      <c r="BX292" s="21">
        <f t="shared" si="116"/>
        <v>113.1</v>
      </c>
      <c r="BY292" s="21">
        <f t="shared" si="117"/>
        <v>604.85</v>
      </c>
      <c r="CA292" s="66"/>
    </row>
    <row r="293" spans="1:79">
      <c r="A293" s="73">
        <f t="shared" si="118"/>
        <v>280</v>
      </c>
      <c r="B293" s="8" t="s">
        <v>65</v>
      </c>
      <c r="C293" s="8" t="s">
        <v>66</v>
      </c>
      <c r="D293" s="8" t="s">
        <v>67</v>
      </c>
      <c r="E293" s="8" t="s">
        <v>67</v>
      </c>
      <c r="F293" s="8" t="s">
        <v>68</v>
      </c>
      <c r="G293" s="8" t="s">
        <v>69</v>
      </c>
      <c r="H293" s="8"/>
      <c r="I293" s="8" t="s">
        <v>70</v>
      </c>
      <c r="J293" s="8" t="s">
        <v>596</v>
      </c>
      <c r="K293" s="8" t="s">
        <v>597</v>
      </c>
      <c r="L293" s="8" t="s">
        <v>67</v>
      </c>
      <c r="M293" s="8" t="s">
        <v>67</v>
      </c>
      <c r="N293" s="8" t="s">
        <v>598</v>
      </c>
      <c r="O293" s="8" t="s">
        <v>114</v>
      </c>
      <c r="P293" s="8"/>
      <c r="Q293" s="8" t="s">
        <v>740</v>
      </c>
      <c r="R293" s="8" t="s">
        <v>741</v>
      </c>
      <c r="S293" s="8">
        <v>0</v>
      </c>
      <c r="T293" s="9" t="s">
        <v>49</v>
      </c>
      <c r="U293" s="9" t="s">
        <v>35</v>
      </c>
      <c r="V293" s="8" t="s">
        <v>746</v>
      </c>
      <c r="W293" s="10">
        <v>45657</v>
      </c>
      <c r="X293" s="8" t="s">
        <v>747</v>
      </c>
      <c r="Y293" s="8" t="s">
        <v>596</v>
      </c>
      <c r="Z293" s="8" t="s">
        <v>678</v>
      </c>
      <c r="AA293" s="8" t="s">
        <v>67</v>
      </c>
      <c r="AB293" s="8" t="s">
        <v>67</v>
      </c>
      <c r="AC293" s="8" t="s">
        <v>973</v>
      </c>
      <c r="AD293" s="8" t="s">
        <v>74</v>
      </c>
      <c r="AE293" s="8"/>
      <c r="AF293" s="11" t="s">
        <v>1710</v>
      </c>
      <c r="AG293" s="8" t="s">
        <v>1711</v>
      </c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3"/>
      <c r="AT293" s="14">
        <v>64214</v>
      </c>
      <c r="AU293" s="8" t="str">
        <f>AU$16</f>
        <v>W-4</v>
      </c>
      <c r="AV293" s="8" t="s">
        <v>1147</v>
      </c>
      <c r="AW293" s="8"/>
      <c r="AX293" s="15">
        <v>8760</v>
      </c>
      <c r="AY293" s="9">
        <v>12</v>
      </c>
      <c r="AZ293" s="16">
        <v>100</v>
      </c>
      <c r="BA293" s="16">
        <v>0</v>
      </c>
      <c r="BB293" s="9">
        <f t="shared" si="101"/>
        <v>64214</v>
      </c>
      <c r="BC293" s="9">
        <f t="shared" si="102"/>
        <v>0</v>
      </c>
      <c r="BD293" s="17">
        <f t="shared" si="103"/>
        <v>0</v>
      </c>
      <c r="BE293" s="17">
        <f t="shared" si="104"/>
        <v>0</v>
      </c>
      <c r="BF293" s="18">
        <f t="shared" si="105"/>
        <v>0</v>
      </c>
      <c r="BG293" s="18">
        <f t="shared" si="106"/>
        <v>0</v>
      </c>
      <c r="BH293" s="18">
        <f t="shared" si="107"/>
        <v>0</v>
      </c>
      <c r="BI293" s="19">
        <f t="shared" si="108"/>
        <v>0</v>
      </c>
      <c r="BJ293" s="20">
        <f t="shared" si="109"/>
        <v>0</v>
      </c>
      <c r="BK293" s="19">
        <f t="shared" si="110"/>
        <v>0</v>
      </c>
      <c r="BL293" s="20">
        <f t="shared" si="111"/>
        <v>0</v>
      </c>
      <c r="BM293" s="12">
        <f>VLOOKUP(AU293,Ceny!$A$3:$E$9,2,FALSE)</f>
        <v>204.77</v>
      </c>
      <c r="BN293" s="20">
        <f t="shared" si="119"/>
        <v>2457.2399999999998</v>
      </c>
      <c r="BO293" s="12">
        <f>VLOOKUP(AU293,Ceny!$A$3:$E$9,4,FALSE)</f>
        <v>158.16</v>
      </c>
      <c r="BP293" s="20">
        <f t="shared" si="120"/>
        <v>0</v>
      </c>
      <c r="BQ293" s="12">
        <f>VLOOKUP(AU293,Ceny!$A$3:$E$9,3,FALSE)</f>
        <v>4.4069999999999998E-2</v>
      </c>
      <c r="BR293" s="20">
        <f t="shared" si="112"/>
        <v>2829.91</v>
      </c>
      <c r="BS293" s="12">
        <f>VLOOKUP(AU293,Ceny!$A$3:$E$9,5,FALSE)</f>
        <v>3.5020000000000003E-2</v>
      </c>
      <c r="BT293" s="20">
        <f t="shared" si="113"/>
        <v>0</v>
      </c>
      <c r="BU293" s="20">
        <v>0</v>
      </c>
      <c r="BV293" s="68">
        <f t="shared" si="114"/>
        <v>0</v>
      </c>
      <c r="BW293" s="21">
        <f t="shared" si="115"/>
        <v>5287.15</v>
      </c>
      <c r="BX293" s="21">
        <f t="shared" si="116"/>
        <v>1216.04</v>
      </c>
      <c r="BY293" s="21">
        <f t="shared" si="117"/>
        <v>6503.19</v>
      </c>
      <c r="CA293" s="66"/>
    </row>
    <row r="294" spans="1:79">
      <c r="A294" s="73">
        <f t="shared" si="118"/>
        <v>281</v>
      </c>
      <c r="B294" s="8" t="s">
        <v>65</v>
      </c>
      <c r="C294" s="8" t="s">
        <v>66</v>
      </c>
      <c r="D294" s="8" t="s">
        <v>67</v>
      </c>
      <c r="E294" s="8" t="s">
        <v>67</v>
      </c>
      <c r="F294" s="8" t="s">
        <v>68</v>
      </c>
      <c r="G294" s="8" t="s">
        <v>69</v>
      </c>
      <c r="H294" s="8"/>
      <c r="I294" s="8" t="s">
        <v>70</v>
      </c>
      <c r="J294" s="8" t="s">
        <v>596</v>
      </c>
      <c r="K294" s="8" t="s">
        <v>597</v>
      </c>
      <c r="L294" s="8" t="s">
        <v>67</v>
      </c>
      <c r="M294" s="8" t="s">
        <v>67</v>
      </c>
      <c r="N294" s="8" t="s">
        <v>598</v>
      </c>
      <c r="O294" s="8" t="s">
        <v>114</v>
      </c>
      <c r="P294" s="8"/>
      <c r="Q294" s="8" t="s">
        <v>740</v>
      </c>
      <c r="R294" s="8" t="s">
        <v>741</v>
      </c>
      <c r="S294" s="8">
        <v>0</v>
      </c>
      <c r="T294" s="9" t="s">
        <v>49</v>
      </c>
      <c r="U294" s="9" t="s">
        <v>35</v>
      </c>
      <c r="V294" s="8" t="s">
        <v>746</v>
      </c>
      <c r="W294" s="10">
        <v>45657</v>
      </c>
      <c r="X294" s="8" t="s">
        <v>747</v>
      </c>
      <c r="Y294" s="8" t="s">
        <v>596</v>
      </c>
      <c r="Z294" s="8" t="s">
        <v>974</v>
      </c>
      <c r="AA294" s="8" t="s">
        <v>67</v>
      </c>
      <c r="AB294" s="8" t="s">
        <v>67</v>
      </c>
      <c r="AC294" s="8" t="s">
        <v>975</v>
      </c>
      <c r="AD294" s="8" t="s">
        <v>392</v>
      </c>
      <c r="AE294" s="8"/>
      <c r="AF294" s="11" t="s">
        <v>1712</v>
      </c>
      <c r="AG294" s="8" t="s">
        <v>1713</v>
      </c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3"/>
      <c r="AT294" s="14">
        <v>5400</v>
      </c>
      <c r="AU294" s="8" t="str">
        <f>AU$29</f>
        <v>W-2.1</v>
      </c>
      <c r="AV294" s="8" t="s">
        <v>1147</v>
      </c>
      <c r="AW294" s="8"/>
      <c r="AX294" s="15">
        <v>8760</v>
      </c>
      <c r="AY294" s="9">
        <v>12</v>
      </c>
      <c r="AZ294" s="16">
        <v>0</v>
      </c>
      <c r="BA294" s="16">
        <v>100</v>
      </c>
      <c r="BB294" s="9">
        <f t="shared" si="101"/>
        <v>0</v>
      </c>
      <c r="BC294" s="9">
        <f t="shared" si="102"/>
        <v>5400</v>
      </c>
      <c r="BD294" s="17">
        <f t="shared" si="103"/>
        <v>0</v>
      </c>
      <c r="BE294" s="17">
        <f t="shared" si="104"/>
        <v>0</v>
      </c>
      <c r="BF294" s="18">
        <f t="shared" si="105"/>
        <v>0</v>
      </c>
      <c r="BG294" s="18">
        <f t="shared" si="106"/>
        <v>0</v>
      </c>
      <c r="BH294" s="18">
        <f t="shared" si="107"/>
        <v>0</v>
      </c>
      <c r="BI294" s="19">
        <f t="shared" si="108"/>
        <v>0</v>
      </c>
      <c r="BJ294" s="20">
        <f t="shared" si="109"/>
        <v>0</v>
      </c>
      <c r="BK294" s="19">
        <f t="shared" si="110"/>
        <v>0</v>
      </c>
      <c r="BL294" s="20">
        <f t="shared" si="111"/>
        <v>0</v>
      </c>
      <c r="BM294" s="12">
        <f>VLOOKUP(AU294,Ceny!$A$3:$E$9,2,FALSE)</f>
        <v>13.04</v>
      </c>
      <c r="BN294" s="20">
        <f t="shared" si="119"/>
        <v>0</v>
      </c>
      <c r="BO294" s="12">
        <f>VLOOKUP(AU294,Ceny!$A$3:$E$9,4,FALSE)</f>
        <v>10.07</v>
      </c>
      <c r="BP294" s="20">
        <f t="shared" si="120"/>
        <v>120.84</v>
      </c>
      <c r="BQ294" s="12">
        <f>VLOOKUP(AU294,Ceny!$A$3:$E$9,3,FALSE)</f>
        <v>4.7559999999999998E-2</v>
      </c>
      <c r="BR294" s="20">
        <f t="shared" si="112"/>
        <v>0</v>
      </c>
      <c r="BS294" s="12">
        <f>VLOOKUP(AU294,Ceny!$A$3:$E$9,5,FALSE)</f>
        <v>3.7789999999999997E-2</v>
      </c>
      <c r="BT294" s="20">
        <f t="shared" si="113"/>
        <v>204.07</v>
      </c>
      <c r="BU294" s="20">
        <v>0</v>
      </c>
      <c r="BV294" s="68">
        <f t="shared" si="114"/>
        <v>0</v>
      </c>
      <c r="BW294" s="21">
        <f t="shared" si="115"/>
        <v>324.90999999999997</v>
      </c>
      <c r="BX294" s="21">
        <f t="shared" si="116"/>
        <v>74.73</v>
      </c>
      <c r="BY294" s="21">
        <f t="shared" si="117"/>
        <v>399.64</v>
      </c>
      <c r="CA294" s="66"/>
    </row>
    <row r="295" spans="1:79">
      <c r="A295" s="73">
        <f t="shared" si="118"/>
        <v>282</v>
      </c>
      <c r="B295" s="8" t="s">
        <v>65</v>
      </c>
      <c r="C295" s="8" t="s">
        <v>66</v>
      </c>
      <c r="D295" s="8" t="s">
        <v>67</v>
      </c>
      <c r="E295" s="8" t="s">
        <v>67</v>
      </c>
      <c r="F295" s="8" t="s">
        <v>68</v>
      </c>
      <c r="G295" s="8" t="s">
        <v>69</v>
      </c>
      <c r="H295" s="8"/>
      <c r="I295" s="8" t="s">
        <v>70</v>
      </c>
      <c r="J295" s="8" t="s">
        <v>596</v>
      </c>
      <c r="K295" s="8" t="s">
        <v>597</v>
      </c>
      <c r="L295" s="8" t="s">
        <v>67</v>
      </c>
      <c r="M295" s="8" t="s">
        <v>67</v>
      </c>
      <c r="N295" s="8" t="s">
        <v>598</v>
      </c>
      <c r="O295" s="8" t="s">
        <v>114</v>
      </c>
      <c r="P295" s="8"/>
      <c r="Q295" s="8" t="s">
        <v>740</v>
      </c>
      <c r="R295" s="8" t="s">
        <v>741</v>
      </c>
      <c r="S295" s="8">
        <v>0</v>
      </c>
      <c r="T295" s="9" t="s">
        <v>49</v>
      </c>
      <c r="U295" s="9" t="s">
        <v>35</v>
      </c>
      <c r="V295" s="8" t="s">
        <v>746</v>
      </c>
      <c r="W295" s="10">
        <v>45657</v>
      </c>
      <c r="X295" s="8" t="s">
        <v>747</v>
      </c>
      <c r="Y295" s="8" t="s">
        <v>596</v>
      </c>
      <c r="Z295" s="8" t="s">
        <v>974</v>
      </c>
      <c r="AA295" s="8" t="s">
        <v>67</v>
      </c>
      <c r="AB295" s="8" t="s">
        <v>67</v>
      </c>
      <c r="AC295" s="8" t="s">
        <v>975</v>
      </c>
      <c r="AD295" s="8" t="s">
        <v>976</v>
      </c>
      <c r="AE295" s="8"/>
      <c r="AF295" s="11" t="s">
        <v>1714</v>
      </c>
      <c r="AG295" s="8" t="s">
        <v>1715</v>
      </c>
      <c r="AH295" s="12">
        <v>59994</v>
      </c>
      <c r="AI295" s="12">
        <v>58583</v>
      </c>
      <c r="AJ295" s="12">
        <v>55140</v>
      </c>
      <c r="AK295" s="12">
        <v>43137</v>
      </c>
      <c r="AL295" s="12">
        <v>22628</v>
      </c>
      <c r="AM295" s="12">
        <v>8376</v>
      </c>
      <c r="AN295" s="12">
        <v>7805</v>
      </c>
      <c r="AO295" s="12">
        <v>8365</v>
      </c>
      <c r="AP295" s="12">
        <v>7803</v>
      </c>
      <c r="AQ295" s="12">
        <v>32886</v>
      </c>
      <c r="AR295" s="12">
        <v>51729</v>
      </c>
      <c r="AS295" s="13">
        <v>63182</v>
      </c>
      <c r="AT295" s="14">
        <f>AH295+AI295+AJ295+AK295+AL295+AM295+AN295+AO295+AP295+AQ295+AR295+AS295</f>
        <v>419628</v>
      </c>
      <c r="AU295" s="8" t="str">
        <f>AU$18</f>
        <v>W-5.1</v>
      </c>
      <c r="AV295" s="8" t="s">
        <v>1147</v>
      </c>
      <c r="AW295" s="8" t="s">
        <v>861</v>
      </c>
      <c r="AX295" s="15">
        <v>8760</v>
      </c>
      <c r="AY295" s="9">
        <v>12</v>
      </c>
      <c r="AZ295" s="16">
        <v>22.9</v>
      </c>
      <c r="BA295" s="16">
        <v>77.099999999999994</v>
      </c>
      <c r="BB295" s="9">
        <f t="shared" si="101"/>
        <v>96094.811999999991</v>
      </c>
      <c r="BC295" s="9">
        <f t="shared" si="102"/>
        <v>323533.18799999997</v>
      </c>
      <c r="BD295" s="17">
        <f t="shared" si="103"/>
        <v>0</v>
      </c>
      <c r="BE295" s="17">
        <f t="shared" si="104"/>
        <v>0</v>
      </c>
      <c r="BF295" s="18">
        <f t="shared" si="105"/>
        <v>0</v>
      </c>
      <c r="BG295" s="18">
        <f t="shared" si="106"/>
        <v>0</v>
      </c>
      <c r="BH295" s="18">
        <f t="shared" si="107"/>
        <v>0</v>
      </c>
      <c r="BI295" s="19">
        <f t="shared" si="108"/>
        <v>0</v>
      </c>
      <c r="BJ295" s="20">
        <f t="shared" si="109"/>
        <v>0</v>
      </c>
      <c r="BK295" s="19">
        <f t="shared" si="110"/>
        <v>0</v>
      </c>
      <c r="BL295" s="20">
        <f t="shared" si="111"/>
        <v>0</v>
      </c>
      <c r="BM295" s="12">
        <f>VLOOKUP(AU295,Ceny!$A$3:$E$9,2,FALSE)</f>
        <v>6.4200000000000004E-3</v>
      </c>
      <c r="BN295" s="20">
        <f>ROUND(BM295*AX295*AW295*AZ295/100,2)</f>
        <v>3528.78</v>
      </c>
      <c r="BO295" s="12">
        <f>VLOOKUP(AU295,Ceny!$A$3:$E$9,4,FALSE)</f>
        <v>4.96E-3</v>
      </c>
      <c r="BP295" s="20">
        <f>ROUND(BO295*AW295*AX295*BA295/100,2)</f>
        <v>9178.9</v>
      </c>
      <c r="BQ295" s="12">
        <f>VLOOKUP(AU295,Ceny!$A$3:$E$9,3,FALSE)</f>
        <v>2.3060000000000001E-2</v>
      </c>
      <c r="BR295" s="20">
        <f t="shared" si="112"/>
        <v>2215.9499999999998</v>
      </c>
      <c r="BS295" s="12">
        <f>VLOOKUP(AU295,Ceny!$A$3:$E$9,5,FALSE)</f>
        <v>1.8329999999999999E-2</v>
      </c>
      <c r="BT295" s="20">
        <f t="shared" si="113"/>
        <v>5930.36</v>
      </c>
      <c r="BU295" s="20">
        <v>0</v>
      </c>
      <c r="BV295" s="68">
        <f t="shared" si="114"/>
        <v>0</v>
      </c>
      <c r="BW295" s="21">
        <f t="shared" si="115"/>
        <v>20853.989999999998</v>
      </c>
      <c r="BX295" s="21">
        <f t="shared" si="116"/>
        <v>4796.42</v>
      </c>
      <c r="BY295" s="21">
        <f t="shared" si="117"/>
        <v>25650.409999999996</v>
      </c>
      <c r="CA295" s="66"/>
    </row>
    <row r="296" spans="1:79">
      <c r="A296" s="73">
        <f t="shared" si="118"/>
        <v>283</v>
      </c>
      <c r="B296" s="8" t="s">
        <v>65</v>
      </c>
      <c r="C296" s="8" t="s">
        <v>66</v>
      </c>
      <c r="D296" s="8" t="s">
        <v>67</v>
      </c>
      <c r="E296" s="8" t="s">
        <v>67</v>
      </c>
      <c r="F296" s="8" t="s">
        <v>68</v>
      </c>
      <c r="G296" s="8" t="s">
        <v>69</v>
      </c>
      <c r="H296" s="8"/>
      <c r="I296" s="8" t="s">
        <v>70</v>
      </c>
      <c r="J296" s="8" t="s">
        <v>596</v>
      </c>
      <c r="K296" s="8" t="s">
        <v>597</v>
      </c>
      <c r="L296" s="8" t="s">
        <v>67</v>
      </c>
      <c r="M296" s="8" t="s">
        <v>67</v>
      </c>
      <c r="N296" s="8" t="s">
        <v>598</v>
      </c>
      <c r="O296" s="8" t="s">
        <v>114</v>
      </c>
      <c r="P296" s="8"/>
      <c r="Q296" s="8" t="s">
        <v>740</v>
      </c>
      <c r="R296" s="8" t="s">
        <v>741</v>
      </c>
      <c r="S296" s="8">
        <v>0</v>
      </c>
      <c r="T296" s="9" t="s">
        <v>49</v>
      </c>
      <c r="U296" s="9" t="s">
        <v>35</v>
      </c>
      <c r="V296" s="8" t="s">
        <v>746</v>
      </c>
      <c r="W296" s="10">
        <v>45657</v>
      </c>
      <c r="X296" s="8" t="s">
        <v>747</v>
      </c>
      <c r="Y296" s="8" t="s">
        <v>596</v>
      </c>
      <c r="Z296" s="8" t="s">
        <v>977</v>
      </c>
      <c r="AA296" s="8" t="s">
        <v>67</v>
      </c>
      <c r="AB296" s="8" t="s">
        <v>67</v>
      </c>
      <c r="AC296" s="8" t="s">
        <v>978</v>
      </c>
      <c r="AD296" s="8" t="s">
        <v>227</v>
      </c>
      <c r="AE296" s="8"/>
      <c r="AF296" s="11" t="s">
        <v>1716</v>
      </c>
      <c r="AG296" s="8" t="s">
        <v>1717</v>
      </c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3"/>
      <c r="AT296" s="14">
        <v>143348</v>
      </c>
      <c r="AU296" s="8" t="str">
        <f>AU$21</f>
        <v>W-3.6</v>
      </c>
      <c r="AV296" s="8" t="s">
        <v>1147</v>
      </c>
      <c r="AW296" s="8"/>
      <c r="AX296" s="15">
        <v>8760</v>
      </c>
      <c r="AY296" s="9">
        <v>12</v>
      </c>
      <c r="AZ296" s="16">
        <v>0</v>
      </c>
      <c r="BA296" s="16">
        <v>100</v>
      </c>
      <c r="BB296" s="9">
        <f t="shared" si="101"/>
        <v>0</v>
      </c>
      <c r="BC296" s="9">
        <f t="shared" si="102"/>
        <v>143348</v>
      </c>
      <c r="BD296" s="17">
        <f t="shared" si="103"/>
        <v>0</v>
      </c>
      <c r="BE296" s="17">
        <f t="shared" si="104"/>
        <v>0</v>
      </c>
      <c r="BF296" s="18">
        <f t="shared" si="105"/>
        <v>0</v>
      </c>
      <c r="BG296" s="18">
        <f t="shared" si="106"/>
        <v>0</v>
      </c>
      <c r="BH296" s="18">
        <f t="shared" si="107"/>
        <v>0</v>
      </c>
      <c r="BI296" s="19">
        <f t="shared" si="108"/>
        <v>0</v>
      </c>
      <c r="BJ296" s="20">
        <f t="shared" si="109"/>
        <v>0</v>
      </c>
      <c r="BK296" s="19">
        <f t="shared" si="110"/>
        <v>0</v>
      </c>
      <c r="BL296" s="20">
        <f t="shared" si="111"/>
        <v>0</v>
      </c>
      <c r="BM296" s="12">
        <f>VLOOKUP(AU296,Ceny!$A$3:$E$9,2,FALSE)</f>
        <v>42.41</v>
      </c>
      <c r="BN296" s="20">
        <f>ROUND(BM296*AY296*AZ296/100,2)</f>
        <v>0</v>
      </c>
      <c r="BO296" s="12">
        <f>VLOOKUP(AU296,Ceny!$A$3:$E$9,4,FALSE)</f>
        <v>32.76</v>
      </c>
      <c r="BP296" s="20">
        <f>ROUND(BO296*AY296*BA296/100,2)</f>
        <v>393.12</v>
      </c>
      <c r="BQ296" s="12">
        <f>VLOOKUP(AU296,Ceny!$A$3:$E$9,3,FALSE)</f>
        <v>4.4200000000000003E-2</v>
      </c>
      <c r="BR296" s="20">
        <f t="shared" si="112"/>
        <v>0</v>
      </c>
      <c r="BS296" s="12">
        <f>VLOOKUP(AU296,Ceny!$A$3:$E$9,5,FALSE)</f>
        <v>3.5119999999999998E-2</v>
      </c>
      <c r="BT296" s="20">
        <f t="shared" si="113"/>
        <v>5034.38</v>
      </c>
      <c r="BU296" s="20">
        <v>0</v>
      </c>
      <c r="BV296" s="68">
        <f t="shared" si="114"/>
        <v>0</v>
      </c>
      <c r="BW296" s="21">
        <f t="shared" si="115"/>
        <v>5427.5</v>
      </c>
      <c r="BX296" s="21">
        <f t="shared" si="116"/>
        <v>1248.33</v>
      </c>
      <c r="BY296" s="21">
        <f t="shared" si="117"/>
        <v>6675.83</v>
      </c>
      <c r="CA296" s="66"/>
    </row>
    <row r="297" spans="1:79">
      <c r="A297" s="73">
        <f t="shared" si="118"/>
        <v>284</v>
      </c>
      <c r="B297" s="8" t="s">
        <v>65</v>
      </c>
      <c r="C297" s="8" t="s">
        <v>66</v>
      </c>
      <c r="D297" s="8" t="s">
        <v>67</v>
      </c>
      <c r="E297" s="8" t="s">
        <v>67</v>
      </c>
      <c r="F297" s="8" t="s">
        <v>68</v>
      </c>
      <c r="G297" s="8" t="s">
        <v>69</v>
      </c>
      <c r="H297" s="8"/>
      <c r="I297" s="8" t="s">
        <v>70</v>
      </c>
      <c r="J297" s="8" t="s">
        <v>596</v>
      </c>
      <c r="K297" s="8" t="s">
        <v>597</v>
      </c>
      <c r="L297" s="8" t="s">
        <v>67</v>
      </c>
      <c r="M297" s="8" t="s">
        <v>67</v>
      </c>
      <c r="N297" s="8" t="s">
        <v>598</v>
      </c>
      <c r="O297" s="8" t="s">
        <v>114</v>
      </c>
      <c r="P297" s="8"/>
      <c r="Q297" s="8" t="s">
        <v>740</v>
      </c>
      <c r="R297" s="8" t="s">
        <v>741</v>
      </c>
      <c r="S297" s="8">
        <v>0</v>
      </c>
      <c r="T297" s="9" t="s">
        <v>49</v>
      </c>
      <c r="U297" s="9" t="s">
        <v>35</v>
      </c>
      <c r="V297" s="8" t="s">
        <v>746</v>
      </c>
      <c r="W297" s="10">
        <v>45657</v>
      </c>
      <c r="X297" s="8" t="s">
        <v>747</v>
      </c>
      <c r="Y297" s="8" t="s">
        <v>596</v>
      </c>
      <c r="Z297" s="8" t="s">
        <v>979</v>
      </c>
      <c r="AA297" s="8" t="s">
        <v>67</v>
      </c>
      <c r="AB297" s="8" t="s">
        <v>67</v>
      </c>
      <c r="AC297" s="8" t="s">
        <v>980</v>
      </c>
      <c r="AD297" s="8" t="s">
        <v>231</v>
      </c>
      <c r="AE297" s="8"/>
      <c r="AF297" s="11" t="s">
        <v>1718</v>
      </c>
      <c r="AG297" s="8" t="s">
        <v>1719</v>
      </c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3"/>
      <c r="AT297" s="14">
        <v>97921</v>
      </c>
      <c r="AU297" s="8" t="str">
        <f>AU$16</f>
        <v>W-4</v>
      </c>
      <c r="AV297" s="8" t="s">
        <v>1147</v>
      </c>
      <c r="AW297" s="8"/>
      <c r="AX297" s="15">
        <v>8760</v>
      </c>
      <c r="AY297" s="9">
        <v>12</v>
      </c>
      <c r="AZ297" s="16">
        <v>67</v>
      </c>
      <c r="BA297" s="16">
        <v>33</v>
      </c>
      <c r="BB297" s="9">
        <f t="shared" si="101"/>
        <v>65607.070000000007</v>
      </c>
      <c r="BC297" s="9">
        <f t="shared" si="102"/>
        <v>32313.93</v>
      </c>
      <c r="BD297" s="17">
        <f t="shared" si="103"/>
        <v>0</v>
      </c>
      <c r="BE297" s="17">
        <f t="shared" si="104"/>
        <v>0</v>
      </c>
      <c r="BF297" s="18">
        <f t="shared" si="105"/>
        <v>0</v>
      </c>
      <c r="BG297" s="18">
        <f t="shared" si="106"/>
        <v>0</v>
      </c>
      <c r="BH297" s="18">
        <f t="shared" si="107"/>
        <v>0</v>
      </c>
      <c r="BI297" s="19">
        <f t="shared" si="108"/>
        <v>0</v>
      </c>
      <c r="BJ297" s="20">
        <f t="shared" si="109"/>
        <v>0</v>
      </c>
      <c r="BK297" s="19">
        <f t="shared" si="110"/>
        <v>0</v>
      </c>
      <c r="BL297" s="20">
        <f t="shared" si="111"/>
        <v>0</v>
      </c>
      <c r="BM297" s="12">
        <f>VLOOKUP(AU297,Ceny!$A$3:$E$9,2,FALSE)</f>
        <v>204.77</v>
      </c>
      <c r="BN297" s="20">
        <f>ROUND(BM297*AY297*AZ297/100,2)</f>
        <v>1646.35</v>
      </c>
      <c r="BO297" s="12">
        <f>VLOOKUP(AU297,Ceny!$A$3:$E$9,4,FALSE)</f>
        <v>158.16</v>
      </c>
      <c r="BP297" s="20">
        <f>ROUND(BO297*AY297*BA297/100,2)</f>
        <v>626.30999999999995</v>
      </c>
      <c r="BQ297" s="12">
        <f>VLOOKUP(AU297,Ceny!$A$3:$E$9,3,FALSE)</f>
        <v>4.4069999999999998E-2</v>
      </c>
      <c r="BR297" s="20">
        <f t="shared" si="112"/>
        <v>2891.3</v>
      </c>
      <c r="BS297" s="12">
        <f>VLOOKUP(AU297,Ceny!$A$3:$E$9,5,FALSE)</f>
        <v>3.5020000000000003E-2</v>
      </c>
      <c r="BT297" s="20">
        <f t="shared" si="113"/>
        <v>1131.6300000000001</v>
      </c>
      <c r="BU297" s="20">
        <v>0</v>
      </c>
      <c r="BV297" s="68">
        <f t="shared" si="114"/>
        <v>0</v>
      </c>
      <c r="BW297" s="21">
        <f t="shared" si="115"/>
        <v>6295.59</v>
      </c>
      <c r="BX297" s="21">
        <f t="shared" si="116"/>
        <v>1447.99</v>
      </c>
      <c r="BY297" s="21">
        <f t="shared" si="117"/>
        <v>7743.58</v>
      </c>
      <c r="CA297" s="66"/>
    </row>
    <row r="298" spans="1:79">
      <c r="A298" s="73">
        <f t="shared" si="118"/>
        <v>285</v>
      </c>
      <c r="B298" s="8" t="s">
        <v>65</v>
      </c>
      <c r="C298" s="8" t="s">
        <v>66</v>
      </c>
      <c r="D298" s="8" t="s">
        <v>67</v>
      </c>
      <c r="E298" s="8" t="s">
        <v>67</v>
      </c>
      <c r="F298" s="8" t="s">
        <v>68</v>
      </c>
      <c r="G298" s="8" t="s">
        <v>69</v>
      </c>
      <c r="H298" s="8"/>
      <c r="I298" s="8" t="s">
        <v>70</v>
      </c>
      <c r="J298" s="8" t="s">
        <v>596</v>
      </c>
      <c r="K298" s="8" t="s">
        <v>597</v>
      </c>
      <c r="L298" s="8" t="s">
        <v>67</v>
      </c>
      <c r="M298" s="8" t="s">
        <v>67</v>
      </c>
      <c r="N298" s="8" t="s">
        <v>598</v>
      </c>
      <c r="O298" s="8" t="s">
        <v>114</v>
      </c>
      <c r="P298" s="8"/>
      <c r="Q298" s="8" t="s">
        <v>740</v>
      </c>
      <c r="R298" s="8" t="s">
        <v>741</v>
      </c>
      <c r="S298" s="8">
        <v>0</v>
      </c>
      <c r="T298" s="9" t="s">
        <v>49</v>
      </c>
      <c r="U298" s="9" t="s">
        <v>35</v>
      </c>
      <c r="V298" s="8" t="s">
        <v>746</v>
      </c>
      <c r="W298" s="10">
        <v>45657</v>
      </c>
      <c r="X298" s="8" t="s">
        <v>747</v>
      </c>
      <c r="Y298" s="8" t="s">
        <v>596</v>
      </c>
      <c r="Z298" s="8" t="s">
        <v>684</v>
      </c>
      <c r="AA298" s="8" t="s">
        <v>67</v>
      </c>
      <c r="AB298" s="8" t="s">
        <v>67</v>
      </c>
      <c r="AC298" s="8" t="s">
        <v>981</v>
      </c>
      <c r="AD298" s="8" t="s">
        <v>982</v>
      </c>
      <c r="AE298" s="8"/>
      <c r="AF298" s="11" t="s">
        <v>1720</v>
      </c>
      <c r="AG298" s="8" t="s">
        <v>1721</v>
      </c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3"/>
      <c r="AT298" s="14">
        <v>230</v>
      </c>
      <c r="AU298" s="8" t="str">
        <f>AU$14</f>
        <v>W-1.1</v>
      </c>
      <c r="AV298" s="8" t="s">
        <v>1147</v>
      </c>
      <c r="AW298" s="8"/>
      <c r="AX298" s="15">
        <v>8760</v>
      </c>
      <c r="AY298" s="9">
        <v>12</v>
      </c>
      <c r="AZ298" s="16">
        <v>0</v>
      </c>
      <c r="BA298" s="16">
        <v>100</v>
      </c>
      <c r="BB298" s="9">
        <f t="shared" si="101"/>
        <v>0</v>
      </c>
      <c r="BC298" s="9">
        <f t="shared" si="102"/>
        <v>230</v>
      </c>
      <c r="BD298" s="17">
        <f t="shared" si="103"/>
        <v>0</v>
      </c>
      <c r="BE298" s="17">
        <f t="shared" si="104"/>
        <v>0</v>
      </c>
      <c r="BF298" s="18">
        <f t="shared" si="105"/>
        <v>0</v>
      </c>
      <c r="BG298" s="18">
        <f t="shared" si="106"/>
        <v>0</v>
      </c>
      <c r="BH298" s="18">
        <f t="shared" si="107"/>
        <v>0</v>
      </c>
      <c r="BI298" s="19">
        <f t="shared" si="108"/>
        <v>0</v>
      </c>
      <c r="BJ298" s="20">
        <f t="shared" si="109"/>
        <v>0</v>
      </c>
      <c r="BK298" s="19">
        <f t="shared" si="110"/>
        <v>0</v>
      </c>
      <c r="BL298" s="20">
        <f t="shared" si="111"/>
        <v>0</v>
      </c>
      <c r="BM298" s="12">
        <f>VLOOKUP(AU298,Ceny!$A$3:$E$9,2,FALSE)</f>
        <v>6.01</v>
      </c>
      <c r="BN298" s="20">
        <f>ROUND(BM298*AY298*AZ298/100,2)</f>
        <v>0</v>
      </c>
      <c r="BO298" s="12">
        <f>VLOOKUP(AU298,Ceny!$A$3:$E$9,4,FALSE)</f>
        <v>4.6399999999999997</v>
      </c>
      <c r="BP298" s="20">
        <f>ROUND(BO298*AY298*BA298/100,2)</f>
        <v>55.68</v>
      </c>
      <c r="BQ298" s="12">
        <f>VLOOKUP(AU298,Ceny!$A$3:$E$9,3,FALSE)</f>
        <v>5.706E-2</v>
      </c>
      <c r="BR298" s="20">
        <f t="shared" si="112"/>
        <v>0</v>
      </c>
      <c r="BS298" s="12">
        <f>VLOOKUP(AU298,Ceny!$A$3:$E$9,5,FALSE)</f>
        <v>4.5350000000000001E-2</v>
      </c>
      <c r="BT298" s="20">
        <f t="shared" si="113"/>
        <v>10.43</v>
      </c>
      <c r="BU298" s="20">
        <v>0</v>
      </c>
      <c r="BV298" s="68">
        <f t="shared" si="114"/>
        <v>0</v>
      </c>
      <c r="BW298" s="21">
        <f t="shared" si="115"/>
        <v>66.11</v>
      </c>
      <c r="BX298" s="21">
        <f t="shared" si="116"/>
        <v>15.21</v>
      </c>
      <c r="BY298" s="21">
        <f t="shared" si="117"/>
        <v>81.319999999999993</v>
      </c>
      <c r="CA298" s="66"/>
    </row>
    <row r="299" spans="1:79">
      <c r="A299" s="73">
        <f t="shared" si="118"/>
        <v>286</v>
      </c>
      <c r="B299" s="8" t="s">
        <v>65</v>
      </c>
      <c r="C299" s="8" t="s">
        <v>66</v>
      </c>
      <c r="D299" s="8" t="s">
        <v>67</v>
      </c>
      <c r="E299" s="8" t="s">
        <v>67</v>
      </c>
      <c r="F299" s="8" t="s">
        <v>68</v>
      </c>
      <c r="G299" s="8" t="s">
        <v>69</v>
      </c>
      <c r="H299" s="8"/>
      <c r="I299" s="8" t="s">
        <v>70</v>
      </c>
      <c r="J299" s="8" t="s">
        <v>596</v>
      </c>
      <c r="K299" s="8" t="s">
        <v>597</v>
      </c>
      <c r="L299" s="8" t="s">
        <v>67</v>
      </c>
      <c r="M299" s="8" t="s">
        <v>67</v>
      </c>
      <c r="N299" s="8" t="s">
        <v>598</v>
      </c>
      <c r="O299" s="8" t="s">
        <v>114</v>
      </c>
      <c r="P299" s="8"/>
      <c r="Q299" s="8" t="s">
        <v>740</v>
      </c>
      <c r="R299" s="8" t="s">
        <v>741</v>
      </c>
      <c r="S299" s="8">
        <v>0</v>
      </c>
      <c r="T299" s="9" t="s">
        <v>49</v>
      </c>
      <c r="U299" s="9" t="s">
        <v>35</v>
      </c>
      <c r="V299" s="8" t="s">
        <v>746</v>
      </c>
      <c r="W299" s="10">
        <v>45657</v>
      </c>
      <c r="X299" s="8" t="s">
        <v>747</v>
      </c>
      <c r="Y299" s="8" t="s">
        <v>596</v>
      </c>
      <c r="Z299" s="8" t="s">
        <v>684</v>
      </c>
      <c r="AA299" s="8" t="s">
        <v>67</v>
      </c>
      <c r="AB299" s="8" t="s">
        <v>67</v>
      </c>
      <c r="AC299" s="8" t="s">
        <v>981</v>
      </c>
      <c r="AD299" s="8" t="s">
        <v>90</v>
      </c>
      <c r="AE299" s="8"/>
      <c r="AF299" s="11" t="s">
        <v>1722</v>
      </c>
      <c r="AG299" s="8" t="s">
        <v>1723</v>
      </c>
      <c r="AH299" s="12">
        <v>34913</v>
      </c>
      <c r="AI299" s="12">
        <v>0</v>
      </c>
      <c r="AJ299" s="12">
        <v>33043</v>
      </c>
      <c r="AK299" s="12">
        <v>27761</v>
      </c>
      <c r="AL299" s="12">
        <v>17583</v>
      </c>
      <c r="AM299" s="12">
        <v>5849</v>
      </c>
      <c r="AN299" s="12">
        <v>5411</v>
      </c>
      <c r="AO299" s="12">
        <v>5530</v>
      </c>
      <c r="AP299" s="12">
        <v>5480</v>
      </c>
      <c r="AQ299" s="12">
        <v>24806</v>
      </c>
      <c r="AR299" s="12">
        <v>32159</v>
      </c>
      <c r="AS299" s="13">
        <v>37902</v>
      </c>
      <c r="AT299" s="14">
        <f>AH299+AI299+AJ299+AK299+AL299+AM299+AN299+AO299+AP299+AQ299+AR299+AS299</f>
        <v>230437</v>
      </c>
      <c r="AU299" s="8" t="str">
        <f>AU$18</f>
        <v>W-5.1</v>
      </c>
      <c r="AV299" s="8" t="s">
        <v>1147</v>
      </c>
      <c r="AW299" s="8" t="s">
        <v>1186</v>
      </c>
      <c r="AX299" s="15">
        <v>8760</v>
      </c>
      <c r="AY299" s="9">
        <v>12</v>
      </c>
      <c r="AZ299" s="16">
        <v>0</v>
      </c>
      <c r="BA299" s="16">
        <v>100</v>
      </c>
      <c r="BB299" s="9">
        <f t="shared" si="101"/>
        <v>0</v>
      </c>
      <c r="BC299" s="9">
        <f t="shared" si="102"/>
        <v>230437</v>
      </c>
      <c r="BD299" s="17">
        <f t="shared" si="103"/>
        <v>0</v>
      </c>
      <c r="BE299" s="17">
        <f t="shared" si="104"/>
        <v>0</v>
      </c>
      <c r="BF299" s="18">
        <f t="shared" si="105"/>
        <v>0</v>
      </c>
      <c r="BG299" s="18">
        <f t="shared" si="106"/>
        <v>0</v>
      </c>
      <c r="BH299" s="18">
        <f t="shared" si="107"/>
        <v>0</v>
      </c>
      <c r="BI299" s="19">
        <f t="shared" si="108"/>
        <v>0</v>
      </c>
      <c r="BJ299" s="20">
        <f t="shared" si="109"/>
        <v>0</v>
      </c>
      <c r="BK299" s="19">
        <f t="shared" si="110"/>
        <v>0</v>
      </c>
      <c r="BL299" s="20">
        <f t="shared" si="111"/>
        <v>0</v>
      </c>
      <c r="BM299" s="12">
        <f>VLOOKUP(AU299,Ceny!$A$3:$E$9,2,FALSE)</f>
        <v>6.4200000000000004E-3</v>
      </c>
      <c r="BN299" s="20">
        <f>ROUND(BM299*AX299*AW299*AZ299/100,2)</f>
        <v>0</v>
      </c>
      <c r="BO299" s="12">
        <f>VLOOKUP(AU299,Ceny!$A$3:$E$9,4,FALSE)</f>
        <v>4.96E-3</v>
      </c>
      <c r="BP299" s="20">
        <f>ROUND(BO299*AW299*AX299*BA299/100,2)</f>
        <v>7647.13</v>
      </c>
      <c r="BQ299" s="12">
        <f>VLOOKUP(AU299,Ceny!$A$3:$E$9,3,FALSE)</f>
        <v>2.3060000000000001E-2</v>
      </c>
      <c r="BR299" s="20">
        <f t="shared" si="112"/>
        <v>0</v>
      </c>
      <c r="BS299" s="12">
        <f>VLOOKUP(AU299,Ceny!$A$3:$E$9,5,FALSE)</f>
        <v>1.8329999999999999E-2</v>
      </c>
      <c r="BT299" s="20">
        <f t="shared" si="113"/>
        <v>4223.91</v>
      </c>
      <c r="BU299" s="20">
        <v>0</v>
      </c>
      <c r="BV299" s="68">
        <f t="shared" si="114"/>
        <v>0</v>
      </c>
      <c r="BW299" s="21">
        <f t="shared" si="115"/>
        <v>11871.04</v>
      </c>
      <c r="BX299" s="21">
        <f t="shared" si="116"/>
        <v>2730.34</v>
      </c>
      <c r="BY299" s="21">
        <f t="shared" si="117"/>
        <v>14601.380000000001</v>
      </c>
      <c r="CA299" s="66"/>
    </row>
    <row r="300" spans="1:79">
      <c r="A300" s="73">
        <f t="shared" si="118"/>
        <v>287</v>
      </c>
      <c r="B300" s="8" t="s">
        <v>65</v>
      </c>
      <c r="C300" s="8" t="s">
        <v>66</v>
      </c>
      <c r="D300" s="8" t="s">
        <v>67</v>
      </c>
      <c r="E300" s="8" t="s">
        <v>67</v>
      </c>
      <c r="F300" s="8" t="s">
        <v>68</v>
      </c>
      <c r="G300" s="8" t="s">
        <v>69</v>
      </c>
      <c r="H300" s="8"/>
      <c r="I300" s="8" t="s">
        <v>70</v>
      </c>
      <c r="J300" s="8" t="s">
        <v>596</v>
      </c>
      <c r="K300" s="8" t="s">
        <v>597</v>
      </c>
      <c r="L300" s="8" t="s">
        <v>67</v>
      </c>
      <c r="M300" s="8" t="s">
        <v>67</v>
      </c>
      <c r="N300" s="8" t="s">
        <v>598</v>
      </c>
      <c r="O300" s="8" t="s">
        <v>114</v>
      </c>
      <c r="P300" s="8"/>
      <c r="Q300" s="8" t="s">
        <v>740</v>
      </c>
      <c r="R300" s="8" t="s">
        <v>741</v>
      </c>
      <c r="S300" s="8">
        <v>0</v>
      </c>
      <c r="T300" s="9" t="s">
        <v>49</v>
      </c>
      <c r="U300" s="9" t="s">
        <v>35</v>
      </c>
      <c r="V300" s="8" t="s">
        <v>746</v>
      </c>
      <c r="W300" s="10">
        <v>45657</v>
      </c>
      <c r="X300" s="8" t="s">
        <v>747</v>
      </c>
      <c r="Y300" s="8" t="s">
        <v>596</v>
      </c>
      <c r="Z300" s="8" t="s">
        <v>983</v>
      </c>
      <c r="AA300" s="8" t="s">
        <v>67</v>
      </c>
      <c r="AB300" s="8" t="s">
        <v>67</v>
      </c>
      <c r="AC300" s="8" t="s">
        <v>984</v>
      </c>
      <c r="AD300" s="8" t="s">
        <v>276</v>
      </c>
      <c r="AE300" s="8" t="s">
        <v>985</v>
      </c>
      <c r="AF300" s="11" t="s">
        <v>1724</v>
      </c>
      <c r="AG300" s="8" t="s">
        <v>1725</v>
      </c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3"/>
      <c r="AT300" s="14">
        <v>381</v>
      </c>
      <c r="AU300" s="8" t="str">
        <f>AU$21</f>
        <v>W-3.6</v>
      </c>
      <c r="AV300" s="8" t="s">
        <v>1147</v>
      </c>
      <c r="AW300" s="8"/>
      <c r="AX300" s="15">
        <v>8760</v>
      </c>
      <c r="AY300" s="9">
        <v>12</v>
      </c>
      <c r="AZ300" s="16">
        <v>100</v>
      </c>
      <c r="BA300" s="16">
        <v>0</v>
      </c>
      <c r="BB300" s="9">
        <f t="shared" si="101"/>
        <v>381</v>
      </c>
      <c r="BC300" s="9">
        <f t="shared" si="102"/>
        <v>0</v>
      </c>
      <c r="BD300" s="17">
        <f t="shared" si="103"/>
        <v>0</v>
      </c>
      <c r="BE300" s="17">
        <f t="shared" si="104"/>
        <v>0</v>
      </c>
      <c r="BF300" s="18">
        <f t="shared" si="105"/>
        <v>0</v>
      </c>
      <c r="BG300" s="18">
        <f t="shared" si="106"/>
        <v>0</v>
      </c>
      <c r="BH300" s="18">
        <f t="shared" si="107"/>
        <v>0</v>
      </c>
      <c r="BI300" s="19">
        <f t="shared" si="108"/>
        <v>0</v>
      </c>
      <c r="BJ300" s="20">
        <f t="shared" si="109"/>
        <v>0</v>
      </c>
      <c r="BK300" s="19">
        <f t="shared" si="110"/>
        <v>0</v>
      </c>
      <c r="BL300" s="20">
        <f t="shared" si="111"/>
        <v>0</v>
      </c>
      <c r="BM300" s="12">
        <f>VLOOKUP(AU300,Ceny!$A$3:$E$9,2,FALSE)</f>
        <v>42.41</v>
      </c>
      <c r="BN300" s="20">
        <f t="shared" ref="BN300:BN317" si="122">ROUND(BM300*AY300*AZ300/100,2)</f>
        <v>508.92</v>
      </c>
      <c r="BO300" s="12">
        <f>VLOOKUP(AU300,Ceny!$A$3:$E$9,4,FALSE)</f>
        <v>32.76</v>
      </c>
      <c r="BP300" s="20">
        <f t="shared" ref="BP300:BP317" si="123">ROUND(BO300*AY300*BA300/100,2)</f>
        <v>0</v>
      </c>
      <c r="BQ300" s="12">
        <f>VLOOKUP(AU300,Ceny!$A$3:$E$9,3,FALSE)</f>
        <v>4.4200000000000003E-2</v>
      </c>
      <c r="BR300" s="20">
        <f t="shared" si="112"/>
        <v>16.84</v>
      </c>
      <c r="BS300" s="12">
        <f>VLOOKUP(AU300,Ceny!$A$3:$E$9,5,FALSE)</f>
        <v>3.5119999999999998E-2</v>
      </c>
      <c r="BT300" s="20">
        <f t="shared" si="113"/>
        <v>0</v>
      </c>
      <c r="BU300" s="20">
        <v>0</v>
      </c>
      <c r="BV300" s="68">
        <f t="shared" si="114"/>
        <v>0</v>
      </c>
      <c r="BW300" s="21">
        <f t="shared" si="115"/>
        <v>525.76</v>
      </c>
      <c r="BX300" s="21">
        <f t="shared" si="116"/>
        <v>120.92</v>
      </c>
      <c r="BY300" s="21">
        <f t="shared" si="117"/>
        <v>646.67999999999995</v>
      </c>
      <c r="CA300" s="66"/>
    </row>
    <row r="301" spans="1:79">
      <c r="A301" s="73">
        <f t="shared" si="118"/>
        <v>288</v>
      </c>
      <c r="B301" s="8" t="s">
        <v>65</v>
      </c>
      <c r="C301" s="8" t="s">
        <v>66</v>
      </c>
      <c r="D301" s="8" t="s">
        <v>67</v>
      </c>
      <c r="E301" s="8" t="s">
        <v>67</v>
      </c>
      <c r="F301" s="8" t="s">
        <v>68</v>
      </c>
      <c r="G301" s="8" t="s">
        <v>69</v>
      </c>
      <c r="H301" s="8"/>
      <c r="I301" s="8" t="s">
        <v>70</v>
      </c>
      <c r="J301" s="8" t="s">
        <v>596</v>
      </c>
      <c r="K301" s="8" t="s">
        <v>597</v>
      </c>
      <c r="L301" s="8" t="s">
        <v>67</v>
      </c>
      <c r="M301" s="8" t="s">
        <v>67</v>
      </c>
      <c r="N301" s="8" t="s">
        <v>598</v>
      </c>
      <c r="O301" s="8" t="s">
        <v>114</v>
      </c>
      <c r="P301" s="8"/>
      <c r="Q301" s="8" t="s">
        <v>740</v>
      </c>
      <c r="R301" s="8" t="s">
        <v>741</v>
      </c>
      <c r="S301" s="8">
        <v>0</v>
      </c>
      <c r="T301" s="9" t="s">
        <v>49</v>
      </c>
      <c r="U301" s="9" t="s">
        <v>35</v>
      </c>
      <c r="V301" s="8" t="s">
        <v>746</v>
      </c>
      <c r="W301" s="10">
        <v>45657</v>
      </c>
      <c r="X301" s="8" t="s">
        <v>747</v>
      </c>
      <c r="Y301" s="8" t="s">
        <v>596</v>
      </c>
      <c r="Z301" s="8" t="s">
        <v>270</v>
      </c>
      <c r="AA301" s="8" t="s">
        <v>67</v>
      </c>
      <c r="AB301" s="8" t="s">
        <v>67</v>
      </c>
      <c r="AC301" s="8" t="s">
        <v>271</v>
      </c>
      <c r="AD301" s="8" t="s">
        <v>374</v>
      </c>
      <c r="AE301" s="8" t="s">
        <v>985</v>
      </c>
      <c r="AF301" s="11" t="s">
        <v>1726</v>
      </c>
      <c r="AG301" s="8" t="s">
        <v>1727</v>
      </c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3"/>
      <c r="AT301" s="14">
        <v>9372</v>
      </c>
      <c r="AU301" s="8" t="str">
        <f>AU$21</f>
        <v>W-3.6</v>
      </c>
      <c r="AV301" s="8" t="s">
        <v>1147</v>
      </c>
      <c r="AW301" s="8"/>
      <c r="AX301" s="15">
        <v>8760</v>
      </c>
      <c r="AY301" s="9">
        <v>12</v>
      </c>
      <c r="AZ301" s="16">
        <v>100</v>
      </c>
      <c r="BA301" s="16">
        <v>0</v>
      </c>
      <c r="BB301" s="9">
        <f t="shared" si="101"/>
        <v>9372</v>
      </c>
      <c r="BC301" s="9">
        <f t="shared" si="102"/>
        <v>0</v>
      </c>
      <c r="BD301" s="17">
        <f t="shared" si="103"/>
        <v>0</v>
      </c>
      <c r="BE301" s="17">
        <f t="shared" si="104"/>
        <v>0</v>
      </c>
      <c r="BF301" s="18">
        <f t="shared" si="105"/>
        <v>0</v>
      </c>
      <c r="BG301" s="18">
        <f t="shared" si="106"/>
        <v>0</v>
      </c>
      <c r="BH301" s="18">
        <f t="shared" si="107"/>
        <v>0</v>
      </c>
      <c r="BI301" s="19">
        <f t="shared" si="108"/>
        <v>0</v>
      </c>
      <c r="BJ301" s="20">
        <f t="shared" si="109"/>
        <v>0</v>
      </c>
      <c r="BK301" s="19">
        <f t="shared" si="110"/>
        <v>0</v>
      </c>
      <c r="BL301" s="20">
        <f t="shared" si="111"/>
        <v>0</v>
      </c>
      <c r="BM301" s="12">
        <f>VLOOKUP(AU301,Ceny!$A$3:$E$9,2,FALSE)</f>
        <v>42.41</v>
      </c>
      <c r="BN301" s="20">
        <f t="shared" si="122"/>
        <v>508.92</v>
      </c>
      <c r="BO301" s="12">
        <f>VLOOKUP(AU301,Ceny!$A$3:$E$9,4,FALSE)</f>
        <v>32.76</v>
      </c>
      <c r="BP301" s="20">
        <f t="shared" si="123"/>
        <v>0</v>
      </c>
      <c r="BQ301" s="12">
        <f>VLOOKUP(AU301,Ceny!$A$3:$E$9,3,FALSE)</f>
        <v>4.4200000000000003E-2</v>
      </c>
      <c r="BR301" s="20">
        <f t="shared" si="112"/>
        <v>414.24</v>
      </c>
      <c r="BS301" s="12">
        <f>VLOOKUP(AU301,Ceny!$A$3:$E$9,5,FALSE)</f>
        <v>3.5119999999999998E-2</v>
      </c>
      <c r="BT301" s="20">
        <f t="shared" si="113"/>
        <v>0</v>
      </c>
      <c r="BU301" s="20">
        <v>0</v>
      </c>
      <c r="BV301" s="68">
        <f t="shared" si="114"/>
        <v>0</v>
      </c>
      <c r="BW301" s="21">
        <f t="shared" si="115"/>
        <v>923.16000000000008</v>
      </c>
      <c r="BX301" s="21">
        <f t="shared" si="116"/>
        <v>212.33</v>
      </c>
      <c r="BY301" s="21">
        <f t="shared" si="117"/>
        <v>1135.49</v>
      </c>
      <c r="CA301" s="66"/>
    </row>
    <row r="302" spans="1:79">
      <c r="A302" s="73">
        <f t="shared" si="118"/>
        <v>289</v>
      </c>
      <c r="B302" s="8" t="s">
        <v>65</v>
      </c>
      <c r="C302" s="8" t="s">
        <v>66</v>
      </c>
      <c r="D302" s="8" t="s">
        <v>67</v>
      </c>
      <c r="E302" s="8" t="s">
        <v>67</v>
      </c>
      <c r="F302" s="8" t="s">
        <v>68</v>
      </c>
      <c r="G302" s="8" t="s">
        <v>69</v>
      </c>
      <c r="H302" s="8"/>
      <c r="I302" s="8" t="s">
        <v>70</v>
      </c>
      <c r="J302" s="8" t="s">
        <v>596</v>
      </c>
      <c r="K302" s="8" t="s">
        <v>597</v>
      </c>
      <c r="L302" s="8" t="s">
        <v>67</v>
      </c>
      <c r="M302" s="8" t="s">
        <v>67</v>
      </c>
      <c r="N302" s="8" t="s">
        <v>598</v>
      </c>
      <c r="O302" s="8" t="s">
        <v>114</v>
      </c>
      <c r="P302" s="8"/>
      <c r="Q302" s="8" t="s">
        <v>740</v>
      </c>
      <c r="R302" s="8" t="s">
        <v>741</v>
      </c>
      <c r="S302" s="8">
        <v>0</v>
      </c>
      <c r="T302" s="9" t="s">
        <v>49</v>
      </c>
      <c r="U302" s="9" t="s">
        <v>35</v>
      </c>
      <c r="V302" s="8" t="s">
        <v>746</v>
      </c>
      <c r="W302" s="10">
        <v>45657</v>
      </c>
      <c r="X302" s="8" t="s">
        <v>747</v>
      </c>
      <c r="Y302" s="8" t="s">
        <v>596</v>
      </c>
      <c r="Z302" s="8" t="s">
        <v>793</v>
      </c>
      <c r="AA302" s="8" t="s">
        <v>67</v>
      </c>
      <c r="AB302" s="8" t="s">
        <v>67</v>
      </c>
      <c r="AC302" s="8" t="s">
        <v>794</v>
      </c>
      <c r="AD302" s="8">
        <v>43</v>
      </c>
      <c r="AE302" s="8" t="s">
        <v>985</v>
      </c>
      <c r="AF302" s="11" t="s">
        <v>1728</v>
      </c>
      <c r="AG302" s="8" t="s">
        <v>1729</v>
      </c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3"/>
      <c r="AT302" s="14">
        <v>29161</v>
      </c>
      <c r="AU302" s="8" t="str">
        <f>AU$21</f>
        <v>W-3.6</v>
      </c>
      <c r="AV302" s="8" t="s">
        <v>1147</v>
      </c>
      <c r="AW302" s="8"/>
      <c r="AX302" s="15">
        <v>8760</v>
      </c>
      <c r="AY302" s="9">
        <v>12</v>
      </c>
      <c r="AZ302" s="16">
        <v>100</v>
      </c>
      <c r="BA302" s="16">
        <v>0</v>
      </c>
      <c r="BB302" s="9">
        <f t="shared" si="101"/>
        <v>29161</v>
      </c>
      <c r="BC302" s="9">
        <f t="shared" si="102"/>
        <v>0</v>
      </c>
      <c r="BD302" s="17">
        <f t="shared" si="103"/>
        <v>0</v>
      </c>
      <c r="BE302" s="17">
        <f t="shared" si="104"/>
        <v>0</v>
      </c>
      <c r="BF302" s="18">
        <f t="shared" si="105"/>
        <v>0</v>
      </c>
      <c r="BG302" s="18">
        <f t="shared" si="106"/>
        <v>0</v>
      </c>
      <c r="BH302" s="18">
        <f t="shared" si="107"/>
        <v>0</v>
      </c>
      <c r="BI302" s="19">
        <f t="shared" si="108"/>
        <v>0</v>
      </c>
      <c r="BJ302" s="20">
        <f t="shared" si="109"/>
        <v>0</v>
      </c>
      <c r="BK302" s="19">
        <f t="shared" si="110"/>
        <v>0</v>
      </c>
      <c r="BL302" s="20">
        <f t="shared" si="111"/>
        <v>0</v>
      </c>
      <c r="BM302" s="12">
        <f>VLOOKUP(AU302,Ceny!$A$3:$E$9,2,FALSE)</f>
        <v>42.41</v>
      </c>
      <c r="BN302" s="20">
        <f t="shared" si="122"/>
        <v>508.92</v>
      </c>
      <c r="BO302" s="12">
        <f>VLOOKUP(AU302,Ceny!$A$3:$E$9,4,FALSE)</f>
        <v>32.76</v>
      </c>
      <c r="BP302" s="20">
        <f t="shared" si="123"/>
        <v>0</v>
      </c>
      <c r="BQ302" s="12">
        <f>VLOOKUP(AU302,Ceny!$A$3:$E$9,3,FALSE)</f>
        <v>4.4200000000000003E-2</v>
      </c>
      <c r="BR302" s="20">
        <f t="shared" si="112"/>
        <v>1288.92</v>
      </c>
      <c r="BS302" s="12">
        <f>VLOOKUP(AU302,Ceny!$A$3:$E$9,5,FALSE)</f>
        <v>3.5119999999999998E-2</v>
      </c>
      <c r="BT302" s="20">
        <f t="shared" si="113"/>
        <v>0</v>
      </c>
      <c r="BU302" s="20">
        <v>0</v>
      </c>
      <c r="BV302" s="68">
        <f t="shared" si="114"/>
        <v>0</v>
      </c>
      <c r="BW302" s="21">
        <f t="shared" si="115"/>
        <v>1797.8400000000001</v>
      </c>
      <c r="BX302" s="21">
        <f t="shared" si="116"/>
        <v>413.5</v>
      </c>
      <c r="BY302" s="21">
        <f t="shared" si="117"/>
        <v>2211.34</v>
      </c>
      <c r="CA302" s="66"/>
    </row>
    <row r="303" spans="1:79">
      <c r="A303" s="73">
        <f t="shared" si="118"/>
        <v>290</v>
      </c>
      <c r="B303" s="8" t="s">
        <v>65</v>
      </c>
      <c r="C303" s="8" t="s">
        <v>66</v>
      </c>
      <c r="D303" s="8" t="s">
        <v>67</v>
      </c>
      <c r="E303" s="8" t="s">
        <v>67</v>
      </c>
      <c r="F303" s="8" t="s">
        <v>68</v>
      </c>
      <c r="G303" s="8" t="s">
        <v>69</v>
      </c>
      <c r="H303" s="8"/>
      <c r="I303" s="8" t="s">
        <v>70</v>
      </c>
      <c r="J303" s="8" t="s">
        <v>596</v>
      </c>
      <c r="K303" s="8" t="s">
        <v>597</v>
      </c>
      <c r="L303" s="8" t="s">
        <v>67</v>
      </c>
      <c r="M303" s="8" t="s">
        <v>67</v>
      </c>
      <c r="N303" s="8" t="s">
        <v>598</v>
      </c>
      <c r="O303" s="8" t="s">
        <v>114</v>
      </c>
      <c r="P303" s="8"/>
      <c r="Q303" s="8" t="s">
        <v>740</v>
      </c>
      <c r="R303" s="8" t="s">
        <v>741</v>
      </c>
      <c r="S303" s="8">
        <v>0</v>
      </c>
      <c r="T303" s="9" t="s">
        <v>49</v>
      </c>
      <c r="U303" s="9" t="s">
        <v>35</v>
      </c>
      <c r="V303" s="8" t="s">
        <v>746</v>
      </c>
      <c r="W303" s="10">
        <v>45657</v>
      </c>
      <c r="X303" s="8" t="s">
        <v>747</v>
      </c>
      <c r="Y303" s="8" t="s">
        <v>596</v>
      </c>
      <c r="Z303" s="8" t="s">
        <v>986</v>
      </c>
      <c r="AA303" s="8" t="s">
        <v>67</v>
      </c>
      <c r="AB303" s="8" t="s">
        <v>67</v>
      </c>
      <c r="AC303" s="8" t="s">
        <v>987</v>
      </c>
      <c r="AD303" s="8" t="s">
        <v>988</v>
      </c>
      <c r="AE303" s="8" t="s">
        <v>985</v>
      </c>
      <c r="AF303" s="11" t="s">
        <v>1730</v>
      </c>
      <c r="AG303" s="8" t="s">
        <v>1731</v>
      </c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3"/>
      <c r="AT303" s="14">
        <v>28612</v>
      </c>
      <c r="AU303" s="8" t="str">
        <f>AU$21</f>
        <v>W-3.6</v>
      </c>
      <c r="AV303" s="8" t="s">
        <v>1147</v>
      </c>
      <c r="AW303" s="8"/>
      <c r="AX303" s="15">
        <v>8760</v>
      </c>
      <c r="AY303" s="9">
        <v>12</v>
      </c>
      <c r="AZ303" s="16">
        <v>100</v>
      </c>
      <c r="BA303" s="16">
        <v>0</v>
      </c>
      <c r="BB303" s="9">
        <f t="shared" si="101"/>
        <v>28612</v>
      </c>
      <c r="BC303" s="9">
        <f t="shared" si="102"/>
        <v>0</v>
      </c>
      <c r="BD303" s="17">
        <f t="shared" si="103"/>
        <v>0</v>
      </c>
      <c r="BE303" s="17">
        <f t="shared" si="104"/>
        <v>0</v>
      </c>
      <c r="BF303" s="18">
        <f t="shared" si="105"/>
        <v>0</v>
      </c>
      <c r="BG303" s="18">
        <f t="shared" si="106"/>
        <v>0</v>
      </c>
      <c r="BH303" s="18">
        <f t="shared" si="107"/>
        <v>0</v>
      </c>
      <c r="BI303" s="19">
        <f t="shared" si="108"/>
        <v>0</v>
      </c>
      <c r="BJ303" s="20">
        <f t="shared" si="109"/>
        <v>0</v>
      </c>
      <c r="BK303" s="19">
        <f t="shared" si="110"/>
        <v>0</v>
      </c>
      <c r="BL303" s="20">
        <f t="shared" si="111"/>
        <v>0</v>
      </c>
      <c r="BM303" s="12">
        <f>VLOOKUP(AU303,Ceny!$A$3:$E$9,2,FALSE)</f>
        <v>42.41</v>
      </c>
      <c r="BN303" s="20">
        <f t="shared" si="122"/>
        <v>508.92</v>
      </c>
      <c r="BO303" s="12">
        <f>VLOOKUP(AU303,Ceny!$A$3:$E$9,4,FALSE)</f>
        <v>32.76</v>
      </c>
      <c r="BP303" s="20">
        <f t="shared" si="123"/>
        <v>0</v>
      </c>
      <c r="BQ303" s="12">
        <f>VLOOKUP(AU303,Ceny!$A$3:$E$9,3,FALSE)</f>
        <v>4.4200000000000003E-2</v>
      </c>
      <c r="BR303" s="20">
        <f t="shared" si="112"/>
        <v>1264.6500000000001</v>
      </c>
      <c r="BS303" s="12">
        <f>VLOOKUP(AU303,Ceny!$A$3:$E$9,5,FALSE)</f>
        <v>3.5119999999999998E-2</v>
      </c>
      <c r="BT303" s="20">
        <f t="shared" si="113"/>
        <v>0</v>
      </c>
      <c r="BU303" s="20">
        <v>0</v>
      </c>
      <c r="BV303" s="68">
        <f t="shared" si="114"/>
        <v>0</v>
      </c>
      <c r="BW303" s="21">
        <f t="shared" si="115"/>
        <v>1773.5700000000002</v>
      </c>
      <c r="BX303" s="21">
        <f t="shared" si="116"/>
        <v>407.92</v>
      </c>
      <c r="BY303" s="21">
        <f t="shared" si="117"/>
        <v>2181.4900000000002</v>
      </c>
      <c r="CA303" s="66"/>
    </row>
    <row r="304" spans="1:79">
      <c r="A304" s="73">
        <f t="shared" si="118"/>
        <v>291</v>
      </c>
      <c r="B304" s="8" t="s">
        <v>65</v>
      </c>
      <c r="C304" s="8" t="s">
        <v>66</v>
      </c>
      <c r="D304" s="8" t="s">
        <v>67</v>
      </c>
      <c r="E304" s="8" t="s">
        <v>67</v>
      </c>
      <c r="F304" s="8" t="s">
        <v>68</v>
      </c>
      <c r="G304" s="8" t="s">
        <v>69</v>
      </c>
      <c r="H304" s="8"/>
      <c r="I304" s="8" t="s">
        <v>70</v>
      </c>
      <c r="J304" s="8" t="s">
        <v>596</v>
      </c>
      <c r="K304" s="8" t="s">
        <v>597</v>
      </c>
      <c r="L304" s="8" t="s">
        <v>67</v>
      </c>
      <c r="M304" s="8" t="s">
        <v>67</v>
      </c>
      <c r="N304" s="8" t="s">
        <v>598</v>
      </c>
      <c r="O304" s="8" t="s">
        <v>114</v>
      </c>
      <c r="P304" s="8"/>
      <c r="Q304" s="8" t="s">
        <v>740</v>
      </c>
      <c r="R304" s="8" t="s">
        <v>741</v>
      </c>
      <c r="S304" s="8">
        <v>0</v>
      </c>
      <c r="T304" s="9" t="s">
        <v>49</v>
      </c>
      <c r="U304" s="9" t="s">
        <v>35</v>
      </c>
      <c r="V304" s="8" t="s">
        <v>746</v>
      </c>
      <c r="W304" s="10">
        <v>45657</v>
      </c>
      <c r="X304" s="8" t="s">
        <v>747</v>
      </c>
      <c r="Y304" s="8" t="s">
        <v>596</v>
      </c>
      <c r="Z304" s="8" t="s">
        <v>974</v>
      </c>
      <c r="AA304" s="8" t="s">
        <v>67</v>
      </c>
      <c r="AB304" s="8" t="s">
        <v>67</v>
      </c>
      <c r="AC304" s="8" t="s">
        <v>989</v>
      </c>
      <c r="AD304" s="8" t="s">
        <v>990</v>
      </c>
      <c r="AE304" s="8" t="s">
        <v>985</v>
      </c>
      <c r="AF304" s="11" t="s">
        <v>1732</v>
      </c>
      <c r="AG304" s="8" t="s">
        <v>1733</v>
      </c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3"/>
      <c r="AT304" s="14">
        <v>27228</v>
      </c>
      <c r="AU304" s="8" t="str">
        <f>AU$21</f>
        <v>W-3.6</v>
      </c>
      <c r="AV304" s="8" t="s">
        <v>1147</v>
      </c>
      <c r="AW304" s="8"/>
      <c r="AX304" s="15">
        <v>8760</v>
      </c>
      <c r="AY304" s="9">
        <v>12</v>
      </c>
      <c r="AZ304" s="16">
        <v>100</v>
      </c>
      <c r="BA304" s="16">
        <v>0</v>
      </c>
      <c r="BB304" s="9">
        <f t="shared" si="101"/>
        <v>27228</v>
      </c>
      <c r="BC304" s="9">
        <f t="shared" si="102"/>
        <v>0</v>
      </c>
      <c r="BD304" s="17">
        <f t="shared" si="103"/>
        <v>0</v>
      </c>
      <c r="BE304" s="17">
        <f t="shared" si="104"/>
        <v>0</v>
      </c>
      <c r="BF304" s="18">
        <f t="shared" si="105"/>
        <v>0</v>
      </c>
      <c r="BG304" s="18">
        <f t="shared" si="106"/>
        <v>0</v>
      </c>
      <c r="BH304" s="18">
        <f t="shared" si="107"/>
        <v>0</v>
      </c>
      <c r="BI304" s="19">
        <f t="shared" si="108"/>
        <v>0</v>
      </c>
      <c r="BJ304" s="20">
        <f t="shared" si="109"/>
        <v>0</v>
      </c>
      <c r="BK304" s="19">
        <f t="shared" si="110"/>
        <v>0</v>
      </c>
      <c r="BL304" s="20">
        <f t="shared" si="111"/>
        <v>0</v>
      </c>
      <c r="BM304" s="12">
        <f>VLOOKUP(AU304,Ceny!$A$3:$E$9,2,FALSE)</f>
        <v>42.41</v>
      </c>
      <c r="BN304" s="20">
        <f t="shared" si="122"/>
        <v>508.92</v>
      </c>
      <c r="BO304" s="12">
        <f>VLOOKUP(AU304,Ceny!$A$3:$E$9,4,FALSE)</f>
        <v>32.76</v>
      </c>
      <c r="BP304" s="20">
        <f t="shared" si="123"/>
        <v>0</v>
      </c>
      <c r="BQ304" s="12">
        <f>VLOOKUP(AU304,Ceny!$A$3:$E$9,3,FALSE)</f>
        <v>4.4200000000000003E-2</v>
      </c>
      <c r="BR304" s="20">
        <f t="shared" si="112"/>
        <v>1203.48</v>
      </c>
      <c r="BS304" s="12">
        <f>VLOOKUP(AU304,Ceny!$A$3:$E$9,5,FALSE)</f>
        <v>3.5119999999999998E-2</v>
      </c>
      <c r="BT304" s="20">
        <f t="shared" si="113"/>
        <v>0</v>
      </c>
      <c r="BU304" s="20">
        <v>0</v>
      </c>
      <c r="BV304" s="68">
        <f t="shared" si="114"/>
        <v>0</v>
      </c>
      <c r="BW304" s="21">
        <f t="shared" si="115"/>
        <v>1712.4</v>
      </c>
      <c r="BX304" s="21">
        <f t="shared" si="116"/>
        <v>393.85</v>
      </c>
      <c r="BY304" s="21">
        <f t="shared" si="117"/>
        <v>2106.25</v>
      </c>
      <c r="CA304" s="66"/>
    </row>
    <row r="305" spans="1:79">
      <c r="A305" s="73">
        <f t="shared" si="118"/>
        <v>292</v>
      </c>
      <c r="B305" s="8" t="s">
        <v>65</v>
      </c>
      <c r="C305" s="8" t="s">
        <v>66</v>
      </c>
      <c r="D305" s="8" t="s">
        <v>67</v>
      </c>
      <c r="E305" s="8" t="s">
        <v>67</v>
      </c>
      <c r="F305" s="8" t="s">
        <v>68</v>
      </c>
      <c r="G305" s="8" t="s">
        <v>69</v>
      </c>
      <c r="H305" s="8"/>
      <c r="I305" s="8" t="s">
        <v>70</v>
      </c>
      <c r="J305" s="8" t="s">
        <v>596</v>
      </c>
      <c r="K305" s="8" t="s">
        <v>597</v>
      </c>
      <c r="L305" s="8" t="s">
        <v>67</v>
      </c>
      <c r="M305" s="8" t="s">
        <v>67</v>
      </c>
      <c r="N305" s="8" t="s">
        <v>598</v>
      </c>
      <c r="O305" s="8" t="s">
        <v>114</v>
      </c>
      <c r="P305" s="8"/>
      <c r="Q305" s="8" t="s">
        <v>740</v>
      </c>
      <c r="R305" s="8" t="s">
        <v>741</v>
      </c>
      <c r="S305" s="8">
        <v>0</v>
      </c>
      <c r="T305" s="9" t="s">
        <v>49</v>
      </c>
      <c r="U305" s="9" t="s">
        <v>35</v>
      </c>
      <c r="V305" s="8" t="s">
        <v>746</v>
      </c>
      <c r="W305" s="10">
        <v>45657</v>
      </c>
      <c r="X305" s="8" t="s">
        <v>747</v>
      </c>
      <c r="Y305" s="8" t="s">
        <v>596</v>
      </c>
      <c r="Z305" s="8" t="s">
        <v>675</v>
      </c>
      <c r="AA305" s="8" t="s">
        <v>67</v>
      </c>
      <c r="AB305" s="8" t="s">
        <v>67</v>
      </c>
      <c r="AC305" s="8" t="s">
        <v>676</v>
      </c>
      <c r="AD305" s="8" t="s">
        <v>991</v>
      </c>
      <c r="AE305" s="8" t="s">
        <v>985</v>
      </c>
      <c r="AF305" s="11" t="s">
        <v>1734</v>
      </c>
      <c r="AG305" s="8" t="s">
        <v>1735</v>
      </c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3"/>
      <c r="AT305" s="14">
        <v>22843</v>
      </c>
      <c r="AU305" s="8" t="str">
        <f>AU$29</f>
        <v>W-2.1</v>
      </c>
      <c r="AV305" s="8" t="s">
        <v>1147</v>
      </c>
      <c r="AW305" s="8"/>
      <c r="AX305" s="15">
        <v>8760</v>
      </c>
      <c r="AY305" s="9">
        <v>12</v>
      </c>
      <c r="AZ305" s="16">
        <v>100</v>
      </c>
      <c r="BA305" s="16">
        <v>0</v>
      </c>
      <c r="BB305" s="9">
        <f t="shared" si="101"/>
        <v>22843</v>
      </c>
      <c r="BC305" s="9">
        <f t="shared" si="102"/>
        <v>0</v>
      </c>
      <c r="BD305" s="17">
        <f t="shared" si="103"/>
        <v>0</v>
      </c>
      <c r="BE305" s="17">
        <f t="shared" si="104"/>
        <v>0</v>
      </c>
      <c r="BF305" s="18">
        <f t="shared" si="105"/>
        <v>0</v>
      </c>
      <c r="BG305" s="18">
        <f t="shared" si="106"/>
        <v>0</v>
      </c>
      <c r="BH305" s="18">
        <f t="shared" si="107"/>
        <v>0</v>
      </c>
      <c r="BI305" s="19">
        <f t="shared" si="108"/>
        <v>0</v>
      </c>
      <c r="BJ305" s="20">
        <f t="shared" si="109"/>
        <v>0</v>
      </c>
      <c r="BK305" s="19">
        <f t="shared" si="110"/>
        <v>0</v>
      </c>
      <c r="BL305" s="20">
        <f t="shared" si="111"/>
        <v>0</v>
      </c>
      <c r="BM305" s="12">
        <f>VLOOKUP(AU305,Ceny!$A$3:$E$9,2,FALSE)</f>
        <v>13.04</v>
      </c>
      <c r="BN305" s="20">
        <f t="shared" si="122"/>
        <v>156.47999999999999</v>
      </c>
      <c r="BO305" s="12">
        <f>VLOOKUP(AU305,Ceny!$A$3:$E$9,4,FALSE)</f>
        <v>10.07</v>
      </c>
      <c r="BP305" s="20">
        <f t="shared" si="123"/>
        <v>0</v>
      </c>
      <c r="BQ305" s="12">
        <f>VLOOKUP(AU305,Ceny!$A$3:$E$9,3,FALSE)</f>
        <v>4.7559999999999998E-2</v>
      </c>
      <c r="BR305" s="20">
        <f t="shared" si="112"/>
        <v>1086.4100000000001</v>
      </c>
      <c r="BS305" s="12">
        <f>VLOOKUP(AU305,Ceny!$A$3:$E$9,5,FALSE)</f>
        <v>3.7789999999999997E-2</v>
      </c>
      <c r="BT305" s="20">
        <f t="shared" si="113"/>
        <v>0</v>
      </c>
      <c r="BU305" s="20">
        <v>0</v>
      </c>
      <c r="BV305" s="68">
        <f t="shared" si="114"/>
        <v>0</v>
      </c>
      <c r="BW305" s="21">
        <f t="shared" si="115"/>
        <v>1242.8900000000001</v>
      </c>
      <c r="BX305" s="21">
        <f t="shared" si="116"/>
        <v>285.86</v>
      </c>
      <c r="BY305" s="21">
        <f t="shared" si="117"/>
        <v>1528.75</v>
      </c>
      <c r="CA305" s="66"/>
    </row>
    <row r="306" spans="1:79">
      <c r="A306" s="73">
        <f t="shared" si="118"/>
        <v>293</v>
      </c>
      <c r="B306" s="8" t="s">
        <v>65</v>
      </c>
      <c r="C306" s="8" t="s">
        <v>66</v>
      </c>
      <c r="D306" s="8" t="s">
        <v>67</v>
      </c>
      <c r="E306" s="8" t="s">
        <v>67</v>
      </c>
      <c r="F306" s="8" t="s">
        <v>68</v>
      </c>
      <c r="G306" s="8" t="s">
        <v>69</v>
      </c>
      <c r="H306" s="8"/>
      <c r="I306" s="8" t="s">
        <v>70</v>
      </c>
      <c r="J306" s="8" t="s">
        <v>596</v>
      </c>
      <c r="K306" s="8" t="s">
        <v>597</v>
      </c>
      <c r="L306" s="8" t="s">
        <v>67</v>
      </c>
      <c r="M306" s="8" t="s">
        <v>67</v>
      </c>
      <c r="N306" s="8" t="s">
        <v>598</v>
      </c>
      <c r="O306" s="8" t="s">
        <v>114</v>
      </c>
      <c r="P306" s="8"/>
      <c r="Q306" s="8" t="s">
        <v>740</v>
      </c>
      <c r="R306" s="8" t="s">
        <v>741</v>
      </c>
      <c r="S306" s="8">
        <v>0</v>
      </c>
      <c r="T306" s="9" t="s">
        <v>49</v>
      </c>
      <c r="U306" s="9" t="s">
        <v>35</v>
      </c>
      <c r="V306" s="8" t="s">
        <v>746</v>
      </c>
      <c r="W306" s="10">
        <v>45657</v>
      </c>
      <c r="X306" s="8" t="s">
        <v>747</v>
      </c>
      <c r="Y306" s="8" t="s">
        <v>596</v>
      </c>
      <c r="Z306" s="8" t="s">
        <v>954</v>
      </c>
      <c r="AA306" s="8" t="s">
        <v>67</v>
      </c>
      <c r="AB306" s="8" t="s">
        <v>67</v>
      </c>
      <c r="AC306" s="8" t="s">
        <v>955</v>
      </c>
      <c r="AD306" s="8" t="s">
        <v>992</v>
      </c>
      <c r="AE306" s="8" t="s">
        <v>985</v>
      </c>
      <c r="AF306" s="11" t="s">
        <v>1736</v>
      </c>
      <c r="AG306" s="8" t="s">
        <v>1737</v>
      </c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3"/>
      <c r="AT306" s="14">
        <v>9176</v>
      </c>
      <c r="AU306" s="8" t="str">
        <f>AU$29</f>
        <v>W-2.1</v>
      </c>
      <c r="AV306" s="8" t="s">
        <v>1147</v>
      </c>
      <c r="AW306" s="8"/>
      <c r="AX306" s="15">
        <v>8760</v>
      </c>
      <c r="AY306" s="9">
        <v>12</v>
      </c>
      <c r="AZ306" s="16">
        <v>100</v>
      </c>
      <c r="BA306" s="16">
        <v>0</v>
      </c>
      <c r="BB306" s="9">
        <f t="shared" si="101"/>
        <v>9176</v>
      </c>
      <c r="BC306" s="9">
        <f t="shared" si="102"/>
        <v>0</v>
      </c>
      <c r="BD306" s="17">
        <f t="shared" si="103"/>
        <v>0</v>
      </c>
      <c r="BE306" s="17">
        <f t="shared" si="104"/>
        <v>0</v>
      </c>
      <c r="BF306" s="18">
        <f t="shared" si="105"/>
        <v>0</v>
      </c>
      <c r="BG306" s="18">
        <f t="shared" si="106"/>
        <v>0</v>
      </c>
      <c r="BH306" s="18">
        <f t="shared" si="107"/>
        <v>0</v>
      </c>
      <c r="BI306" s="19">
        <f t="shared" si="108"/>
        <v>0</v>
      </c>
      <c r="BJ306" s="20">
        <f t="shared" si="109"/>
        <v>0</v>
      </c>
      <c r="BK306" s="19">
        <f t="shared" si="110"/>
        <v>0</v>
      </c>
      <c r="BL306" s="20">
        <f t="shared" si="111"/>
        <v>0</v>
      </c>
      <c r="BM306" s="12">
        <f>VLOOKUP(AU306,Ceny!$A$3:$E$9,2,FALSE)</f>
        <v>13.04</v>
      </c>
      <c r="BN306" s="20">
        <f t="shared" si="122"/>
        <v>156.47999999999999</v>
      </c>
      <c r="BO306" s="12">
        <f>VLOOKUP(AU306,Ceny!$A$3:$E$9,4,FALSE)</f>
        <v>10.07</v>
      </c>
      <c r="BP306" s="20">
        <f t="shared" si="123"/>
        <v>0</v>
      </c>
      <c r="BQ306" s="12">
        <f>VLOOKUP(AU306,Ceny!$A$3:$E$9,3,FALSE)</f>
        <v>4.7559999999999998E-2</v>
      </c>
      <c r="BR306" s="20">
        <f t="shared" si="112"/>
        <v>436.41</v>
      </c>
      <c r="BS306" s="12">
        <f>VLOOKUP(AU306,Ceny!$A$3:$E$9,5,FALSE)</f>
        <v>3.7789999999999997E-2</v>
      </c>
      <c r="BT306" s="20">
        <f t="shared" si="113"/>
        <v>0</v>
      </c>
      <c r="BU306" s="20">
        <v>0</v>
      </c>
      <c r="BV306" s="68">
        <f t="shared" si="114"/>
        <v>0</v>
      </c>
      <c r="BW306" s="21">
        <f t="shared" si="115"/>
        <v>592.89</v>
      </c>
      <c r="BX306" s="21">
        <f t="shared" si="116"/>
        <v>136.36000000000001</v>
      </c>
      <c r="BY306" s="21">
        <f t="shared" si="117"/>
        <v>729.25</v>
      </c>
      <c r="CA306" s="66"/>
    </row>
    <row r="307" spans="1:79">
      <c r="A307" s="73">
        <f t="shared" si="118"/>
        <v>294</v>
      </c>
      <c r="B307" s="8" t="s">
        <v>65</v>
      </c>
      <c r="C307" s="8" t="s">
        <v>66</v>
      </c>
      <c r="D307" s="8" t="s">
        <v>67</v>
      </c>
      <c r="E307" s="8" t="s">
        <v>67</v>
      </c>
      <c r="F307" s="8" t="s">
        <v>68</v>
      </c>
      <c r="G307" s="8" t="s">
        <v>69</v>
      </c>
      <c r="H307" s="8"/>
      <c r="I307" s="8" t="s">
        <v>70</v>
      </c>
      <c r="J307" s="8" t="s">
        <v>596</v>
      </c>
      <c r="K307" s="8" t="s">
        <v>597</v>
      </c>
      <c r="L307" s="8" t="s">
        <v>67</v>
      </c>
      <c r="M307" s="8" t="s">
        <v>67</v>
      </c>
      <c r="N307" s="8" t="s">
        <v>598</v>
      </c>
      <c r="O307" s="8" t="s">
        <v>114</v>
      </c>
      <c r="P307" s="8"/>
      <c r="Q307" s="8" t="s">
        <v>740</v>
      </c>
      <c r="R307" s="8" t="s">
        <v>741</v>
      </c>
      <c r="S307" s="8">
        <v>0</v>
      </c>
      <c r="T307" s="9" t="s">
        <v>49</v>
      </c>
      <c r="U307" s="9" t="s">
        <v>35</v>
      </c>
      <c r="V307" s="8" t="s">
        <v>746</v>
      </c>
      <c r="W307" s="10">
        <v>45657</v>
      </c>
      <c r="X307" s="8" t="s">
        <v>747</v>
      </c>
      <c r="Y307" s="8" t="s">
        <v>596</v>
      </c>
      <c r="Z307" s="8" t="s">
        <v>127</v>
      </c>
      <c r="AA307" s="8" t="s">
        <v>67</v>
      </c>
      <c r="AB307" s="8" t="s">
        <v>67</v>
      </c>
      <c r="AC307" s="8" t="s">
        <v>128</v>
      </c>
      <c r="AD307" s="8" t="s">
        <v>971</v>
      </c>
      <c r="AE307" s="8"/>
      <c r="AF307" s="11" t="s">
        <v>1738</v>
      </c>
      <c r="AG307" s="8" t="s">
        <v>1739</v>
      </c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3"/>
      <c r="AT307" s="14">
        <v>32936</v>
      </c>
      <c r="AU307" s="8" t="str">
        <f>AU$21</f>
        <v>W-3.6</v>
      </c>
      <c r="AV307" s="8" t="s">
        <v>1147</v>
      </c>
      <c r="AW307" s="8"/>
      <c r="AX307" s="15">
        <v>8760</v>
      </c>
      <c r="AY307" s="9">
        <v>12</v>
      </c>
      <c r="AZ307" s="16">
        <v>4</v>
      </c>
      <c r="BA307" s="16">
        <v>96</v>
      </c>
      <c r="BB307" s="9">
        <f t="shared" si="101"/>
        <v>1317.44</v>
      </c>
      <c r="BC307" s="9">
        <f t="shared" si="102"/>
        <v>31618.560000000001</v>
      </c>
      <c r="BD307" s="17">
        <f t="shared" si="103"/>
        <v>0</v>
      </c>
      <c r="BE307" s="17">
        <f t="shared" si="104"/>
        <v>0</v>
      </c>
      <c r="BF307" s="18">
        <f t="shared" si="105"/>
        <v>0</v>
      </c>
      <c r="BG307" s="18">
        <f t="shared" si="106"/>
        <v>0</v>
      </c>
      <c r="BH307" s="18">
        <f t="shared" si="107"/>
        <v>0</v>
      </c>
      <c r="BI307" s="19">
        <f t="shared" si="108"/>
        <v>0</v>
      </c>
      <c r="BJ307" s="20">
        <f t="shared" si="109"/>
        <v>0</v>
      </c>
      <c r="BK307" s="19">
        <f t="shared" si="110"/>
        <v>0</v>
      </c>
      <c r="BL307" s="20">
        <f t="shared" si="111"/>
        <v>0</v>
      </c>
      <c r="BM307" s="12">
        <f>VLOOKUP(AU307,Ceny!$A$3:$E$9,2,FALSE)</f>
        <v>42.41</v>
      </c>
      <c r="BN307" s="20">
        <f t="shared" si="122"/>
        <v>20.36</v>
      </c>
      <c r="BO307" s="12">
        <f>VLOOKUP(AU307,Ceny!$A$3:$E$9,4,FALSE)</f>
        <v>32.76</v>
      </c>
      <c r="BP307" s="20">
        <f t="shared" si="123"/>
        <v>377.4</v>
      </c>
      <c r="BQ307" s="12">
        <f>VLOOKUP(AU307,Ceny!$A$3:$E$9,3,FALSE)</f>
        <v>4.4200000000000003E-2</v>
      </c>
      <c r="BR307" s="20">
        <f t="shared" si="112"/>
        <v>58.23</v>
      </c>
      <c r="BS307" s="12">
        <f>VLOOKUP(AU307,Ceny!$A$3:$E$9,5,FALSE)</f>
        <v>3.5119999999999998E-2</v>
      </c>
      <c r="BT307" s="20">
        <f t="shared" si="113"/>
        <v>1110.44</v>
      </c>
      <c r="BU307" s="20">
        <v>0</v>
      </c>
      <c r="BV307" s="68">
        <f t="shared" si="114"/>
        <v>0</v>
      </c>
      <c r="BW307" s="21">
        <f t="shared" si="115"/>
        <v>1566.4299999999998</v>
      </c>
      <c r="BX307" s="21">
        <f t="shared" si="116"/>
        <v>360.28</v>
      </c>
      <c r="BY307" s="21">
        <f t="shared" si="117"/>
        <v>1926.7099999999998</v>
      </c>
      <c r="CA307" s="66"/>
    </row>
    <row r="308" spans="1:79">
      <c r="A308" s="73">
        <f t="shared" si="118"/>
        <v>295</v>
      </c>
      <c r="B308" s="8" t="s">
        <v>65</v>
      </c>
      <c r="C308" s="8" t="s">
        <v>66</v>
      </c>
      <c r="D308" s="8" t="s">
        <v>67</v>
      </c>
      <c r="E308" s="8" t="s">
        <v>67</v>
      </c>
      <c r="F308" s="8" t="s">
        <v>68</v>
      </c>
      <c r="G308" s="8" t="s">
        <v>69</v>
      </c>
      <c r="H308" s="8"/>
      <c r="I308" s="8" t="s">
        <v>70</v>
      </c>
      <c r="J308" s="8" t="s">
        <v>596</v>
      </c>
      <c r="K308" s="8" t="s">
        <v>597</v>
      </c>
      <c r="L308" s="8" t="s">
        <v>67</v>
      </c>
      <c r="M308" s="8" t="s">
        <v>67</v>
      </c>
      <c r="N308" s="8" t="s">
        <v>598</v>
      </c>
      <c r="O308" s="8" t="s">
        <v>114</v>
      </c>
      <c r="P308" s="8"/>
      <c r="Q308" s="8" t="s">
        <v>740</v>
      </c>
      <c r="R308" s="8" t="s">
        <v>741</v>
      </c>
      <c r="S308" s="8">
        <v>0</v>
      </c>
      <c r="T308" s="9" t="s">
        <v>49</v>
      </c>
      <c r="U308" s="9" t="s">
        <v>35</v>
      </c>
      <c r="V308" s="8" t="s">
        <v>746</v>
      </c>
      <c r="W308" s="10">
        <v>45657</v>
      </c>
      <c r="X308" s="8" t="s">
        <v>747</v>
      </c>
      <c r="Y308" s="8" t="s">
        <v>596</v>
      </c>
      <c r="Z308" s="8" t="s">
        <v>127</v>
      </c>
      <c r="AA308" s="8" t="s">
        <v>67</v>
      </c>
      <c r="AB308" s="8" t="s">
        <v>67</v>
      </c>
      <c r="AC308" s="8" t="s">
        <v>128</v>
      </c>
      <c r="AD308" s="8" t="s">
        <v>971</v>
      </c>
      <c r="AE308" s="8"/>
      <c r="AF308" s="11" t="s">
        <v>1740</v>
      </c>
      <c r="AG308" s="8" t="s">
        <v>1741</v>
      </c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3"/>
      <c r="AT308" s="14">
        <v>20767</v>
      </c>
      <c r="AU308" s="8" t="str">
        <f>AU$21</f>
        <v>W-3.6</v>
      </c>
      <c r="AV308" s="8" t="s">
        <v>1147</v>
      </c>
      <c r="AW308" s="8"/>
      <c r="AX308" s="15">
        <v>8760</v>
      </c>
      <c r="AY308" s="9">
        <v>12</v>
      </c>
      <c r="AZ308" s="16">
        <v>4</v>
      </c>
      <c r="BA308" s="16">
        <v>96</v>
      </c>
      <c r="BB308" s="9">
        <f t="shared" si="101"/>
        <v>830.68</v>
      </c>
      <c r="BC308" s="9">
        <f t="shared" si="102"/>
        <v>19936.32</v>
      </c>
      <c r="BD308" s="17">
        <f t="shared" si="103"/>
        <v>0</v>
      </c>
      <c r="BE308" s="17">
        <f t="shared" si="104"/>
        <v>0</v>
      </c>
      <c r="BF308" s="18">
        <f t="shared" si="105"/>
        <v>0</v>
      </c>
      <c r="BG308" s="18">
        <f t="shared" si="106"/>
        <v>0</v>
      </c>
      <c r="BH308" s="18">
        <f t="shared" si="107"/>
        <v>0</v>
      </c>
      <c r="BI308" s="19">
        <f t="shared" si="108"/>
        <v>0</v>
      </c>
      <c r="BJ308" s="20">
        <f t="shared" si="109"/>
        <v>0</v>
      </c>
      <c r="BK308" s="19">
        <f t="shared" si="110"/>
        <v>0</v>
      </c>
      <c r="BL308" s="20">
        <f t="shared" si="111"/>
        <v>0</v>
      </c>
      <c r="BM308" s="12">
        <f>VLOOKUP(AU308,Ceny!$A$3:$E$9,2,FALSE)</f>
        <v>42.41</v>
      </c>
      <c r="BN308" s="20">
        <f t="shared" si="122"/>
        <v>20.36</v>
      </c>
      <c r="BO308" s="12">
        <f>VLOOKUP(AU308,Ceny!$A$3:$E$9,4,FALSE)</f>
        <v>32.76</v>
      </c>
      <c r="BP308" s="20">
        <f t="shared" si="123"/>
        <v>377.4</v>
      </c>
      <c r="BQ308" s="12">
        <f>VLOOKUP(AU308,Ceny!$A$3:$E$9,3,FALSE)</f>
        <v>4.4200000000000003E-2</v>
      </c>
      <c r="BR308" s="20">
        <f t="shared" si="112"/>
        <v>36.72</v>
      </c>
      <c r="BS308" s="12">
        <f>VLOOKUP(AU308,Ceny!$A$3:$E$9,5,FALSE)</f>
        <v>3.5119999999999998E-2</v>
      </c>
      <c r="BT308" s="20">
        <f t="shared" si="113"/>
        <v>700.16</v>
      </c>
      <c r="BU308" s="20">
        <v>0</v>
      </c>
      <c r="BV308" s="68">
        <f t="shared" si="114"/>
        <v>0</v>
      </c>
      <c r="BW308" s="21">
        <f t="shared" si="115"/>
        <v>1134.6399999999999</v>
      </c>
      <c r="BX308" s="21">
        <f t="shared" si="116"/>
        <v>260.97000000000003</v>
      </c>
      <c r="BY308" s="21">
        <f t="shared" si="117"/>
        <v>1395.61</v>
      </c>
      <c r="CA308" s="66"/>
    </row>
    <row r="309" spans="1:79">
      <c r="A309" s="73">
        <f t="shared" si="118"/>
        <v>296</v>
      </c>
      <c r="B309" s="8" t="s">
        <v>65</v>
      </c>
      <c r="C309" s="8" t="s">
        <v>66</v>
      </c>
      <c r="D309" s="8" t="s">
        <v>67</v>
      </c>
      <c r="E309" s="8" t="s">
        <v>67</v>
      </c>
      <c r="F309" s="8" t="s">
        <v>68</v>
      </c>
      <c r="G309" s="8" t="s">
        <v>69</v>
      </c>
      <c r="H309" s="8"/>
      <c r="I309" s="8" t="s">
        <v>70</v>
      </c>
      <c r="J309" s="8" t="s">
        <v>596</v>
      </c>
      <c r="K309" s="8" t="s">
        <v>597</v>
      </c>
      <c r="L309" s="8" t="s">
        <v>67</v>
      </c>
      <c r="M309" s="8" t="s">
        <v>67</v>
      </c>
      <c r="N309" s="8" t="s">
        <v>598</v>
      </c>
      <c r="O309" s="8" t="s">
        <v>114</v>
      </c>
      <c r="P309" s="8"/>
      <c r="Q309" s="8" t="s">
        <v>740</v>
      </c>
      <c r="R309" s="8" t="s">
        <v>741</v>
      </c>
      <c r="S309" s="8">
        <v>0</v>
      </c>
      <c r="T309" s="9" t="s">
        <v>49</v>
      </c>
      <c r="U309" s="9" t="s">
        <v>35</v>
      </c>
      <c r="V309" s="8" t="s">
        <v>746</v>
      </c>
      <c r="W309" s="10">
        <v>45657</v>
      </c>
      <c r="X309" s="8" t="s">
        <v>747</v>
      </c>
      <c r="Y309" s="8" t="s">
        <v>596</v>
      </c>
      <c r="Z309" s="8" t="s">
        <v>993</v>
      </c>
      <c r="AA309" s="8" t="s">
        <v>67</v>
      </c>
      <c r="AB309" s="8" t="s">
        <v>67</v>
      </c>
      <c r="AC309" s="8" t="s">
        <v>994</v>
      </c>
      <c r="AD309" s="8" t="s">
        <v>995</v>
      </c>
      <c r="AE309" s="8" t="s">
        <v>985</v>
      </c>
      <c r="AF309" s="11" t="s">
        <v>1742</v>
      </c>
      <c r="AG309" s="8" t="s">
        <v>1743</v>
      </c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3"/>
      <c r="AT309" s="14">
        <v>16865</v>
      </c>
      <c r="AU309" s="8" t="str">
        <f>AU$21</f>
        <v>W-3.6</v>
      </c>
      <c r="AV309" s="8" t="s">
        <v>1147</v>
      </c>
      <c r="AW309" s="8"/>
      <c r="AX309" s="15">
        <v>8760</v>
      </c>
      <c r="AY309" s="9">
        <v>12</v>
      </c>
      <c r="AZ309" s="16">
        <v>100</v>
      </c>
      <c r="BA309" s="16">
        <v>0</v>
      </c>
      <c r="BB309" s="9">
        <f t="shared" si="101"/>
        <v>16865</v>
      </c>
      <c r="BC309" s="9">
        <f t="shared" si="102"/>
        <v>0</v>
      </c>
      <c r="BD309" s="17">
        <f t="shared" si="103"/>
        <v>0</v>
      </c>
      <c r="BE309" s="17">
        <f t="shared" si="104"/>
        <v>0</v>
      </c>
      <c r="BF309" s="18">
        <f t="shared" si="105"/>
        <v>0</v>
      </c>
      <c r="BG309" s="18">
        <f t="shared" si="106"/>
        <v>0</v>
      </c>
      <c r="BH309" s="18">
        <f t="shared" si="107"/>
        <v>0</v>
      </c>
      <c r="BI309" s="19">
        <f t="shared" si="108"/>
        <v>0</v>
      </c>
      <c r="BJ309" s="20">
        <f t="shared" si="109"/>
        <v>0</v>
      </c>
      <c r="BK309" s="19">
        <f t="shared" si="110"/>
        <v>0</v>
      </c>
      <c r="BL309" s="20">
        <f t="shared" si="111"/>
        <v>0</v>
      </c>
      <c r="BM309" s="12">
        <f>VLOOKUP(AU309,Ceny!$A$3:$E$9,2,FALSE)</f>
        <v>42.41</v>
      </c>
      <c r="BN309" s="20">
        <f t="shared" si="122"/>
        <v>508.92</v>
      </c>
      <c r="BO309" s="12">
        <f>VLOOKUP(AU309,Ceny!$A$3:$E$9,4,FALSE)</f>
        <v>32.76</v>
      </c>
      <c r="BP309" s="20">
        <f t="shared" si="123"/>
        <v>0</v>
      </c>
      <c r="BQ309" s="12">
        <f>VLOOKUP(AU309,Ceny!$A$3:$E$9,3,FALSE)</f>
        <v>4.4200000000000003E-2</v>
      </c>
      <c r="BR309" s="20">
        <f t="shared" si="112"/>
        <v>745.43</v>
      </c>
      <c r="BS309" s="12">
        <f>VLOOKUP(AU309,Ceny!$A$3:$E$9,5,FALSE)</f>
        <v>3.5119999999999998E-2</v>
      </c>
      <c r="BT309" s="20">
        <f t="shared" si="113"/>
        <v>0</v>
      </c>
      <c r="BU309" s="20">
        <v>0</v>
      </c>
      <c r="BV309" s="68">
        <f t="shared" si="114"/>
        <v>0</v>
      </c>
      <c r="BW309" s="21">
        <f t="shared" si="115"/>
        <v>1254.3499999999999</v>
      </c>
      <c r="BX309" s="21">
        <f t="shared" si="116"/>
        <v>288.5</v>
      </c>
      <c r="BY309" s="21">
        <f t="shared" si="117"/>
        <v>1542.85</v>
      </c>
      <c r="CA309" s="66"/>
    </row>
    <row r="310" spans="1:79">
      <c r="A310" s="73">
        <f t="shared" si="118"/>
        <v>297</v>
      </c>
      <c r="B310" s="8" t="s">
        <v>65</v>
      </c>
      <c r="C310" s="8" t="s">
        <v>66</v>
      </c>
      <c r="D310" s="8" t="s">
        <v>67</v>
      </c>
      <c r="E310" s="8" t="s">
        <v>67</v>
      </c>
      <c r="F310" s="8" t="s">
        <v>68</v>
      </c>
      <c r="G310" s="8" t="s">
        <v>69</v>
      </c>
      <c r="H310" s="8"/>
      <c r="I310" s="8" t="s">
        <v>70</v>
      </c>
      <c r="J310" s="8" t="s">
        <v>596</v>
      </c>
      <c r="K310" s="8" t="s">
        <v>597</v>
      </c>
      <c r="L310" s="8" t="s">
        <v>67</v>
      </c>
      <c r="M310" s="8" t="s">
        <v>67</v>
      </c>
      <c r="N310" s="8" t="s">
        <v>598</v>
      </c>
      <c r="O310" s="8" t="s">
        <v>114</v>
      </c>
      <c r="P310" s="8"/>
      <c r="Q310" s="8" t="s">
        <v>740</v>
      </c>
      <c r="R310" s="8" t="s">
        <v>741</v>
      </c>
      <c r="S310" s="8">
        <v>0</v>
      </c>
      <c r="T310" s="9" t="s">
        <v>49</v>
      </c>
      <c r="U310" s="9" t="s">
        <v>35</v>
      </c>
      <c r="V310" s="8" t="s">
        <v>746</v>
      </c>
      <c r="W310" s="10">
        <v>45657</v>
      </c>
      <c r="X310" s="8" t="s">
        <v>747</v>
      </c>
      <c r="Y310" s="8" t="s">
        <v>596</v>
      </c>
      <c r="Z310" s="8" t="s">
        <v>684</v>
      </c>
      <c r="AA310" s="8" t="s">
        <v>67</v>
      </c>
      <c r="AB310" s="8" t="s">
        <v>67</v>
      </c>
      <c r="AC310" s="8" t="s">
        <v>685</v>
      </c>
      <c r="AD310" s="8" t="s">
        <v>298</v>
      </c>
      <c r="AE310" s="8"/>
      <c r="AF310" s="11" t="s">
        <v>1744</v>
      </c>
      <c r="AG310" s="8" t="s">
        <v>1745</v>
      </c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3"/>
      <c r="AT310" s="14">
        <v>757</v>
      </c>
      <c r="AU310" s="8" t="str">
        <f>AU$29</f>
        <v>W-2.1</v>
      </c>
      <c r="AV310" s="8" t="s">
        <v>1147</v>
      </c>
      <c r="AW310" s="8"/>
      <c r="AX310" s="15">
        <v>8760</v>
      </c>
      <c r="AY310" s="9">
        <v>12</v>
      </c>
      <c r="AZ310" s="16">
        <v>0</v>
      </c>
      <c r="BA310" s="16">
        <v>100</v>
      </c>
      <c r="BB310" s="9">
        <f t="shared" si="101"/>
        <v>0</v>
      </c>
      <c r="BC310" s="9">
        <f t="shared" si="102"/>
        <v>757</v>
      </c>
      <c r="BD310" s="17">
        <f t="shared" si="103"/>
        <v>0</v>
      </c>
      <c r="BE310" s="17">
        <f t="shared" si="104"/>
        <v>0</v>
      </c>
      <c r="BF310" s="18">
        <f t="shared" si="105"/>
        <v>0</v>
      </c>
      <c r="BG310" s="18">
        <f t="shared" si="106"/>
        <v>0</v>
      </c>
      <c r="BH310" s="18">
        <f t="shared" si="107"/>
        <v>0</v>
      </c>
      <c r="BI310" s="19">
        <f t="shared" si="108"/>
        <v>0</v>
      </c>
      <c r="BJ310" s="20">
        <f t="shared" si="109"/>
        <v>0</v>
      </c>
      <c r="BK310" s="19">
        <f t="shared" si="110"/>
        <v>0</v>
      </c>
      <c r="BL310" s="20">
        <f t="shared" si="111"/>
        <v>0</v>
      </c>
      <c r="BM310" s="12">
        <f>VLOOKUP(AU310,Ceny!$A$3:$E$9,2,FALSE)</f>
        <v>13.04</v>
      </c>
      <c r="BN310" s="20">
        <f t="shared" si="122"/>
        <v>0</v>
      </c>
      <c r="BO310" s="12">
        <f>VLOOKUP(AU310,Ceny!$A$3:$E$9,4,FALSE)</f>
        <v>10.07</v>
      </c>
      <c r="BP310" s="20">
        <f t="shared" si="123"/>
        <v>120.84</v>
      </c>
      <c r="BQ310" s="12">
        <f>VLOOKUP(AU310,Ceny!$A$3:$E$9,3,FALSE)</f>
        <v>4.7559999999999998E-2</v>
      </c>
      <c r="BR310" s="20">
        <f t="shared" si="112"/>
        <v>0</v>
      </c>
      <c r="BS310" s="12">
        <f>VLOOKUP(AU310,Ceny!$A$3:$E$9,5,FALSE)</f>
        <v>3.7789999999999997E-2</v>
      </c>
      <c r="BT310" s="20">
        <f t="shared" si="113"/>
        <v>28.61</v>
      </c>
      <c r="BU310" s="20">
        <v>0</v>
      </c>
      <c r="BV310" s="68">
        <f t="shared" si="114"/>
        <v>0</v>
      </c>
      <c r="BW310" s="21">
        <f t="shared" si="115"/>
        <v>149.44999999999999</v>
      </c>
      <c r="BX310" s="21">
        <f t="shared" si="116"/>
        <v>34.369999999999997</v>
      </c>
      <c r="BY310" s="21">
        <f t="shared" si="117"/>
        <v>183.82</v>
      </c>
      <c r="CA310" s="66"/>
    </row>
    <row r="311" spans="1:79">
      <c r="A311" s="73">
        <f t="shared" si="118"/>
        <v>298</v>
      </c>
      <c r="B311" s="8" t="s">
        <v>65</v>
      </c>
      <c r="C311" s="8" t="s">
        <v>66</v>
      </c>
      <c r="D311" s="8" t="s">
        <v>67</v>
      </c>
      <c r="E311" s="8" t="s">
        <v>67</v>
      </c>
      <c r="F311" s="8" t="s">
        <v>68</v>
      </c>
      <c r="G311" s="8" t="s">
        <v>69</v>
      </c>
      <c r="H311" s="8"/>
      <c r="I311" s="8" t="s">
        <v>70</v>
      </c>
      <c r="J311" s="8" t="s">
        <v>596</v>
      </c>
      <c r="K311" s="8" t="s">
        <v>597</v>
      </c>
      <c r="L311" s="8" t="s">
        <v>67</v>
      </c>
      <c r="M311" s="8" t="s">
        <v>67</v>
      </c>
      <c r="N311" s="8" t="s">
        <v>598</v>
      </c>
      <c r="O311" s="8" t="s">
        <v>114</v>
      </c>
      <c r="P311" s="8"/>
      <c r="Q311" s="8" t="s">
        <v>740</v>
      </c>
      <c r="R311" s="8" t="s">
        <v>741</v>
      </c>
      <c r="S311" s="8">
        <v>0</v>
      </c>
      <c r="T311" s="9" t="s">
        <v>49</v>
      </c>
      <c r="U311" s="9" t="s">
        <v>35</v>
      </c>
      <c r="V311" s="8" t="s">
        <v>746</v>
      </c>
      <c r="W311" s="10">
        <v>45657</v>
      </c>
      <c r="X311" s="8" t="s">
        <v>747</v>
      </c>
      <c r="Y311" s="8" t="s">
        <v>596</v>
      </c>
      <c r="Z311" s="8" t="s">
        <v>684</v>
      </c>
      <c r="AA311" s="8" t="s">
        <v>67</v>
      </c>
      <c r="AB311" s="8" t="s">
        <v>67</v>
      </c>
      <c r="AC311" s="8" t="s">
        <v>981</v>
      </c>
      <c r="AD311" s="8" t="s">
        <v>90</v>
      </c>
      <c r="AE311" s="8"/>
      <c r="AF311" s="11" t="s">
        <v>1746</v>
      </c>
      <c r="AG311" s="8" t="s">
        <v>1747</v>
      </c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3"/>
      <c r="AT311" s="14">
        <v>0</v>
      </c>
      <c r="AU311" s="8" t="str">
        <f>AU$14</f>
        <v>W-1.1</v>
      </c>
      <c r="AV311" s="8" t="s">
        <v>1147</v>
      </c>
      <c r="AW311" s="8"/>
      <c r="AX311" s="15">
        <v>8760</v>
      </c>
      <c r="AY311" s="9">
        <v>12</v>
      </c>
      <c r="AZ311" s="16">
        <v>0</v>
      </c>
      <c r="BA311" s="16">
        <v>100</v>
      </c>
      <c r="BB311" s="9">
        <f t="shared" si="101"/>
        <v>0</v>
      </c>
      <c r="BC311" s="9">
        <f t="shared" si="102"/>
        <v>0</v>
      </c>
      <c r="BD311" s="17">
        <f t="shared" si="103"/>
        <v>0</v>
      </c>
      <c r="BE311" s="17">
        <f t="shared" si="104"/>
        <v>0</v>
      </c>
      <c r="BF311" s="18">
        <f t="shared" si="105"/>
        <v>0</v>
      </c>
      <c r="BG311" s="18">
        <f t="shared" si="106"/>
        <v>0</v>
      </c>
      <c r="BH311" s="18">
        <f t="shared" si="107"/>
        <v>0</v>
      </c>
      <c r="BI311" s="19">
        <f t="shared" si="108"/>
        <v>0</v>
      </c>
      <c r="BJ311" s="20">
        <f t="shared" si="109"/>
        <v>0</v>
      </c>
      <c r="BK311" s="19">
        <f t="shared" si="110"/>
        <v>0</v>
      </c>
      <c r="BL311" s="20">
        <f t="shared" si="111"/>
        <v>0</v>
      </c>
      <c r="BM311" s="12">
        <f>VLOOKUP(AU311,Ceny!$A$3:$E$9,2,FALSE)</f>
        <v>6.01</v>
      </c>
      <c r="BN311" s="20">
        <f t="shared" si="122"/>
        <v>0</v>
      </c>
      <c r="BO311" s="12">
        <f>VLOOKUP(AU311,Ceny!$A$3:$E$9,4,FALSE)</f>
        <v>4.6399999999999997</v>
      </c>
      <c r="BP311" s="20">
        <f t="shared" si="123"/>
        <v>55.68</v>
      </c>
      <c r="BQ311" s="12">
        <f>VLOOKUP(AU311,Ceny!$A$3:$E$9,3,FALSE)</f>
        <v>5.706E-2</v>
      </c>
      <c r="BR311" s="20">
        <f t="shared" si="112"/>
        <v>0</v>
      </c>
      <c r="BS311" s="12">
        <f>VLOOKUP(AU311,Ceny!$A$3:$E$9,5,FALSE)</f>
        <v>4.5350000000000001E-2</v>
      </c>
      <c r="BT311" s="20">
        <f t="shared" si="113"/>
        <v>0</v>
      </c>
      <c r="BU311" s="20">
        <v>0</v>
      </c>
      <c r="BV311" s="68">
        <f t="shared" si="114"/>
        <v>0</v>
      </c>
      <c r="BW311" s="21">
        <f t="shared" si="115"/>
        <v>55.68</v>
      </c>
      <c r="BX311" s="21">
        <f t="shared" si="116"/>
        <v>12.81</v>
      </c>
      <c r="BY311" s="21">
        <f t="shared" si="117"/>
        <v>68.489999999999995</v>
      </c>
      <c r="CA311" s="66"/>
    </row>
    <row r="312" spans="1:79">
      <c r="A312" s="73">
        <f t="shared" si="118"/>
        <v>299</v>
      </c>
      <c r="B312" s="8" t="s">
        <v>65</v>
      </c>
      <c r="C312" s="8" t="s">
        <v>66</v>
      </c>
      <c r="D312" s="8" t="s">
        <v>67</v>
      </c>
      <c r="E312" s="8" t="s">
        <v>67</v>
      </c>
      <c r="F312" s="8" t="s">
        <v>68</v>
      </c>
      <c r="G312" s="8" t="s">
        <v>69</v>
      </c>
      <c r="H312" s="8"/>
      <c r="I312" s="8" t="s">
        <v>70</v>
      </c>
      <c r="J312" s="8" t="s">
        <v>596</v>
      </c>
      <c r="K312" s="8" t="s">
        <v>597</v>
      </c>
      <c r="L312" s="8" t="s">
        <v>67</v>
      </c>
      <c r="M312" s="8" t="s">
        <v>67</v>
      </c>
      <c r="N312" s="8" t="s">
        <v>598</v>
      </c>
      <c r="O312" s="8" t="s">
        <v>114</v>
      </c>
      <c r="P312" s="8"/>
      <c r="Q312" s="8" t="s">
        <v>740</v>
      </c>
      <c r="R312" s="8" t="s">
        <v>741</v>
      </c>
      <c r="S312" s="8">
        <v>0</v>
      </c>
      <c r="T312" s="9" t="s">
        <v>49</v>
      </c>
      <c r="U312" s="9" t="s">
        <v>35</v>
      </c>
      <c r="V312" s="8" t="s">
        <v>746</v>
      </c>
      <c r="W312" s="10">
        <v>45657</v>
      </c>
      <c r="X312" s="8" t="s">
        <v>747</v>
      </c>
      <c r="Y312" s="8" t="s">
        <v>596</v>
      </c>
      <c r="Z312" s="8" t="s">
        <v>548</v>
      </c>
      <c r="AA312" s="8" t="s">
        <v>67</v>
      </c>
      <c r="AB312" s="8" t="s">
        <v>67</v>
      </c>
      <c r="AC312" s="8" t="s">
        <v>549</v>
      </c>
      <c r="AD312" s="8" t="s">
        <v>326</v>
      </c>
      <c r="AE312" s="8"/>
      <c r="AF312" s="11" t="s">
        <v>1748</v>
      </c>
      <c r="AG312" s="8" t="s">
        <v>1749</v>
      </c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3"/>
      <c r="AT312" s="14">
        <v>18510</v>
      </c>
      <c r="AU312" s="8" t="str">
        <f>AU$21</f>
        <v>W-3.6</v>
      </c>
      <c r="AV312" s="8" t="s">
        <v>1147</v>
      </c>
      <c r="AW312" s="8"/>
      <c r="AX312" s="15">
        <v>8760</v>
      </c>
      <c r="AY312" s="9">
        <v>12</v>
      </c>
      <c r="AZ312" s="16">
        <v>29</v>
      </c>
      <c r="BA312" s="16">
        <v>71</v>
      </c>
      <c r="BB312" s="9">
        <f t="shared" si="101"/>
        <v>5367.9</v>
      </c>
      <c r="BC312" s="9">
        <f t="shared" si="102"/>
        <v>13142.1</v>
      </c>
      <c r="BD312" s="17">
        <f t="shared" si="103"/>
        <v>0</v>
      </c>
      <c r="BE312" s="17">
        <f t="shared" si="104"/>
        <v>0</v>
      </c>
      <c r="BF312" s="18">
        <f t="shared" si="105"/>
        <v>0</v>
      </c>
      <c r="BG312" s="18">
        <f t="shared" si="106"/>
        <v>0</v>
      </c>
      <c r="BH312" s="18">
        <f t="shared" si="107"/>
        <v>0</v>
      </c>
      <c r="BI312" s="19">
        <f t="shared" si="108"/>
        <v>0</v>
      </c>
      <c r="BJ312" s="20">
        <f t="shared" si="109"/>
        <v>0</v>
      </c>
      <c r="BK312" s="19">
        <f t="shared" si="110"/>
        <v>0</v>
      </c>
      <c r="BL312" s="20">
        <f t="shared" si="111"/>
        <v>0</v>
      </c>
      <c r="BM312" s="12">
        <f>VLOOKUP(AU312,Ceny!$A$3:$E$9,2,FALSE)</f>
        <v>42.41</v>
      </c>
      <c r="BN312" s="20">
        <f t="shared" si="122"/>
        <v>147.59</v>
      </c>
      <c r="BO312" s="12">
        <f>VLOOKUP(AU312,Ceny!$A$3:$E$9,4,FALSE)</f>
        <v>32.76</v>
      </c>
      <c r="BP312" s="20">
        <f t="shared" si="123"/>
        <v>279.12</v>
      </c>
      <c r="BQ312" s="12">
        <f>VLOOKUP(AU312,Ceny!$A$3:$E$9,3,FALSE)</f>
        <v>4.4200000000000003E-2</v>
      </c>
      <c r="BR312" s="20">
        <f t="shared" si="112"/>
        <v>237.26</v>
      </c>
      <c r="BS312" s="12">
        <f>VLOOKUP(AU312,Ceny!$A$3:$E$9,5,FALSE)</f>
        <v>3.5119999999999998E-2</v>
      </c>
      <c r="BT312" s="20">
        <f t="shared" si="113"/>
        <v>461.55</v>
      </c>
      <c r="BU312" s="20">
        <v>0</v>
      </c>
      <c r="BV312" s="68">
        <f t="shared" si="114"/>
        <v>0</v>
      </c>
      <c r="BW312" s="21">
        <f t="shared" si="115"/>
        <v>1125.52</v>
      </c>
      <c r="BX312" s="21">
        <f t="shared" si="116"/>
        <v>258.87</v>
      </c>
      <c r="BY312" s="21">
        <f t="shared" si="117"/>
        <v>1384.3899999999999</v>
      </c>
      <c r="CA312" s="66"/>
    </row>
    <row r="313" spans="1:79">
      <c r="A313" s="73">
        <f t="shared" si="118"/>
        <v>300</v>
      </c>
      <c r="B313" s="8" t="s">
        <v>65</v>
      </c>
      <c r="C313" s="8" t="s">
        <v>66</v>
      </c>
      <c r="D313" s="8" t="s">
        <v>67</v>
      </c>
      <c r="E313" s="8" t="s">
        <v>67</v>
      </c>
      <c r="F313" s="8" t="s">
        <v>68</v>
      </c>
      <c r="G313" s="8" t="s">
        <v>69</v>
      </c>
      <c r="H313" s="8"/>
      <c r="I313" s="8" t="s">
        <v>70</v>
      </c>
      <c r="J313" s="8" t="s">
        <v>596</v>
      </c>
      <c r="K313" s="8" t="s">
        <v>597</v>
      </c>
      <c r="L313" s="8" t="s">
        <v>67</v>
      </c>
      <c r="M313" s="8" t="s">
        <v>67</v>
      </c>
      <c r="N313" s="8" t="s">
        <v>598</v>
      </c>
      <c r="O313" s="8" t="s">
        <v>114</v>
      </c>
      <c r="P313" s="8"/>
      <c r="Q313" s="8" t="s">
        <v>740</v>
      </c>
      <c r="R313" s="8" t="s">
        <v>741</v>
      </c>
      <c r="S313" s="8">
        <v>0</v>
      </c>
      <c r="T313" s="9" t="s">
        <v>49</v>
      </c>
      <c r="U313" s="9" t="s">
        <v>35</v>
      </c>
      <c r="V313" s="8" t="s">
        <v>746</v>
      </c>
      <c r="W313" s="10">
        <v>45657</v>
      </c>
      <c r="X313" s="8" t="s">
        <v>747</v>
      </c>
      <c r="Y313" s="8" t="s">
        <v>596</v>
      </c>
      <c r="Z313" s="8" t="s">
        <v>252</v>
      </c>
      <c r="AA313" s="8" t="s">
        <v>67</v>
      </c>
      <c r="AB313" s="8" t="s">
        <v>67</v>
      </c>
      <c r="AC313" s="8" t="s">
        <v>996</v>
      </c>
      <c r="AD313" s="8" t="s">
        <v>997</v>
      </c>
      <c r="AE313" s="8" t="s">
        <v>985</v>
      </c>
      <c r="AF313" s="11" t="s">
        <v>1750</v>
      </c>
      <c r="AG313" s="8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3"/>
      <c r="AT313" s="14">
        <v>4764</v>
      </c>
      <c r="AU313" s="8" t="str">
        <f>AU$29</f>
        <v>W-2.1</v>
      </c>
      <c r="AV313" s="8" t="s">
        <v>1147</v>
      </c>
      <c r="AW313" s="8"/>
      <c r="AX313" s="15">
        <v>8760</v>
      </c>
      <c r="AY313" s="9">
        <v>12</v>
      </c>
      <c r="AZ313" s="16">
        <v>100</v>
      </c>
      <c r="BA313" s="16">
        <v>0</v>
      </c>
      <c r="BB313" s="9">
        <f t="shared" si="101"/>
        <v>4764</v>
      </c>
      <c r="BC313" s="9">
        <f t="shared" si="102"/>
        <v>0</v>
      </c>
      <c r="BD313" s="17">
        <f t="shared" si="103"/>
        <v>0</v>
      </c>
      <c r="BE313" s="17">
        <f t="shared" si="104"/>
        <v>0</v>
      </c>
      <c r="BF313" s="18">
        <f t="shared" si="105"/>
        <v>0</v>
      </c>
      <c r="BG313" s="18">
        <f t="shared" si="106"/>
        <v>0</v>
      </c>
      <c r="BH313" s="18">
        <f t="shared" si="107"/>
        <v>0</v>
      </c>
      <c r="BI313" s="19">
        <f t="shared" si="108"/>
        <v>0</v>
      </c>
      <c r="BJ313" s="20">
        <f t="shared" si="109"/>
        <v>0</v>
      </c>
      <c r="BK313" s="19">
        <f t="shared" si="110"/>
        <v>0</v>
      </c>
      <c r="BL313" s="20">
        <f t="shared" si="111"/>
        <v>0</v>
      </c>
      <c r="BM313" s="12">
        <f>VLOOKUP(AU313,Ceny!$A$3:$E$9,2,FALSE)</f>
        <v>13.04</v>
      </c>
      <c r="BN313" s="20">
        <f t="shared" si="122"/>
        <v>156.47999999999999</v>
      </c>
      <c r="BO313" s="12">
        <f>VLOOKUP(AU313,Ceny!$A$3:$E$9,4,FALSE)</f>
        <v>10.07</v>
      </c>
      <c r="BP313" s="20">
        <f t="shared" si="123"/>
        <v>0</v>
      </c>
      <c r="BQ313" s="12">
        <f>VLOOKUP(AU313,Ceny!$A$3:$E$9,3,FALSE)</f>
        <v>4.7559999999999998E-2</v>
      </c>
      <c r="BR313" s="20">
        <f t="shared" si="112"/>
        <v>226.58</v>
      </c>
      <c r="BS313" s="12">
        <f>VLOOKUP(AU313,Ceny!$A$3:$E$9,5,FALSE)</f>
        <v>3.7789999999999997E-2</v>
      </c>
      <c r="BT313" s="20">
        <f t="shared" si="113"/>
        <v>0</v>
      </c>
      <c r="BU313" s="20">
        <v>0</v>
      </c>
      <c r="BV313" s="68">
        <f t="shared" si="114"/>
        <v>0</v>
      </c>
      <c r="BW313" s="21">
        <f t="shared" si="115"/>
        <v>383.06</v>
      </c>
      <c r="BX313" s="21">
        <f t="shared" si="116"/>
        <v>88.1</v>
      </c>
      <c r="BY313" s="21">
        <f t="shared" si="117"/>
        <v>471.15999999999997</v>
      </c>
      <c r="CA313" s="66"/>
    </row>
    <row r="314" spans="1:79">
      <c r="A314" s="73">
        <f t="shared" si="118"/>
        <v>301</v>
      </c>
      <c r="B314" s="8" t="s">
        <v>65</v>
      </c>
      <c r="C314" s="8" t="s">
        <v>66</v>
      </c>
      <c r="D314" s="8" t="s">
        <v>67</v>
      </c>
      <c r="E314" s="8" t="s">
        <v>67</v>
      </c>
      <c r="F314" s="8" t="s">
        <v>68</v>
      </c>
      <c r="G314" s="8" t="s">
        <v>69</v>
      </c>
      <c r="H314" s="8"/>
      <c r="I314" s="8" t="s">
        <v>70</v>
      </c>
      <c r="J314" s="8" t="s">
        <v>596</v>
      </c>
      <c r="K314" s="8" t="s">
        <v>597</v>
      </c>
      <c r="L314" s="8" t="s">
        <v>67</v>
      </c>
      <c r="M314" s="8" t="s">
        <v>67</v>
      </c>
      <c r="N314" s="8" t="s">
        <v>598</v>
      </c>
      <c r="O314" s="8" t="s">
        <v>114</v>
      </c>
      <c r="P314" s="8"/>
      <c r="Q314" s="8" t="s">
        <v>740</v>
      </c>
      <c r="R314" s="8" t="s">
        <v>741</v>
      </c>
      <c r="S314" s="8">
        <v>0</v>
      </c>
      <c r="T314" s="9" t="s">
        <v>49</v>
      </c>
      <c r="U314" s="9" t="s">
        <v>35</v>
      </c>
      <c r="V314" s="8" t="s">
        <v>746</v>
      </c>
      <c r="W314" s="10">
        <v>45657</v>
      </c>
      <c r="X314" s="8" t="s">
        <v>747</v>
      </c>
      <c r="Y314" s="8" t="s">
        <v>596</v>
      </c>
      <c r="Z314" s="8" t="s">
        <v>182</v>
      </c>
      <c r="AA314" s="8" t="s">
        <v>67</v>
      </c>
      <c r="AB314" s="8" t="s">
        <v>67</v>
      </c>
      <c r="AC314" s="8" t="s">
        <v>183</v>
      </c>
      <c r="AD314" s="8" t="s">
        <v>998</v>
      </c>
      <c r="AE314" s="8" t="s">
        <v>999</v>
      </c>
      <c r="AF314" s="11" t="s">
        <v>1751</v>
      </c>
      <c r="AG314" s="8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3"/>
      <c r="AT314" s="14">
        <v>5286</v>
      </c>
      <c r="AU314" s="8" t="str">
        <f>AU$29</f>
        <v>W-2.1</v>
      </c>
      <c r="AV314" s="8" t="s">
        <v>1147</v>
      </c>
      <c r="AW314" s="8"/>
      <c r="AX314" s="15">
        <v>8760</v>
      </c>
      <c r="AY314" s="9">
        <v>12</v>
      </c>
      <c r="AZ314" s="16">
        <v>100</v>
      </c>
      <c r="BA314" s="16">
        <v>0</v>
      </c>
      <c r="BB314" s="9">
        <f t="shared" si="101"/>
        <v>5286</v>
      </c>
      <c r="BC314" s="9">
        <f t="shared" si="102"/>
        <v>0</v>
      </c>
      <c r="BD314" s="17">
        <f t="shared" si="103"/>
        <v>0</v>
      </c>
      <c r="BE314" s="17">
        <f t="shared" si="104"/>
        <v>0</v>
      </c>
      <c r="BF314" s="18">
        <f t="shared" si="105"/>
        <v>0</v>
      </c>
      <c r="BG314" s="18">
        <f t="shared" si="106"/>
        <v>0</v>
      </c>
      <c r="BH314" s="18">
        <f t="shared" si="107"/>
        <v>0</v>
      </c>
      <c r="BI314" s="19">
        <f t="shared" si="108"/>
        <v>0</v>
      </c>
      <c r="BJ314" s="20">
        <f t="shared" si="109"/>
        <v>0</v>
      </c>
      <c r="BK314" s="19">
        <f t="shared" si="110"/>
        <v>0</v>
      </c>
      <c r="BL314" s="20">
        <f t="shared" si="111"/>
        <v>0</v>
      </c>
      <c r="BM314" s="12">
        <f>VLOOKUP(AU314,Ceny!$A$3:$E$9,2,FALSE)</f>
        <v>13.04</v>
      </c>
      <c r="BN314" s="20">
        <f t="shared" si="122"/>
        <v>156.47999999999999</v>
      </c>
      <c r="BO314" s="12">
        <f>VLOOKUP(AU314,Ceny!$A$3:$E$9,4,FALSE)</f>
        <v>10.07</v>
      </c>
      <c r="BP314" s="20">
        <f t="shared" si="123"/>
        <v>0</v>
      </c>
      <c r="BQ314" s="12">
        <f>VLOOKUP(AU314,Ceny!$A$3:$E$9,3,FALSE)</f>
        <v>4.7559999999999998E-2</v>
      </c>
      <c r="BR314" s="20">
        <f t="shared" si="112"/>
        <v>251.4</v>
      </c>
      <c r="BS314" s="12">
        <f>VLOOKUP(AU314,Ceny!$A$3:$E$9,5,FALSE)</f>
        <v>3.7789999999999997E-2</v>
      </c>
      <c r="BT314" s="20">
        <f t="shared" si="113"/>
        <v>0</v>
      </c>
      <c r="BU314" s="20">
        <v>0</v>
      </c>
      <c r="BV314" s="68">
        <f t="shared" si="114"/>
        <v>0</v>
      </c>
      <c r="BW314" s="21">
        <f t="shared" si="115"/>
        <v>407.88</v>
      </c>
      <c r="BX314" s="21">
        <f t="shared" si="116"/>
        <v>93.81</v>
      </c>
      <c r="BY314" s="21">
        <f t="shared" si="117"/>
        <v>501.69</v>
      </c>
      <c r="CA314" s="66"/>
    </row>
    <row r="315" spans="1:79">
      <c r="A315" s="73">
        <f t="shared" si="118"/>
        <v>302</v>
      </c>
      <c r="B315" s="8" t="s">
        <v>65</v>
      </c>
      <c r="C315" s="8" t="s">
        <v>66</v>
      </c>
      <c r="D315" s="8" t="s">
        <v>67</v>
      </c>
      <c r="E315" s="8" t="s">
        <v>67</v>
      </c>
      <c r="F315" s="8" t="s">
        <v>68</v>
      </c>
      <c r="G315" s="8" t="s">
        <v>69</v>
      </c>
      <c r="H315" s="8"/>
      <c r="I315" s="8" t="s">
        <v>70</v>
      </c>
      <c r="J315" s="8" t="s">
        <v>596</v>
      </c>
      <c r="K315" s="8" t="s">
        <v>597</v>
      </c>
      <c r="L315" s="8" t="s">
        <v>67</v>
      </c>
      <c r="M315" s="8" t="s">
        <v>67</v>
      </c>
      <c r="N315" s="8" t="s">
        <v>598</v>
      </c>
      <c r="O315" s="8" t="s">
        <v>114</v>
      </c>
      <c r="P315" s="8"/>
      <c r="Q315" s="8" t="s">
        <v>740</v>
      </c>
      <c r="R315" s="8" t="s">
        <v>741</v>
      </c>
      <c r="S315" s="8">
        <v>0</v>
      </c>
      <c r="T315" s="9" t="s">
        <v>49</v>
      </c>
      <c r="U315" s="9" t="s">
        <v>35</v>
      </c>
      <c r="V315" s="8" t="s">
        <v>746</v>
      </c>
      <c r="W315" s="10">
        <v>45657</v>
      </c>
      <c r="X315" s="8" t="s">
        <v>747</v>
      </c>
      <c r="Y315" s="8" t="s">
        <v>596</v>
      </c>
      <c r="Z315" s="8" t="s">
        <v>958</v>
      </c>
      <c r="AA315" s="8" t="s">
        <v>67</v>
      </c>
      <c r="AB315" s="8" t="s">
        <v>67</v>
      </c>
      <c r="AC315" s="8" t="s">
        <v>57</v>
      </c>
      <c r="AD315" s="8" t="s">
        <v>959</v>
      </c>
      <c r="AE315" s="8"/>
      <c r="AF315" s="11" t="s">
        <v>1752</v>
      </c>
      <c r="AG315" s="8" t="s">
        <v>1753</v>
      </c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3"/>
      <c r="AT315" s="14">
        <v>4226</v>
      </c>
      <c r="AU315" s="8" t="str">
        <f>AU$29</f>
        <v>W-2.1</v>
      </c>
      <c r="AV315" s="8" t="s">
        <v>1147</v>
      </c>
      <c r="AW315" s="8"/>
      <c r="AX315" s="15">
        <v>8760</v>
      </c>
      <c r="AY315" s="9">
        <v>12</v>
      </c>
      <c r="AZ315" s="16">
        <v>0</v>
      </c>
      <c r="BA315" s="16">
        <v>100</v>
      </c>
      <c r="BB315" s="9">
        <f t="shared" si="101"/>
        <v>0</v>
      </c>
      <c r="BC315" s="9">
        <f t="shared" si="102"/>
        <v>4226</v>
      </c>
      <c r="BD315" s="17">
        <f t="shared" si="103"/>
        <v>0</v>
      </c>
      <c r="BE315" s="17">
        <f t="shared" si="104"/>
        <v>0</v>
      </c>
      <c r="BF315" s="18">
        <f t="shared" si="105"/>
        <v>0</v>
      </c>
      <c r="BG315" s="18">
        <f t="shared" si="106"/>
        <v>0</v>
      </c>
      <c r="BH315" s="18">
        <f t="shared" si="107"/>
        <v>0</v>
      </c>
      <c r="BI315" s="19">
        <f t="shared" si="108"/>
        <v>0</v>
      </c>
      <c r="BJ315" s="20">
        <f t="shared" si="109"/>
        <v>0</v>
      </c>
      <c r="BK315" s="19">
        <f t="shared" si="110"/>
        <v>0</v>
      </c>
      <c r="BL315" s="20">
        <f t="shared" si="111"/>
        <v>0</v>
      </c>
      <c r="BM315" s="12">
        <f>VLOOKUP(AU315,Ceny!$A$3:$E$9,2,FALSE)</f>
        <v>13.04</v>
      </c>
      <c r="BN315" s="20">
        <f t="shared" si="122"/>
        <v>0</v>
      </c>
      <c r="BO315" s="12">
        <f>VLOOKUP(AU315,Ceny!$A$3:$E$9,4,FALSE)</f>
        <v>10.07</v>
      </c>
      <c r="BP315" s="20">
        <f t="shared" si="123"/>
        <v>120.84</v>
      </c>
      <c r="BQ315" s="12">
        <f>VLOOKUP(AU315,Ceny!$A$3:$E$9,3,FALSE)</f>
        <v>4.7559999999999998E-2</v>
      </c>
      <c r="BR315" s="20">
        <f t="shared" si="112"/>
        <v>0</v>
      </c>
      <c r="BS315" s="12">
        <f>VLOOKUP(AU315,Ceny!$A$3:$E$9,5,FALSE)</f>
        <v>3.7789999999999997E-2</v>
      </c>
      <c r="BT315" s="20">
        <f t="shared" si="113"/>
        <v>159.69999999999999</v>
      </c>
      <c r="BU315" s="20">
        <v>0</v>
      </c>
      <c r="BV315" s="68">
        <f t="shared" si="114"/>
        <v>0</v>
      </c>
      <c r="BW315" s="21">
        <f t="shared" si="115"/>
        <v>280.53999999999996</v>
      </c>
      <c r="BX315" s="21">
        <f t="shared" si="116"/>
        <v>64.52</v>
      </c>
      <c r="BY315" s="21">
        <f t="shared" si="117"/>
        <v>345.05999999999995</v>
      </c>
      <c r="CA315" s="66"/>
    </row>
    <row r="316" spans="1:79">
      <c r="A316" s="73">
        <f t="shared" si="118"/>
        <v>303</v>
      </c>
      <c r="B316" s="8" t="s">
        <v>2044</v>
      </c>
      <c r="C316" s="8" t="s">
        <v>66</v>
      </c>
      <c r="D316" s="8" t="s">
        <v>67</v>
      </c>
      <c r="E316" s="8" t="s">
        <v>67</v>
      </c>
      <c r="F316" s="8" t="s">
        <v>68</v>
      </c>
      <c r="G316" s="11" t="s">
        <v>650</v>
      </c>
      <c r="H316" s="8"/>
      <c r="I316" s="8" t="s">
        <v>70</v>
      </c>
      <c r="J316" s="8" t="s">
        <v>599</v>
      </c>
      <c r="K316" s="8" t="s">
        <v>2043</v>
      </c>
      <c r="L316" s="8" t="s">
        <v>67</v>
      </c>
      <c r="M316" s="8" t="s">
        <v>67</v>
      </c>
      <c r="N316" s="8" t="s">
        <v>713</v>
      </c>
      <c r="O316" s="8">
        <v>53</v>
      </c>
      <c r="P316" s="8"/>
      <c r="Q316" s="8" t="s">
        <v>740</v>
      </c>
      <c r="R316" s="8" t="s">
        <v>741</v>
      </c>
      <c r="S316" s="8">
        <v>0</v>
      </c>
      <c r="T316" s="9" t="s">
        <v>49</v>
      </c>
      <c r="U316" s="9" t="s">
        <v>35</v>
      </c>
      <c r="V316" s="8" t="s">
        <v>746</v>
      </c>
      <c r="W316" s="10">
        <v>45657</v>
      </c>
      <c r="X316" s="8" t="s">
        <v>747</v>
      </c>
      <c r="Y316" s="8" t="s">
        <v>599</v>
      </c>
      <c r="Z316" s="8" t="s">
        <v>1000</v>
      </c>
      <c r="AA316" s="8" t="s">
        <v>67</v>
      </c>
      <c r="AB316" s="8" t="s">
        <v>67</v>
      </c>
      <c r="AC316" s="8" t="s">
        <v>1001</v>
      </c>
      <c r="AD316" s="8" t="s">
        <v>1002</v>
      </c>
      <c r="AE316" s="8"/>
      <c r="AF316" s="11" t="s">
        <v>1754</v>
      </c>
      <c r="AG316" s="8" t="s">
        <v>1755</v>
      </c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3"/>
      <c r="AT316" s="14">
        <v>75499</v>
      </c>
      <c r="AU316" s="8" t="str">
        <f>AU$21</f>
        <v>W-3.6</v>
      </c>
      <c r="AV316" s="8" t="s">
        <v>1147</v>
      </c>
      <c r="AW316" s="8"/>
      <c r="AX316" s="15">
        <v>8760</v>
      </c>
      <c r="AY316" s="9">
        <v>12</v>
      </c>
      <c r="AZ316" s="16">
        <v>100</v>
      </c>
      <c r="BA316" s="16">
        <v>0</v>
      </c>
      <c r="BB316" s="9">
        <f t="shared" si="101"/>
        <v>75499</v>
      </c>
      <c r="BC316" s="9">
        <f t="shared" si="102"/>
        <v>0</v>
      </c>
      <c r="BD316" s="17">
        <f t="shared" si="103"/>
        <v>0</v>
      </c>
      <c r="BE316" s="17">
        <f t="shared" si="104"/>
        <v>0</v>
      </c>
      <c r="BF316" s="18">
        <f t="shared" si="105"/>
        <v>0</v>
      </c>
      <c r="BG316" s="18">
        <f t="shared" si="106"/>
        <v>0</v>
      </c>
      <c r="BH316" s="18">
        <f t="shared" si="107"/>
        <v>0</v>
      </c>
      <c r="BI316" s="19">
        <f t="shared" si="108"/>
        <v>0</v>
      </c>
      <c r="BJ316" s="20">
        <f t="shared" si="109"/>
        <v>0</v>
      </c>
      <c r="BK316" s="19">
        <f t="shared" si="110"/>
        <v>0</v>
      </c>
      <c r="BL316" s="20">
        <f t="shared" si="111"/>
        <v>0</v>
      </c>
      <c r="BM316" s="12">
        <f>VLOOKUP(AU316,Ceny!$A$3:$E$9,2,FALSE)</f>
        <v>42.41</v>
      </c>
      <c r="BN316" s="20">
        <f t="shared" si="122"/>
        <v>508.92</v>
      </c>
      <c r="BO316" s="12">
        <f>VLOOKUP(AU316,Ceny!$A$3:$E$9,4,FALSE)</f>
        <v>32.76</v>
      </c>
      <c r="BP316" s="20">
        <f t="shared" si="123"/>
        <v>0</v>
      </c>
      <c r="BQ316" s="12">
        <f>VLOOKUP(AU316,Ceny!$A$3:$E$9,3,FALSE)</f>
        <v>4.4200000000000003E-2</v>
      </c>
      <c r="BR316" s="20">
        <f t="shared" si="112"/>
        <v>3337.06</v>
      </c>
      <c r="BS316" s="12">
        <f>VLOOKUP(AU316,Ceny!$A$3:$E$9,5,FALSE)</f>
        <v>3.5119999999999998E-2</v>
      </c>
      <c r="BT316" s="20">
        <f t="shared" si="113"/>
        <v>0</v>
      </c>
      <c r="BU316" s="20">
        <v>0</v>
      </c>
      <c r="BV316" s="68">
        <f t="shared" si="114"/>
        <v>0</v>
      </c>
      <c r="BW316" s="21">
        <f t="shared" si="115"/>
        <v>3845.98</v>
      </c>
      <c r="BX316" s="21">
        <f t="shared" si="116"/>
        <v>884.58</v>
      </c>
      <c r="BY316" s="21">
        <f t="shared" si="117"/>
        <v>4730.5600000000004</v>
      </c>
      <c r="CA316" s="66"/>
    </row>
    <row r="317" spans="1:79">
      <c r="A317" s="73">
        <f t="shared" si="118"/>
        <v>304</v>
      </c>
      <c r="B317" s="8" t="s">
        <v>600</v>
      </c>
      <c r="C317" s="8" t="s">
        <v>601</v>
      </c>
      <c r="D317" s="8" t="s">
        <v>67</v>
      </c>
      <c r="E317" s="8" t="s">
        <v>67</v>
      </c>
      <c r="F317" s="8" t="s">
        <v>602</v>
      </c>
      <c r="G317" s="8" t="s">
        <v>603</v>
      </c>
      <c r="H317" s="8"/>
      <c r="I317" s="8" t="s">
        <v>604</v>
      </c>
      <c r="J317" s="8" t="s">
        <v>605</v>
      </c>
      <c r="K317" s="8" t="s">
        <v>601</v>
      </c>
      <c r="L317" s="8" t="s">
        <v>67</v>
      </c>
      <c r="M317" s="8" t="s">
        <v>67</v>
      </c>
      <c r="N317" s="8" t="s">
        <v>602</v>
      </c>
      <c r="O317" s="8" t="s">
        <v>603</v>
      </c>
      <c r="P317" s="8"/>
      <c r="Q317" s="8" t="s">
        <v>740</v>
      </c>
      <c r="R317" s="8" t="s">
        <v>741</v>
      </c>
      <c r="S317" s="8">
        <v>0</v>
      </c>
      <c r="T317" s="9" t="s">
        <v>49</v>
      </c>
      <c r="U317" s="9" t="s">
        <v>35</v>
      </c>
      <c r="V317" s="8" t="s">
        <v>746</v>
      </c>
      <c r="W317" s="10">
        <v>45657</v>
      </c>
      <c r="X317" s="8" t="s">
        <v>747</v>
      </c>
      <c r="Y317" s="8" t="s">
        <v>605</v>
      </c>
      <c r="Z317" s="8" t="s">
        <v>1003</v>
      </c>
      <c r="AA317" s="8" t="s">
        <v>67</v>
      </c>
      <c r="AB317" s="8" t="s">
        <v>67</v>
      </c>
      <c r="AC317" s="8" t="s">
        <v>1004</v>
      </c>
      <c r="AD317" s="8" t="s">
        <v>213</v>
      </c>
      <c r="AE317" s="8"/>
      <c r="AF317" s="11" t="s">
        <v>1756</v>
      </c>
      <c r="AG317" s="8" t="s">
        <v>1757</v>
      </c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3"/>
      <c r="AT317" s="14">
        <v>15599</v>
      </c>
      <c r="AU317" s="8" t="str">
        <f>AU$21</f>
        <v>W-3.6</v>
      </c>
      <c r="AV317" s="8" t="s">
        <v>1147</v>
      </c>
      <c r="AW317" s="8"/>
      <c r="AX317" s="15">
        <v>8760</v>
      </c>
      <c r="AY317" s="9">
        <v>12</v>
      </c>
      <c r="AZ317" s="16">
        <v>0</v>
      </c>
      <c r="BA317" s="16">
        <v>100</v>
      </c>
      <c r="BB317" s="9">
        <f t="shared" si="101"/>
        <v>0</v>
      </c>
      <c r="BC317" s="9">
        <f t="shared" si="102"/>
        <v>15599</v>
      </c>
      <c r="BD317" s="17">
        <f t="shared" si="103"/>
        <v>0</v>
      </c>
      <c r="BE317" s="17">
        <f t="shared" si="104"/>
        <v>0</v>
      </c>
      <c r="BF317" s="18">
        <f t="shared" si="105"/>
        <v>0</v>
      </c>
      <c r="BG317" s="18">
        <f t="shared" si="106"/>
        <v>0</v>
      </c>
      <c r="BH317" s="18">
        <f t="shared" si="107"/>
        <v>0</v>
      </c>
      <c r="BI317" s="19">
        <f t="shared" si="108"/>
        <v>0</v>
      </c>
      <c r="BJ317" s="20">
        <f t="shared" si="109"/>
        <v>0</v>
      </c>
      <c r="BK317" s="19">
        <f t="shared" si="110"/>
        <v>0</v>
      </c>
      <c r="BL317" s="20">
        <f t="shared" si="111"/>
        <v>0</v>
      </c>
      <c r="BM317" s="12">
        <f>VLOOKUP(AU317,Ceny!$A$3:$E$9,2,FALSE)</f>
        <v>42.41</v>
      </c>
      <c r="BN317" s="20">
        <f t="shared" si="122"/>
        <v>0</v>
      </c>
      <c r="BO317" s="12">
        <f>VLOOKUP(AU317,Ceny!$A$3:$E$9,4,FALSE)</f>
        <v>32.76</v>
      </c>
      <c r="BP317" s="20">
        <f t="shared" si="123"/>
        <v>393.12</v>
      </c>
      <c r="BQ317" s="12">
        <f>VLOOKUP(AU317,Ceny!$A$3:$E$9,3,FALSE)</f>
        <v>4.4200000000000003E-2</v>
      </c>
      <c r="BR317" s="20">
        <f t="shared" si="112"/>
        <v>0</v>
      </c>
      <c r="BS317" s="12">
        <f>VLOOKUP(AU317,Ceny!$A$3:$E$9,5,FALSE)</f>
        <v>3.5119999999999998E-2</v>
      </c>
      <c r="BT317" s="20">
        <f t="shared" si="113"/>
        <v>547.84</v>
      </c>
      <c r="BU317" s="20">
        <v>0</v>
      </c>
      <c r="BV317" s="68">
        <f t="shared" si="114"/>
        <v>0</v>
      </c>
      <c r="BW317" s="21">
        <f t="shared" si="115"/>
        <v>940.96</v>
      </c>
      <c r="BX317" s="21">
        <f t="shared" si="116"/>
        <v>216.42</v>
      </c>
      <c r="BY317" s="21">
        <f t="shared" si="117"/>
        <v>1157.3800000000001</v>
      </c>
      <c r="CA317" s="66"/>
    </row>
    <row r="318" spans="1:79">
      <c r="A318" s="73">
        <f t="shared" si="118"/>
        <v>305</v>
      </c>
      <c r="B318" s="8" t="s">
        <v>600</v>
      </c>
      <c r="C318" s="8" t="s">
        <v>601</v>
      </c>
      <c r="D318" s="8" t="s">
        <v>67</v>
      </c>
      <c r="E318" s="8" t="s">
        <v>67</v>
      </c>
      <c r="F318" s="8" t="s">
        <v>602</v>
      </c>
      <c r="G318" s="8" t="s">
        <v>603</v>
      </c>
      <c r="H318" s="8"/>
      <c r="I318" s="8" t="s">
        <v>604</v>
      </c>
      <c r="J318" s="8" t="s">
        <v>605</v>
      </c>
      <c r="K318" s="8" t="s">
        <v>601</v>
      </c>
      <c r="L318" s="8" t="s">
        <v>67</v>
      </c>
      <c r="M318" s="8" t="s">
        <v>67</v>
      </c>
      <c r="N318" s="8" t="s">
        <v>602</v>
      </c>
      <c r="O318" s="8" t="s">
        <v>603</v>
      </c>
      <c r="P318" s="8"/>
      <c r="Q318" s="8" t="s">
        <v>740</v>
      </c>
      <c r="R318" s="8" t="s">
        <v>741</v>
      </c>
      <c r="S318" s="8">
        <v>0</v>
      </c>
      <c r="T318" s="9" t="s">
        <v>49</v>
      </c>
      <c r="U318" s="9" t="s">
        <v>35</v>
      </c>
      <c r="V318" s="8" t="s">
        <v>746</v>
      </c>
      <c r="W318" s="10">
        <v>45657</v>
      </c>
      <c r="X318" s="8" t="s">
        <v>747</v>
      </c>
      <c r="Y318" s="8" t="s">
        <v>605</v>
      </c>
      <c r="Z318" s="8" t="s">
        <v>1005</v>
      </c>
      <c r="AA318" s="8" t="s">
        <v>67</v>
      </c>
      <c r="AB318" s="8" t="s">
        <v>67</v>
      </c>
      <c r="AC318" s="8" t="s">
        <v>1006</v>
      </c>
      <c r="AD318" s="8" t="s">
        <v>1007</v>
      </c>
      <c r="AE318" s="8"/>
      <c r="AF318" s="11" t="s">
        <v>1758</v>
      </c>
      <c r="AG318" s="8"/>
      <c r="AH318" s="12">
        <v>24612</v>
      </c>
      <c r="AI318" s="12">
        <v>25097</v>
      </c>
      <c r="AJ318" s="12">
        <v>21316</v>
      </c>
      <c r="AK318" s="12">
        <v>15905</v>
      </c>
      <c r="AL318" s="12">
        <v>9813</v>
      </c>
      <c r="AM318" s="12">
        <v>4684</v>
      </c>
      <c r="AN318" s="12">
        <v>3839</v>
      </c>
      <c r="AO318" s="12">
        <v>5033</v>
      </c>
      <c r="AP318" s="12">
        <v>5295</v>
      </c>
      <c r="AQ318" s="12">
        <v>14602</v>
      </c>
      <c r="AR318" s="12">
        <v>22847</v>
      </c>
      <c r="AS318" s="13">
        <v>27610</v>
      </c>
      <c r="AT318" s="14">
        <f>AH318+AI318+AJ318+AK318+AL318+AM318+AN318+AO318+AP318+AQ318+AR318+AS318</f>
        <v>180653</v>
      </c>
      <c r="AU318" s="8" t="str">
        <f>AU$18</f>
        <v>W-5.1</v>
      </c>
      <c r="AV318" s="8" t="s">
        <v>1147</v>
      </c>
      <c r="AW318" s="8" t="s">
        <v>861</v>
      </c>
      <c r="AX318" s="15">
        <v>8760</v>
      </c>
      <c r="AY318" s="9">
        <v>12</v>
      </c>
      <c r="AZ318" s="16">
        <v>0</v>
      </c>
      <c r="BA318" s="16">
        <v>100</v>
      </c>
      <c r="BB318" s="9">
        <f t="shared" si="101"/>
        <v>0</v>
      </c>
      <c r="BC318" s="9">
        <f t="shared" si="102"/>
        <v>180653</v>
      </c>
      <c r="BD318" s="17">
        <f t="shared" si="103"/>
        <v>0</v>
      </c>
      <c r="BE318" s="17">
        <f t="shared" si="104"/>
        <v>0</v>
      </c>
      <c r="BF318" s="18">
        <f t="shared" si="105"/>
        <v>0</v>
      </c>
      <c r="BG318" s="18">
        <f t="shared" si="106"/>
        <v>0</v>
      </c>
      <c r="BH318" s="18">
        <f t="shared" si="107"/>
        <v>0</v>
      </c>
      <c r="BI318" s="19">
        <f t="shared" si="108"/>
        <v>0</v>
      </c>
      <c r="BJ318" s="20">
        <f t="shared" si="109"/>
        <v>0</v>
      </c>
      <c r="BK318" s="19">
        <f t="shared" si="110"/>
        <v>0</v>
      </c>
      <c r="BL318" s="20">
        <f t="shared" si="111"/>
        <v>0</v>
      </c>
      <c r="BM318" s="12">
        <f>VLOOKUP(AU318,Ceny!$A$3:$E$9,2,FALSE)</f>
        <v>6.4200000000000004E-3</v>
      </c>
      <c r="BN318" s="20">
        <f>ROUND(BM318*AX318*AW318*AZ318/100,2)</f>
        <v>0</v>
      </c>
      <c r="BO318" s="12">
        <f>VLOOKUP(AU318,Ceny!$A$3:$E$9,4,FALSE)</f>
        <v>4.96E-3</v>
      </c>
      <c r="BP318" s="20">
        <f>ROUND(BO318*AW318*AX318*BA318/100,2)</f>
        <v>11905.19</v>
      </c>
      <c r="BQ318" s="12">
        <f>VLOOKUP(AU318,Ceny!$A$3:$E$9,3,FALSE)</f>
        <v>2.3060000000000001E-2</v>
      </c>
      <c r="BR318" s="20">
        <f t="shared" si="112"/>
        <v>0</v>
      </c>
      <c r="BS318" s="12">
        <f>VLOOKUP(AU318,Ceny!$A$3:$E$9,5,FALSE)</f>
        <v>1.8329999999999999E-2</v>
      </c>
      <c r="BT318" s="20">
        <f t="shared" si="113"/>
        <v>3311.37</v>
      </c>
      <c r="BU318" s="20">
        <v>0</v>
      </c>
      <c r="BV318" s="68">
        <f t="shared" si="114"/>
        <v>0</v>
      </c>
      <c r="BW318" s="21">
        <f t="shared" si="115"/>
        <v>15216.560000000001</v>
      </c>
      <c r="BX318" s="21">
        <f t="shared" si="116"/>
        <v>3499.81</v>
      </c>
      <c r="BY318" s="21">
        <f t="shared" si="117"/>
        <v>18716.370000000003</v>
      </c>
      <c r="CA318" s="66"/>
    </row>
    <row r="319" spans="1:79">
      <c r="A319" s="73">
        <f t="shared" si="118"/>
        <v>306</v>
      </c>
      <c r="B319" s="8" t="s">
        <v>600</v>
      </c>
      <c r="C319" s="8" t="s">
        <v>601</v>
      </c>
      <c r="D319" s="8" t="s">
        <v>67</v>
      </c>
      <c r="E319" s="8" t="s">
        <v>67</v>
      </c>
      <c r="F319" s="8" t="s">
        <v>602</v>
      </c>
      <c r="G319" s="8" t="s">
        <v>603</v>
      </c>
      <c r="H319" s="8"/>
      <c r="I319" s="8" t="s">
        <v>604</v>
      </c>
      <c r="J319" s="8" t="s">
        <v>605</v>
      </c>
      <c r="K319" s="8" t="s">
        <v>601</v>
      </c>
      <c r="L319" s="8" t="s">
        <v>67</v>
      </c>
      <c r="M319" s="8" t="s">
        <v>67</v>
      </c>
      <c r="N319" s="8" t="s">
        <v>602</v>
      </c>
      <c r="O319" s="8" t="s">
        <v>603</v>
      </c>
      <c r="P319" s="8"/>
      <c r="Q319" s="8" t="s">
        <v>740</v>
      </c>
      <c r="R319" s="8" t="s">
        <v>741</v>
      </c>
      <c r="S319" s="8">
        <v>0</v>
      </c>
      <c r="T319" s="9" t="s">
        <v>49</v>
      </c>
      <c r="U319" s="9" t="s">
        <v>35</v>
      </c>
      <c r="V319" s="8" t="s">
        <v>746</v>
      </c>
      <c r="W319" s="10">
        <v>45657</v>
      </c>
      <c r="X319" s="8" t="s">
        <v>747</v>
      </c>
      <c r="Y319" s="8" t="s">
        <v>605</v>
      </c>
      <c r="Z319" s="8" t="s">
        <v>1008</v>
      </c>
      <c r="AA319" s="8" t="s">
        <v>67</v>
      </c>
      <c r="AB319" s="8" t="s">
        <v>67</v>
      </c>
      <c r="AC319" s="8" t="s">
        <v>1009</v>
      </c>
      <c r="AD319" s="8" t="s">
        <v>1010</v>
      </c>
      <c r="AE319" s="8"/>
      <c r="AF319" s="11" t="s">
        <v>1759</v>
      </c>
      <c r="AG319" s="8" t="s">
        <v>1760</v>
      </c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3"/>
      <c r="AT319" s="14">
        <v>15481</v>
      </c>
      <c r="AU319" s="8" t="str">
        <f>AU$29</f>
        <v>W-2.1</v>
      </c>
      <c r="AV319" s="8" t="s">
        <v>1147</v>
      </c>
      <c r="AW319" s="8"/>
      <c r="AX319" s="15">
        <v>8760</v>
      </c>
      <c r="AY319" s="9">
        <v>12</v>
      </c>
      <c r="AZ319" s="16">
        <v>0</v>
      </c>
      <c r="BA319" s="16">
        <v>100</v>
      </c>
      <c r="BB319" s="9">
        <f t="shared" si="101"/>
        <v>0</v>
      </c>
      <c r="BC319" s="9">
        <f t="shared" si="102"/>
        <v>15481</v>
      </c>
      <c r="BD319" s="17">
        <f t="shared" si="103"/>
        <v>0</v>
      </c>
      <c r="BE319" s="17">
        <f t="shared" si="104"/>
        <v>0</v>
      </c>
      <c r="BF319" s="18">
        <f t="shared" si="105"/>
        <v>0</v>
      </c>
      <c r="BG319" s="18">
        <f t="shared" si="106"/>
        <v>0</v>
      </c>
      <c r="BH319" s="18">
        <f t="shared" si="107"/>
        <v>0</v>
      </c>
      <c r="BI319" s="19">
        <f t="shared" si="108"/>
        <v>0</v>
      </c>
      <c r="BJ319" s="20">
        <f t="shared" si="109"/>
        <v>0</v>
      </c>
      <c r="BK319" s="19">
        <f t="shared" si="110"/>
        <v>0</v>
      </c>
      <c r="BL319" s="20">
        <f t="shared" si="111"/>
        <v>0</v>
      </c>
      <c r="BM319" s="12">
        <f>VLOOKUP(AU319,Ceny!$A$3:$E$9,2,FALSE)</f>
        <v>13.04</v>
      </c>
      <c r="BN319" s="20">
        <f t="shared" ref="BN319:BN330" si="124">ROUND(BM319*AY319*AZ319/100,2)</f>
        <v>0</v>
      </c>
      <c r="BO319" s="12">
        <f>VLOOKUP(AU319,Ceny!$A$3:$E$9,4,FALSE)</f>
        <v>10.07</v>
      </c>
      <c r="BP319" s="20">
        <f t="shared" ref="BP319:BP330" si="125">ROUND(BO319*AY319*BA319/100,2)</f>
        <v>120.84</v>
      </c>
      <c r="BQ319" s="12">
        <f>VLOOKUP(AU319,Ceny!$A$3:$E$9,3,FALSE)</f>
        <v>4.7559999999999998E-2</v>
      </c>
      <c r="BR319" s="20">
        <f t="shared" si="112"/>
        <v>0</v>
      </c>
      <c r="BS319" s="12">
        <f>VLOOKUP(AU319,Ceny!$A$3:$E$9,5,FALSE)</f>
        <v>3.7789999999999997E-2</v>
      </c>
      <c r="BT319" s="20">
        <f t="shared" si="113"/>
        <v>585.03</v>
      </c>
      <c r="BU319" s="20">
        <v>0</v>
      </c>
      <c r="BV319" s="68">
        <f t="shared" si="114"/>
        <v>0</v>
      </c>
      <c r="BW319" s="21">
        <f t="shared" si="115"/>
        <v>705.87</v>
      </c>
      <c r="BX319" s="21">
        <f t="shared" si="116"/>
        <v>162.35</v>
      </c>
      <c r="BY319" s="21">
        <f t="shared" si="117"/>
        <v>868.22</v>
      </c>
      <c r="CA319" s="66"/>
    </row>
    <row r="320" spans="1:79">
      <c r="A320" s="73">
        <f t="shared" si="118"/>
        <v>307</v>
      </c>
      <c r="B320" s="8" t="s">
        <v>600</v>
      </c>
      <c r="C320" s="8" t="s">
        <v>601</v>
      </c>
      <c r="D320" s="8" t="s">
        <v>67</v>
      </c>
      <c r="E320" s="8" t="s">
        <v>67</v>
      </c>
      <c r="F320" s="8" t="s">
        <v>602</v>
      </c>
      <c r="G320" s="8" t="s">
        <v>603</v>
      </c>
      <c r="H320" s="8"/>
      <c r="I320" s="8" t="s">
        <v>604</v>
      </c>
      <c r="J320" s="8" t="s">
        <v>605</v>
      </c>
      <c r="K320" s="8" t="s">
        <v>601</v>
      </c>
      <c r="L320" s="8" t="s">
        <v>67</v>
      </c>
      <c r="M320" s="8" t="s">
        <v>67</v>
      </c>
      <c r="N320" s="8" t="s">
        <v>602</v>
      </c>
      <c r="O320" s="8" t="s">
        <v>603</v>
      </c>
      <c r="P320" s="8"/>
      <c r="Q320" s="8" t="s">
        <v>740</v>
      </c>
      <c r="R320" s="8" t="s">
        <v>741</v>
      </c>
      <c r="S320" s="8">
        <v>0</v>
      </c>
      <c r="T320" s="9" t="s">
        <v>49</v>
      </c>
      <c r="U320" s="9" t="s">
        <v>35</v>
      </c>
      <c r="V320" s="8" t="s">
        <v>746</v>
      </c>
      <c r="W320" s="10">
        <v>45657</v>
      </c>
      <c r="X320" s="8" t="s">
        <v>747</v>
      </c>
      <c r="Y320" s="8" t="s">
        <v>605</v>
      </c>
      <c r="Z320" s="8" t="s">
        <v>1011</v>
      </c>
      <c r="AA320" s="8" t="s">
        <v>67</v>
      </c>
      <c r="AB320" s="8" t="s">
        <v>67</v>
      </c>
      <c r="AC320" s="8" t="s">
        <v>1012</v>
      </c>
      <c r="AD320" s="8" t="s">
        <v>202</v>
      </c>
      <c r="AE320" s="8"/>
      <c r="AF320" s="11" t="s">
        <v>1761</v>
      </c>
      <c r="AG320" s="8" t="s">
        <v>1762</v>
      </c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3"/>
      <c r="AT320" s="14">
        <v>29714</v>
      </c>
      <c r="AU320" s="8" t="str">
        <f>AU$21</f>
        <v>W-3.6</v>
      </c>
      <c r="AV320" s="8" t="s">
        <v>1147</v>
      </c>
      <c r="AW320" s="8"/>
      <c r="AX320" s="15">
        <v>8760</v>
      </c>
      <c r="AY320" s="9">
        <v>12</v>
      </c>
      <c r="AZ320" s="16">
        <v>0</v>
      </c>
      <c r="BA320" s="16">
        <v>100</v>
      </c>
      <c r="BB320" s="9">
        <f t="shared" si="101"/>
        <v>0</v>
      </c>
      <c r="BC320" s="9">
        <f t="shared" si="102"/>
        <v>29714</v>
      </c>
      <c r="BD320" s="17">
        <f t="shared" si="103"/>
        <v>0</v>
      </c>
      <c r="BE320" s="17">
        <f t="shared" si="104"/>
        <v>0</v>
      </c>
      <c r="BF320" s="18">
        <f t="shared" si="105"/>
        <v>0</v>
      </c>
      <c r="BG320" s="18">
        <f t="shared" si="106"/>
        <v>0</v>
      </c>
      <c r="BH320" s="18">
        <f t="shared" si="107"/>
        <v>0</v>
      </c>
      <c r="BI320" s="19">
        <f t="shared" si="108"/>
        <v>0</v>
      </c>
      <c r="BJ320" s="20">
        <f t="shared" si="109"/>
        <v>0</v>
      </c>
      <c r="BK320" s="19">
        <f t="shared" si="110"/>
        <v>0</v>
      </c>
      <c r="BL320" s="20">
        <f t="shared" si="111"/>
        <v>0</v>
      </c>
      <c r="BM320" s="12">
        <f>VLOOKUP(AU320,Ceny!$A$3:$E$9,2,FALSE)</f>
        <v>42.41</v>
      </c>
      <c r="BN320" s="20">
        <f t="shared" si="124"/>
        <v>0</v>
      </c>
      <c r="BO320" s="12">
        <f>VLOOKUP(AU320,Ceny!$A$3:$E$9,4,FALSE)</f>
        <v>32.76</v>
      </c>
      <c r="BP320" s="20">
        <f t="shared" si="125"/>
        <v>393.12</v>
      </c>
      <c r="BQ320" s="12">
        <f>VLOOKUP(AU320,Ceny!$A$3:$E$9,3,FALSE)</f>
        <v>4.4200000000000003E-2</v>
      </c>
      <c r="BR320" s="20">
        <f t="shared" si="112"/>
        <v>0</v>
      </c>
      <c r="BS320" s="12">
        <f>VLOOKUP(AU320,Ceny!$A$3:$E$9,5,FALSE)</f>
        <v>3.5119999999999998E-2</v>
      </c>
      <c r="BT320" s="20">
        <f t="shared" si="113"/>
        <v>1043.56</v>
      </c>
      <c r="BU320" s="20">
        <v>0</v>
      </c>
      <c r="BV320" s="68">
        <f t="shared" si="114"/>
        <v>0</v>
      </c>
      <c r="BW320" s="21">
        <f t="shared" si="115"/>
        <v>1436.6799999999998</v>
      </c>
      <c r="BX320" s="21">
        <f t="shared" si="116"/>
        <v>330.44</v>
      </c>
      <c r="BY320" s="21">
        <f t="shared" si="117"/>
        <v>1767.12</v>
      </c>
      <c r="CA320" s="66"/>
    </row>
    <row r="321" spans="1:79">
      <c r="A321" s="73">
        <f t="shared" si="118"/>
        <v>308</v>
      </c>
      <c r="B321" s="8" t="s">
        <v>600</v>
      </c>
      <c r="C321" s="8" t="s">
        <v>601</v>
      </c>
      <c r="D321" s="8" t="s">
        <v>67</v>
      </c>
      <c r="E321" s="8" t="s">
        <v>67</v>
      </c>
      <c r="F321" s="8" t="s">
        <v>602</v>
      </c>
      <c r="G321" s="8" t="s">
        <v>603</v>
      </c>
      <c r="H321" s="8"/>
      <c r="I321" s="8" t="s">
        <v>604</v>
      </c>
      <c r="J321" s="8" t="s">
        <v>605</v>
      </c>
      <c r="K321" s="8" t="s">
        <v>601</v>
      </c>
      <c r="L321" s="8" t="s">
        <v>67</v>
      </c>
      <c r="M321" s="8" t="s">
        <v>67</v>
      </c>
      <c r="N321" s="8" t="s">
        <v>602</v>
      </c>
      <c r="O321" s="8" t="s">
        <v>603</v>
      </c>
      <c r="P321" s="8"/>
      <c r="Q321" s="8" t="s">
        <v>740</v>
      </c>
      <c r="R321" s="8" t="s">
        <v>741</v>
      </c>
      <c r="S321" s="8">
        <v>0</v>
      </c>
      <c r="T321" s="9" t="s">
        <v>49</v>
      </c>
      <c r="U321" s="9" t="s">
        <v>35</v>
      </c>
      <c r="V321" s="8" t="s">
        <v>746</v>
      </c>
      <c r="W321" s="10">
        <v>45657</v>
      </c>
      <c r="X321" s="8" t="s">
        <v>747</v>
      </c>
      <c r="Y321" s="8" t="s">
        <v>605</v>
      </c>
      <c r="Z321" s="8" t="s">
        <v>1013</v>
      </c>
      <c r="AA321" s="8" t="s">
        <v>67</v>
      </c>
      <c r="AB321" s="8" t="s">
        <v>67</v>
      </c>
      <c r="AC321" s="8" t="s">
        <v>479</v>
      </c>
      <c r="AD321" s="8" t="s">
        <v>1014</v>
      </c>
      <c r="AE321" s="8"/>
      <c r="AF321" s="11" t="s">
        <v>1763</v>
      </c>
      <c r="AG321" s="8" t="s">
        <v>1764</v>
      </c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3"/>
      <c r="AT321" s="14">
        <v>26161</v>
      </c>
      <c r="AU321" s="8" t="str">
        <f>AU$21</f>
        <v>W-3.6</v>
      </c>
      <c r="AV321" s="8" t="s">
        <v>1147</v>
      </c>
      <c r="AW321" s="8"/>
      <c r="AX321" s="15">
        <v>8760</v>
      </c>
      <c r="AY321" s="9">
        <v>12</v>
      </c>
      <c r="AZ321" s="16">
        <v>0</v>
      </c>
      <c r="BA321" s="16">
        <v>100</v>
      </c>
      <c r="BB321" s="9">
        <f t="shared" si="101"/>
        <v>0</v>
      </c>
      <c r="BC321" s="9">
        <f t="shared" si="102"/>
        <v>26161</v>
      </c>
      <c r="BD321" s="17">
        <f t="shared" si="103"/>
        <v>0</v>
      </c>
      <c r="BE321" s="17">
        <f t="shared" si="104"/>
        <v>0</v>
      </c>
      <c r="BF321" s="18">
        <f t="shared" si="105"/>
        <v>0</v>
      </c>
      <c r="BG321" s="18">
        <f t="shared" si="106"/>
        <v>0</v>
      </c>
      <c r="BH321" s="18">
        <f t="shared" si="107"/>
        <v>0</v>
      </c>
      <c r="BI321" s="19">
        <f t="shared" si="108"/>
        <v>0</v>
      </c>
      <c r="BJ321" s="20">
        <f t="shared" si="109"/>
        <v>0</v>
      </c>
      <c r="BK321" s="19">
        <f t="shared" si="110"/>
        <v>0</v>
      </c>
      <c r="BL321" s="20">
        <f t="shared" si="111"/>
        <v>0</v>
      </c>
      <c r="BM321" s="12">
        <f>VLOOKUP(AU321,Ceny!$A$3:$E$9,2,FALSE)</f>
        <v>42.41</v>
      </c>
      <c r="BN321" s="20">
        <f t="shared" si="124"/>
        <v>0</v>
      </c>
      <c r="BO321" s="12">
        <f>VLOOKUP(AU321,Ceny!$A$3:$E$9,4,FALSE)</f>
        <v>32.76</v>
      </c>
      <c r="BP321" s="20">
        <f t="shared" si="125"/>
        <v>393.12</v>
      </c>
      <c r="BQ321" s="12">
        <f>VLOOKUP(AU321,Ceny!$A$3:$E$9,3,FALSE)</f>
        <v>4.4200000000000003E-2</v>
      </c>
      <c r="BR321" s="20">
        <f t="shared" si="112"/>
        <v>0</v>
      </c>
      <c r="BS321" s="12">
        <f>VLOOKUP(AU321,Ceny!$A$3:$E$9,5,FALSE)</f>
        <v>3.5119999999999998E-2</v>
      </c>
      <c r="BT321" s="20">
        <f t="shared" si="113"/>
        <v>918.77</v>
      </c>
      <c r="BU321" s="20">
        <v>0</v>
      </c>
      <c r="BV321" s="68">
        <f t="shared" si="114"/>
        <v>0</v>
      </c>
      <c r="BW321" s="21">
        <f t="shared" si="115"/>
        <v>1311.8899999999999</v>
      </c>
      <c r="BX321" s="21">
        <f t="shared" si="116"/>
        <v>301.73</v>
      </c>
      <c r="BY321" s="21">
        <f t="shared" si="117"/>
        <v>1613.62</v>
      </c>
      <c r="CA321" s="66"/>
    </row>
    <row r="322" spans="1:79">
      <c r="A322" s="73">
        <f t="shared" si="118"/>
        <v>309</v>
      </c>
      <c r="B322" s="8" t="s">
        <v>600</v>
      </c>
      <c r="C322" s="8" t="s">
        <v>601</v>
      </c>
      <c r="D322" s="8" t="s">
        <v>67</v>
      </c>
      <c r="E322" s="8" t="s">
        <v>67</v>
      </c>
      <c r="F322" s="8" t="s">
        <v>602</v>
      </c>
      <c r="G322" s="8" t="s">
        <v>603</v>
      </c>
      <c r="H322" s="8"/>
      <c r="I322" s="8" t="s">
        <v>604</v>
      </c>
      <c r="J322" s="8" t="s">
        <v>605</v>
      </c>
      <c r="K322" s="8" t="s">
        <v>601</v>
      </c>
      <c r="L322" s="8" t="s">
        <v>67</v>
      </c>
      <c r="M322" s="8" t="s">
        <v>67</v>
      </c>
      <c r="N322" s="8" t="s">
        <v>602</v>
      </c>
      <c r="O322" s="8" t="s">
        <v>603</v>
      </c>
      <c r="P322" s="8"/>
      <c r="Q322" s="8" t="s">
        <v>740</v>
      </c>
      <c r="R322" s="8" t="s">
        <v>741</v>
      </c>
      <c r="S322" s="8">
        <v>0</v>
      </c>
      <c r="T322" s="9" t="s">
        <v>49</v>
      </c>
      <c r="U322" s="9" t="s">
        <v>35</v>
      </c>
      <c r="V322" s="8" t="s">
        <v>746</v>
      </c>
      <c r="W322" s="10">
        <v>45657</v>
      </c>
      <c r="X322" s="8" t="s">
        <v>747</v>
      </c>
      <c r="Y322" s="8" t="s">
        <v>605</v>
      </c>
      <c r="Z322" s="8" t="s">
        <v>321</v>
      </c>
      <c r="AA322" s="8" t="s">
        <v>67</v>
      </c>
      <c r="AB322" s="8" t="s">
        <v>67</v>
      </c>
      <c r="AC322" s="8" t="s">
        <v>1015</v>
      </c>
      <c r="AD322" s="8" t="s">
        <v>114</v>
      </c>
      <c r="AE322" s="8"/>
      <c r="AF322" s="11" t="s">
        <v>1765</v>
      </c>
      <c r="AG322" s="8" t="s">
        <v>1766</v>
      </c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3"/>
      <c r="AT322" s="14">
        <v>22258</v>
      </c>
      <c r="AU322" s="8" t="str">
        <f>AU$21</f>
        <v>W-3.6</v>
      </c>
      <c r="AV322" s="8" t="s">
        <v>1147</v>
      </c>
      <c r="AW322" s="8"/>
      <c r="AX322" s="15">
        <v>8760</v>
      </c>
      <c r="AY322" s="9">
        <v>12</v>
      </c>
      <c r="AZ322" s="16">
        <v>0</v>
      </c>
      <c r="BA322" s="16">
        <v>100</v>
      </c>
      <c r="BB322" s="9">
        <f t="shared" si="101"/>
        <v>0</v>
      </c>
      <c r="BC322" s="9">
        <f t="shared" si="102"/>
        <v>22258</v>
      </c>
      <c r="BD322" s="17">
        <f t="shared" si="103"/>
        <v>0</v>
      </c>
      <c r="BE322" s="17">
        <f t="shared" si="104"/>
        <v>0</v>
      </c>
      <c r="BF322" s="18">
        <f t="shared" si="105"/>
        <v>0</v>
      </c>
      <c r="BG322" s="18">
        <f t="shared" si="106"/>
        <v>0</v>
      </c>
      <c r="BH322" s="18">
        <f t="shared" si="107"/>
        <v>0</v>
      </c>
      <c r="BI322" s="19">
        <f t="shared" si="108"/>
        <v>0</v>
      </c>
      <c r="BJ322" s="20">
        <f t="shared" si="109"/>
        <v>0</v>
      </c>
      <c r="BK322" s="19">
        <f t="shared" si="110"/>
        <v>0</v>
      </c>
      <c r="BL322" s="20">
        <f t="shared" si="111"/>
        <v>0</v>
      </c>
      <c r="BM322" s="12">
        <f>VLOOKUP(AU322,Ceny!$A$3:$E$9,2,FALSE)</f>
        <v>42.41</v>
      </c>
      <c r="BN322" s="20">
        <f t="shared" si="124"/>
        <v>0</v>
      </c>
      <c r="BO322" s="12">
        <f>VLOOKUP(AU322,Ceny!$A$3:$E$9,4,FALSE)</f>
        <v>32.76</v>
      </c>
      <c r="BP322" s="20">
        <f t="shared" si="125"/>
        <v>393.12</v>
      </c>
      <c r="BQ322" s="12">
        <f>VLOOKUP(AU322,Ceny!$A$3:$E$9,3,FALSE)</f>
        <v>4.4200000000000003E-2</v>
      </c>
      <c r="BR322" s="20">
        <f t="shared" si="112"/>
        <v>0</v>
      </c>
      <c r="BS322" s="12">
        <f>VLOOKUP(AU322,Ceny!$A$3:$E$9,5,FALSE)</f>
        <v>3.5119999999999998E-2</v>
      </c>
      <c r="BT322" s="20">
        <f t="shared" si="113"/>
        <v>781.7</v>
      </c>
      <c r="BU322" s="20">
        <v>0</v>
      </c>
      <c r="BV322" s="68">
        <f t="shared" si="114"/>
        <v>0</v>
      </c>
      <c r="BW322" s="21">
        <f t="shared" si="115"/>
        <v>1174.8200000000002</v>
      </c>
      <c r="BX322" s="21">
        <f t="shared" si="116"/>
        <v>270.20999999999998</v>
      </c>
      <c r="BY322" s="21">
        <f t="shared" si="117"/>
        <v>1445.0300000000002</v>
      </c>
      <c r="CA322" s="66"/>
    </row>
    <row r="323" spans="1:79">
      <c r="A323" s="73">
        <f t="shared" si="118"/>
        <v>310</v>
      </c>
      <c r="B323" s="8" t="s">
        <v>606</v>
      </c>
      <c r="C323" s="8" t="s">
        <v>482</v>
      </c>
      <c r="D323" s="8" t="s">
        <v>67</v>
      </c>
      <c r="E323" s="8" t="s">
        <v>67</v>
      </c>
      <c r="F323" s="8" t="s">
        <v>483</v>
      </c>
      <c r="G323" s="8" t="s">
        <v>607</v>
      </c>
      <c r="H323" s="8"/>
      <c r="I323" s="8" t="s">
        <v>608</v>
      </c>
      <c r="J323" s="8" t="s">
        <v>606</v>
      </c>
      <c r="K323" s="8" t="s">
        <v>609</v>
      </c>
      <c r="L323" s="8" t="s">
        <v>67</v>
      </c>
      <c r="M323" s="8" t="s">
        <v>67</v>
      </c>
      <c r="N323" s="8" t="s">
        <v>610</v>
      </c>
      <c r="O323" s="8" t="s">
        <v>611</v>
      </c>
      <c r="P323" s="8"/>
      <c r="Q323" s="8" t="s">
        <v>740</v>
      </c>
      <c r="R323" s="8" t="s">
        <v>741</v>
      </c>
      <c r="S323" s="8">
        <v>0</v>
      </c>
      <c r="T323" s="9" t="s">
        <v>49</v>
      </c>
      <c r="U323" s="9" t="s">
        <v>35</v>
      </c>
      <c r="V323" s="8" t="s">
        <v>746</v>
      </c>
      <c r="W323" s="10">
        <v>45657</v>
      </c>
      <c r="X323" s="8" t="s">
        <v>747</v>
      </c>
      <c r="Y323" s="8" t="s">
        <v>606</v>
      </c>
      <c r="Z323" s="8" t="s">
        <v>609</v>
      </c>
      <c r="AA323" s="8" t="s">
        <v>67</v>
      </c>
      <c r="AB323" s="8" t="s">
        <v>67</v>
      </c>
      <c r="AC323" s="8" t="s">
        <v>610</v>
      </c>
      <c r="AD323" s="8" t="s">
        <v>611</v>
      </c>
      <c r="AE323" s="8"/>
      <c r="AF323" s="11" t="s">
        <v>1767</v>
      </c>
      <c r="AG323" s="8" t="s">
        <v>1768</v>
      </c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3"/>
      <c r="AT323" s="14">
        <v>13353</v>
      </c>
      <c r="AU323" s="8" t="str">
        <f>AU$21</f>
        <v>W-3.6</v>
      </c>
      <c r="AV323" s="8" t="s">
        <v>1147</v>
      </c>
      <c r="AW323" s="8"/>
      <c r="AX323" s="15">
        <v>8760</v>
      </c>
      <c r="AY323" s="9">
        <v>12</v>
      </c>
      <c r="AZ323" s="16">
        <v>0</v>
      </c>
      <c r="BA323" s="16">
        <v>100</v>
      </c>
      <c r="BB323" s="9">
        <f t="shared" si="101"/>
        <v>0</v>
      </c>
      <c r="BC323" s="9">
        <f t="shared" si="102"/>
        <v>13353</v>
      </c>
      <c r="BD323" s="17">
        <f t="shared" si="103"/>
        <v>0</v>
      </c>
      <c r="BE323" s="17">
        <f t="shared" si="104"/>
        <v>0</v>
      </c>
      <c r="BF323" s="18">
        <f t="shared" si="105"/>
        <v>0</v>
      </c>
      <c r="BG323" s="18">
        <f t="shared" si="106"/>
        <v>0</v>
      </c>
      <c r="BH323" s="18">
        <f t="shared" si="107"/>
        <v>0</v>
      </c>
      <c r="BI323" s="19">
        <f t="shared" si="108"/>
        <v>0</v>
      </c>
      <c r="BJ323" s="20">
        <f t="shared" si="109"/>
        <v>0</v>
      </c>
      <c r="BK323" s="19">
        <f t="shared" si="110"/>
        <v>0</v>
      </c>
      <c r="BL323" s="20">
        <f t="shared" si="111"/>
        <v>0</v>
      </c>
      <c r="BM323" s="12">
        <f>VLOOKUP(AU323,Ceny!$A$3:$E$9,2,FALSE)</f>
        <v>42.41</v>
      </c>
      <c r="BN323" s="20">
        <f t="shared" si="124"/>
        <v>0</v>
      </c>
      <c r="BO323" s="12">
        <f>VLOOKUP(AU323,Ceny!$A$3:$E$9,4,FALSE)</f>
        <v>32.76</v>
      </c>
      <c r="BP323" s="20">
        <f t="shared" si="125"/>
        <v>393.12</v>
      </c>
      <c r="BQ323" s="12">
        <f>VLOOKUP(AU323,Ceny!$A$3:$E$9,3,FALSE)</f>
        <v>4.4200000000000003E-2</v>
      </c>
      <c r="BR323" s="20">
        <f t="shared" si="112"/>
        <v>0</v>
      </c>
      <c r="BS323" s="12">
        <f>VLOOKUP(AU323,Ceny!$A$3:$E$9,5,FALSE)</f>
        <v>3.5119999999999998E-2</v>
      </c>
      <c r="BT323" s="20">
        <f t="shared" si="113"/>
        <v>468.96</v>
      </c>
      <c r="BU323" s="20">
        <v>0</v>
      </c>
      <c r="BV323" s="68">
        <f t="shared" si="114"/>
        <v>0</v>
      </c>
      <c r="BW323" s="21">
        <f t="shared" si="115"/>
        <v>862.07999999999993</v>
      </c>
      <c r="BX323" s="21">
        <f t="shared" si="116"/>
        <v>198.28</v>
      </c>
      <c r="BY323" s="21">
        <f t="shared" si="117"/>
        <v>1060.3599999999999</v>
      </c>
      <c r="CA323" s="66"/>
    </row>
    <row r="324" spans="1:79">
      <c r="A324" s="73">
        <f t="shared" si="118"/>
        <v>311</v>
      </c>
      <c r="B324" s="8" t="s">
        <v>612</v>
      </c>
      <c r="C324" s="8" t="s">
        <v>613</v>
      </c>
      <c r="D324" s="8" t="s">
        <v>67</v>
      </c>
      <c r="E324" s="8" t="s">
        <v>67</v>
      </c>
      <c r="F324" s="8" t="s">
        <v>614</v>
      </c>
      <c r="G324" s="8" t="s">
        <v>615</v>
      </c>
      <c r="H324" s="8"/>
      <c r="I324" s="8" t="s">
        <v>616</v>
      </c>
      <c r="J324" s="8" t="s">
        <v>612</v>
      </c>
      <c r="K324" s="8" t="s">
        <v>617</v>
      </c>
      <c r="L324" s="8" t="s">
        <v>67</v>
      </c>
      <c r="M324" s="8" t="s">
        <v>67</v>
      </c>
      <c r="N324" s="8" t="s">
        <v>614</v>
      </c>
      <c r="O324" s="8" t="s">
        <v>618</v>
      </c>
      <c r="P324" s="8" t="s">
        <v>619</v>
      </c>
      <c r="Q324" s="8" t="s">
        <v>740</v>
      </c>
      <c r="R324" s="8" t="s">
        <v>741</v>
      </c>
      <c r="S324" s="8">
        <v>0</v>
      </c>
      <c r="T324" s="9" t="s">
        <v>49</v>
      </c>
      <c r="U324" s="9" t="s">
        <v>35</v>
      </c>
      <c r="V324" s="8" t="s">
        <v>746</v>
      </c>
      <c r="W324" s="10">
        <v>45657</v>
      </c>
      <c r="X324" s="8" t="s">
        <v>747</v>
      </c>
      <c r="Y324" s="8" t="s">
        <v>612</v>
      </c>
      <c r="Z324" s="8" t="s">
        <v>807</v>
      </c>
      <c r="AA324" s="8" t="s">
        <v>67</v>
      </c>
      <c r="AB324" s="8" t="s">
        <v>67</v>
      </c>
      <c r="AC324" s="8" t="s">
        <v>808</v>
      </c>
      <c r="AD324" s="8" t="s">
        <v>428</v>
      </c>
      <c r="AE324" s="8"/>
      <c r="AF324" s="11" t="s">
        <v>1769</v>
      </c>
      <c r="AG324" s="8" t="s">
        <v>1770</v>
      </c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3"/>
      <c r="AT324" s="14">
        <v>0</v>
      </c>
      <c r="AU324" s="8" t="str">
        <f>AU$14</f>
        <v>W-1.1</v>
      </c>
      <c r="AV324" s="8" t="s">
        <v>1147</v>
      </c>
      <c r="AW324" s="8"/>
      <c r="AX324" s="15">
        <v>8760</v>
      </c>
      <c r="AY324" s="9">
        <v>12</v>
      </c>
      <c r="AZ324" s="16">
        <v>0</v>
      </c>
      <c r="BA324" s="16">
        <v>100</v>
      </c>
      <c r="BB324" s="9">
        <f t="shared" si="101"/>
        <v>0</v>
      </c>
      <c r="BC324" s="9">
        <f t="shared" si="102"/>
        <v>0</v>
      </c>
      <c r="BD324" s="17">
        <f t="shared" si="103"/>
        <v>0</v>
      </c>
      <c r="BE324" s="17">
        <f t="shared" si="104"/>
        <v>0</v>
      </c>
      <c r="BF324" s="18">
        <f t="shared" si="105"/>
        <v>0</v>
      </c>
      <c r="BG324" s="18">
        <f t="shared" si="106"/>
        <v>0</v>
      </c>
      <c r="BH324" s="18">
        <f t="shared" si="107"/>
        <v>0</v>
      </c>
      <c r="BI324" s="19">
        <f t="shared" si="108"/>
        <v>0</v>
      </c>
      <c r="BJ324" s="20">
        <f t="shared" si="109"/>
        <v>0</v>
      </c>
      <c r="BK324" s="19">
        <f t="shared" si="110"/>
        <v>0</v>
      </c>
      <c r="BL324" s="20">
        <f t="shared" si="111"/>
        <v>0</v>
      </c>
      <c r="BM324" s="12">
        <f>VLOOKUP(AU324,Ceny!$A$3:$E$9,2,FALSE)</f>
        <v>6.01</v>
      </c>
      <c r="BN324" s="20">
        <f t="shared" si="124"/>
        <v>0</v>
      </c>
      <c r="BO324" s="12">
        <f>VLOOKUP(AU324,Ceny!$A$3:$E$9,4,FALSE)</f>
        <v>4.6399999999999997</v>
      </c>
      <c r="BP324" s="20">
        <f t="shared" si="125"/>
        <v>55.68</v>
      </c>
      <c r="BQ324" s="12">
        <f>VLOOKUP(AU324,Ceny!$A$3:$E$9,3,FALSE)</f>
        <v>5.706E-2</v>
      </c>
      <c r="BR324" s="20">
        <f t="shared" si="112"/>
        <v>0</v>
      </c>
      <c r="BS324" s="12">
        <f>VLOOKUP(AU324,Ceny!$A$3:$E$9,5,FALSE)</f>
        <v>4.5350000000000001E-2</v>
      </c>
      <c r="BT324" s="20">
        <f t="shared" si="113"/>
        <v>0</v>
      </c>
      <c r="BU324" s="20">
        <v>0</v>
      </c>
      <c r="BV324" s="68">
        <f t="shared" si="114"/>
        <v>0</v>
      </c>
      <c r="BW324" s="21">
        <f t="shared" si="115"/>
        <v>55.68</v>
      </c>
      <c r="BX324" s="21">
        <f t="shared" si="116"/>
        <v>12.81</v>
      </c>
      <c r="BY324" s="21">
        <f t="shared" si="117"/>
        <v>68.489999999999995</v>
      </c>
      <c r="CA324" s="66"/>
    </row>
    <row r="325" spans="1:79">
      <c r="A325" s="73">
        <f t="shared" si="118"/>
        <v>312</v>
      </c>
      <c r="B325" s="8" t="s">
        <v>620</v>
      </c>
      <c r="C325" s="8" t="s">
        <v>621</v>
      </c>
      <c r="D325" s="8" t="s">
        <v>67</v>
      </c>
      <c r="E325" s="8" t="s">
        <v>67</v>
      </c>
      <c r="F325" s="8" t="s">
        <v>622</v>
      </c>
      <c r="G325" s="8" t="s">
        <v>623</v>
      </c>
      <c r="H325" s="8"/>
      <c r="I325" s="8" t="s">
        <v>624</v>
      </c>
      <c r="J325" s="8" t="s">
        <v>620</v>
      </c>
      <c r="K325" s="8" t="s">
        <v>621</v>
      </c>
      <c r="L325" s="8" t="s">
        <v>67</v>
      </c>
      <c r="M325" s="8" t="s">
        <v>67</v>
      </c>
      <c r="N325" s="8" t="s">
        <v>622</v>
      </c>
      <c r="O325" s="8" t="s">
        <v>623</v>
      </c>
      <c r="P325" s="8"/>
      <c r="Q325" s="8" t="s">
        <v>740</v>
      </c>
      <c r="R325" s="8" t="s">
        <v>741</v>
      </c>
      <c r="S325" s="8">
        <v>0</v>
      </c>
      <c r="T325" s="9" t="s">
        <v>49</v>
      </c>
      <c r="U325" s="9" t="s">
        <v>35</v>
      </c>
      <c r="V325" s="8" t="s">
        <v>746</v>
      </c>
      <c r="W325" s="10">
        <v>45657</v>
      </c>
      <c r="X325" s="8" t="s">
        <v>747</v>
      </c>
      <c r="Y325" s="8" t="s">
        <v>1016</v>
      </c>
      <c r="Z325" s="8" t="s">
        <v>1017</v>
      </c>
      <c r="AA325" s="8" t="s">
        <v>67</v>
      </c>
      <c r="AB325" s="8" t="s">
        <v>67</v>
      </c>
      <c r="AC325" s="8" t="s">
        <v>1018</v>
      </c>
      <c r="AD325" s="8" t="s">
        <v>94</v>
      </c>
      <c r="AE325" s="8" t="s">
        <v>129</v>
      </c>
      <c r="AF325" s="11" t="s">
        <v>1771</v>
      </c>
      <c r="AG325" s="8" t="s">
        <v>1772</v>
      </c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3"/>
      <c r="AT325" s="14">
        <v>24213</v>
      </c>
      <c r="AU325" s="8" t="str">
        <f>AU$21</f>
        <v>W-3.6</v>
      </c>
      <c r="AV325" s="8" t="s">
        <v>1147</v>
      </c>
      <c r="AW325" s="8"/>
      <c r="AX325" s="15">
        <v>8760</v>
      </c>
      <c r="AY325" s="9">
        <v>12</v>
      </c>
      <c r="AZ325" s="16">
        <v>0</v>
      </c>
      <c r="BA325" s="16">
        <v>100</v>
      </c>
      <c r="BB325" s="9">
        <f t="shared" si="101"/>
        <v>0</v>
      </c>
      <c r="BC325" s="9">
        <f t="shared" si="102"/>
        <v>24213</v>
      </c>
      <c r="BD325" s="17">
        <f t="shared" si="103"/>
        <v>0</v>
      </c>
      <c r="BE325" s="17">
        <f t="shared" si="104"/>
        <v>0</v>
      </c>
      <c r="BF325" s="18">
        <f t="shared" si="105"/>
        <v>0</v>
      </c>
      <c r="BG325" s="18">
        <f t="shared" si="106"/>
        <v>0</v>
      </c>
      <c r="BH325" s="18">
        <f t="shared" si="107"/>
        <v>0</v>
      </c>
      <c r="BI325" s="19">
        <f t="shared" si="108"/>
        <v>0</v>
      </c>
      <c r="BJ325" s="20">
        <f t="shared" si="109"/>
        <v>0</v>
      </c>
      <c r="BK325" s="19">
        <f t="shared" si="110"/>
        <v>0</v>
      </c>
      <c r="BL325" s="20">
        <f t="shared" si="111"/>
        <v>0</v>
      </c>
      <c r="BM325" s="12">
        <f>VLOOKUP(AU325,Ceny!$A$3:$E$9,2,FALSE)</f>
        <v>42.41</v>
      </c>
      <c r="BN325" s="20">
        <f t="shared" si="124"/>
        <v>0</v>
      </c>
      <c r="BO325" s="12">
        <f>VLOOKUP(AU325,Ceny!$A$3:$E$9,4,FALSE)</f>
        <v>32.76</v>
      </c>
      <c r="BP325" s="20">
        <f t="shared" si="125"/>
        <v>393.12</v>
      </c>
      <c r="BQ325" s="12">
        <f>VLOOKUP(AU325,Ceny!$A$3:$E$9,3,FALSE)</f>
        <v>4.4200000000000003E-2</v>
      </c>
      <c r="BR325" s="20">
        <f t="shared" si="112"/>
        <v>0</v>
      </c>
      <c r="BS325" s="12">
        <f>VLOOKUP(AU325,Ceny!$A$3:$E$9,5,FALSE)</f>
        <v>3.5119999999999998E-2</v>
      </c>
      <c r="BT325" s="20">
        <f t="shared" si="113"/>
        <v>850.36</v>
      </c>
      <c r="BU325" s="20">
        <v>0</v>
      </c>
      <c r="BV325" s="68">
        <f t="shared" si="114"/>
        <v>0</v>
      </c>
      <c r="BW325" s="21">
        <f t="shared" si="115"/>
        <v>1243.48</v>
      </c>
      <c r="BX325" s="21">
        <f t="shared" si="116"/>
        <v>286</v>
      </c>
      <c r="BY325" s="21">
        <f t="shared" si="117"/>
        <v>1529.48</v>
      </c>
      <c r="CA325" s="66"/>
    </row>
    <row r="326" spans="1:79">
      <c r="A326" s="73">
        <f t="shared" si="118"/>
        <v>313</v>
      </c>
      <c r="B326" s="8" t="s">
        <v>625</v>
      </c>
      <c r="C326" s="8" t="s">
        <v>626</v>
      </c>
      <c r="D326" s="8" t="s">
        <v>67</v>
      </c>
      <c r="E326" s="8" t="s">
        <v>67</v>
      </c>
      <c r="F326" s="8" t="s">
        <v>627</v>
      </c>
      <c r="G326" s="8" t="s">
        <v>628</v>
      </c>
      <c r="H326" s="8"/>
      <c r="I326" s="8" t="s">
        <v>629</v>
      </c>
      <c r="J326" s="8" t="s">
        <v>625</v>
      </c>
      <c r="K326" s="8" t="s">
        <v>626</v>
      </c>
      <c r="L326" s="8" t="s">
        <v>67</v>
      </c>
      <c r="M326" s="8" t="s">
        <v>67</v>
      </c>
      <c r="N326" s="8" t="s">
        <v>627</v>
      </c>
      <c r="O326" s="8" t="s">
        <v>628</v>
      </c>
      <c r="P326" s="8"/>
      <c r="Q326" s="8" t="s">
        <v>740</v>
      </c>
      <c r="R326" s="8" t="s">
        <v>741</v>
      </c>
      <c r="S326" s="8">
        <v>0</v>
      </c>
      <c r="T326" s="9" t="s">
        <v>49</v>
      </c>
      <c r="U326" s="9" t="s">
        <v>35</v>
      </c>
      <c r="V326" s="8" t="s">
        <v>746</v>
      </c>
      <c r="W326" s="10">
        <v>45657</v>
      </c>
      <c r="X326" s="8" t="s">
        <v>747</v>
      </c>
      <c r="Y326" s="8" t="s">
        <v>625</v>
      </c>
      <c r="Z326" s="8" t="s">
        <v>626</v>
      </c>
      <c r="AA326" s="8" t="s">
        <v>67</v>
      </c>
      <c r="AB326" s="8" t="s">
        <v>67</v>
      </c>
      <c r="AC326" s="8" t="s">
        <v>627</v>
      </c>
      <c r="AD326" s="8" t="s">
        <v>628</v>
      </c>
      <c r="AE326" s="8"/>
      <c r="AF326" s="11" t="s">
        <v>1773</v>
      </c>
      <c r="AG326" s="8" t="s">
        <v>1774</v>
      </c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3"/>
      <c r="AT326" s="14">
        <v>40867</v>
      </c>
      <c r="AU326" s="8" t="str">
        <f>AU$21</f>
        <v>W-3.6</v>
      </c>
      <c r="AV326" s="8" t="s">
        <v>1147</v>
      </c>
      <c r="AW326" s="8"/>
      <c r="AX326" s="15">
        <v>8760</v>
      </c>
      <c r="AY326" s="9">
        <v>12</v>
      </c>
      <c r="AZ326" s="16">
        <v>0</v>
      </c>
      <c r="BA326" s="16">
        <v>100</v>
      </c>
      <c r="BB326" s="9">
        <f t="shared" si="101"/>
        <v>0</v>
      </c>
      <c r="BC326" s="9">
        <f t="shared" si="102"/>
        <v>40867</v>
      </c>
      <c r="BD326" s="17">
        <f t="shared" si="103"/>
        <v>0</v>
      </c>
      <c r="BE326" s="17">
        <f t="shared" si="104"/>
        <v>0</v>
      </c>
      <c r="BF326" s="18">
        <f t="shared" si="105"/>
        <v>0</v>
      </c>
      <c r="BG326" s="18">
        <f t="shared" si="106"/>
        <v>0</v>
      </c>
      <c r="BH326" s="18">
        <f t="shared" si="107"/>
        <v>0</v>
      </c>
      <c r="BI326" s="19">
        <f t="shared" si="108"/>
        <v>0</v>
      </c>
      <c r="BJ326" s="20">
        <f t="shared" si="109"/>
        <v>0</v>
      </c>
      <c r="BK326" s="19">
        <f t="shared" si="110"/>
        <v>0</v>
      </c>
      <c r="BL326" s="20">
        <f t="shared" si="111"/>
        <v>0</v>
      </c>
      <c r="BM326" s="12">
        <f>VLOOKUP(AU326,Ceny!$A$3:$E$9,2,FALSE)</f>
        <v>42.41</v>
      </c>
      <c r="BN326" s="20">
        <f t="shared" si="124"/>
        <v>0</v>
      </c>
      <c r="BO326" s="12">
        <f>VLOOKUP(AU326,Ceny!$A$3:$E$9,4,FALSE)</f>
        <v>32.76</v>
      </c>
      <c r="BP326" s="20">
        <f t="shared" si="125"/>
        <v>393.12</v>
      </c>
      <c r="BQ326" s="12">
        <f>VLOOKUP(AU326,Ceny!$A$3:$E$9,3,FALSE)</f>
        <v>4.4200000000000003E-2</v>
      </c>
      <c r="BR326" s="20">
        <f t="shared" si="112"/>
        <v>0</v>
      </c>
      <c r="BS326" s="12">
        <f>VLOOKUP(AU326,Ceny!$A$3:$E$9,5,FALSE)</f>
        <v>3.5119999999999998E-2</v>
      </c>
      <c r="BT326" s="20">
        <f t="shared" si="113"/>
        <v>1435.25</v>
      </c>
      <c r="BU326" s="20">
        <v>0</v>
      </c>
      <c r="BV326" s="68">
        <f t="shared" si="114"/>
        <v>0</v>
      </c>
      <c r="BW326" s="21">
        <f t="shared" si="115"/>
        <v>1828.37</v>
      </c>
      <c r="BX326" s="21">
        <f t="shared" si="116"/>
        <v>420.53</v>
      </c>
      <c r="BY326" s="21">
        <f t="shared" si="117"/>
        <v>2248.8999999999996</v>
      </c>
      <c r="CA326" s="66"/>
    </row>
    <row r="327" spans="1:79">
      <c r="A327" s="73">
        <f t="shared" si="118"/>
        <v>314</v>
      </c>
      <c r="B327" s="8" t="s">
        <v>630</v>
      </c>
      <c r="C327" s="8" t="s">
        <v>631</v>
      </c>
      <c r="D327" s="8" t="s">
        <v>67</v>
      </c>
      <c r="E327" s="8" t="s">
        <v>67</v>
      </c>
      <c r="F327" s="8" t="s">
        <v>632</v>
      </c>
      <c r="G327" s="8" t="s">
        <v>396</v>
      </c>
      <c r="H327" s="8"/>
      <c r="I327" s="8" t="s">
        <v>633</v>
      </c>
      <c r="J327" s="8" t="s">
        <v>630</v>
      </c>
      <c r="K327" s="8" t="s">
        <v>631</v>
      </c>
      <c r="L327" s="8" t="s">
        <v>67</v>
      </c>
      <c r="M327" s="8" t="s">
        <v>67</v>
      </c>
      <c r="N327" s="8" t="s">
        <v>632</v>
      </c>
      <c r="O327" s="8" t="s">
        <v>396</v>
      </c>
      <c r="P327" s="8"/>
      <c r="Q327" s="8" t="s">
        <v>740</v>
      </c>
      <c r="R327" s="8" t="s">
        <v>741</v>
      </c>
      <c r="S327" s="8">
        <v>0</v>
      </c>
      <c r="T327" s="9" t="s">
        <v>49</v>
      </c>
      <c r="U327" s="9" t="s">
        <v>35</v>
      </c>
      <c r="V327" s="8" t="s">
        <v>746</v>
      </c>
      <c r="W327" s="10">
        <v>45657</v>
      </c>
      <c r="X327" s="8" t="s">
        <v>747</v>
      </c>
      <c r="Y327" s="8" t="s">
        <v>630</v>
      </c>
      <c r="Z327" s="8" t="s">
        <v>1019</v>
      </c>
      <c r="AA327" s="8" t="s">
        <v>67</v>
      </c>
      <c r="AB327" s="8" t="s">
        <v>67</v>
      </c>
      <c r="AC327" s="8" t="s">
        <v>1020</v>
      </c>
      <c r="AD327" s="8" t="s">
        <v>1021</v>
      </c>
      <c r="AE327" s="8"/>
      <c r="AF327" s="11" t="s">
        <v>1775</v>
      </c>
      <c r="AG327" s="8" t="s">
        <v>1776</v>
      </c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3"/>
      <c r="AT327" s="14">
        <v>15840</v>
      </c>
      <c r="AU327" s="8" t="str">
        <f>AU$21</f>
        <v>W-3.6</v>
      </c>
      <c r="AV327" s="8" t="s">
        <v>1147</v>
      </c>
      <c r="AW327" s="8"/>
      <c r="AX327" s="15">
        <v>8760</v>
      </c>
      <c r="AY327" s="9">
        <v>12</v>
      </c>
      <c r="AZ327" s="16">
        <v>0</v>
      </c>
      <c r="BA327" s="16">
        <v>100</v>
      </c>
      <c r="BB327" s="9">
        <f t="shared" si="101"/>
        <v>0</v>
      </c>
      <c r="BC327" s="9">
        <f t="shared" si="102"/>
        <v>15840</v>
      </c>
      <c r="BD327" s="17">
        <f t="shared" si="103"/>
        <v>0</v>
      </c>
      <c r="BE327" s="17">
        <f t="shared" si="104"/>
        <v>0</v>
      </c>
      <c r="BF327" s="18">
        <f t="shared" si="105"/>
        <v>0</v>
      </c>
      <c r="BG327" s="18">
        <f t="shared" si="106"/>
        <v>0</v>
      </c>
      <c r="BH327" s="18">
        <f t="shared" si="107"/>
        <v>0</v>
      </c>
      <c r="BI327" s="19">
        <f t="shared" si="108"/>
        <v>0</v>
      </c>
      <c r="BJ327" s="20">
        <f t="shared" si="109"/>
        <v>0</v>
      </c>
      <c r="BK327" s="19">
        <f t="shared" si="110"/>
        <v>0</v>
      </c>
      <c r="BL327" s="20">
        <f t="shared" si="111"/>
        <v>0</v>
      </c>
      <c r="BM327" s="12">
        <f>VLOOKUP(AU327,Ceny!$A$3:$E$9,2,FALSE)</f>
        <v>42.41</v>
      </c>
      <c r="BN327" s="20">
        <f t="shared" si="124"/>
        <v>0</v>
      </c>
      <c r="BO327" s="12">
        <f>VLOOKUP(AU327,Ceny!$A$3:$E$9,4,FALSE)</f>
        <v>32.76</v>
      </c>
      <c r="BP327" s="20">
        <f t="shared" si="125"/>
        <v>393.12</v>
      </c>
      <c r="BQ327" s="12">
        <f>VLOOKUP(AU327,Ceny!$A$3:$E$9,3,FALSE)</f>
        <v>4.4200000000000003E-2</v>
      </c>
      <c r="BR327" s="20">
        <f t="shared" si="112"/>
        <v>0</v>
      </c>
      <c r="BS327" s="12">
        <f>VLOOKUP(AU327,Ceny!$A$3:$E$9,5,FALSE)</f>
        <v>3.5119999999999998E-2</v>
      </c>
      <c r="BT327" s="20">
        <f t="shared" si="113"/>
        <v>556.29999999999995</v>
      </c>
      <c r="BU327" s="20">
        <v>0</v>
      </c>
      <c r="BV327" s="68">
        <f t="shared" si="114"/>
        <v>0</v>
      </c>
      <c r="BW327" s="21">
        <f t="shared" si="115"/>
        <v>949.42</v>
      </c>
      <c r="BX327" s="21">
        <f t="shared" si="116"/>
        <v>218.37</v>
      </c>
      <c r="BY327" s="21">
        <f t="shared" si="117"/>
        <v>1167.79</v>
      </c>
      <c r="CA327" s="66"/>
    </row>
    <row r="328" spans="1:79">
      <c r="A328" s="73">
        <f t="shared" si="118"/>
        <v>315</v>
      </c>
      <c r="B328" s="8" t="s">
        <v>634</v>
      </c>
      <c r="C328" s="8" t="s">
        <v>635</v>
      </c>
      <c r="D328" s="8" t="s">
        <v>67</v>
      </c>
      <c r="E328" s="8" t="s">
        <v>67</v>
      </c>
      <c r="F328" s="8" t="s">
        <v>636</v>
      </c>
      <c r="G328" s="8" t="s">
        <v>637</v>
      </c>
      <c r="H328" s="8"/>
      <c r="I328" s="8" t="s">
        <v>638</v>
      </c>
      <c r="J328" s="8" t="s">
        <v>634</v>
      </c>
      <c r="K328" s="8" t="s">
        <v>635</v>
      </c>
      <c r="L328" s="8" t="s">
        <v>67</v>
      </c>
      <c r="M328" s="8" t="s">
        <v>67</v>
      </c>
      <c r="N328" s="8" t="s">
        <v>636</v>
      </c>
      <c r="O328" s="8" t="s">
        <v>637</v>
      </c>
      <c r="P328" s="8"/>
      <c r="Q328" s="8" t="s">
        <v>740</v>
      </c>
      <c r="R328" s="8" t="s">
        <v>741</v>
      </c>
      <c r="S328" s="8">
        <v>0</v>
      </c>
      <c r="T328" s="9" t="s">
        <v>49</v>
      </c>
      <c r="U328" s="9" t="s">
        <v>35</v>
      </c>
      <c r="V328" s="8" t="s">
        <v>746</v>
      </c>
      <c r="W328" s="10">
        <v>45657</v>
      </c>
      <c r="X328" s="8" t="s">
        <v>747</v>
      </c>
      <c r="Y328" s="8" t="s">
        <v>634</v>
      </c>
      <c r="Z328" s="8" t="s">
        <v>635</v>
      </c>
      <c r="AA328" s="8" t="s">
        <v>67</v>
      </c>
      <c r="AB328" s="8" t="s">
        <v>67</v>
      </c>
      <c r="AC328" s="8" t="s">
        <v>636</v>
      </c>
      <c r="AD328" s="8" t="s">
        <v>637</v>
      </c>
      <c r="AE328" s="8"/>
      <c r="AF328" s="11" t="s">
        <v>1777</v>
      </c>
      <c r="AG328" s="8" t="s">
        <v>1778</v>
      </c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3"/>
      <c r="AT328" s="14">
        <v>90763</v>
      </c>
      <c r="AU328" s="8" t="str">
        <f>AU$16</f>
        <v>W-4</v>
      </c>
      <c r="AV328" s="8" t="s">
        <v>1147</v>
      </c>
      <c r="AW328" s="8"/>
      <c r="AX328" s="15">
        <v>8760</v>
      </c>
      <c r="AY328" s="9">
        <v>12</v>
      </c>
      <c r="AZ328" s="16">
        <v>0</v>
      </c>
      <c r="BA328" s="16">
        <v>100</v>
      </c>
      <c r="BB328" s="9">
        <f t="shared" si="101"/>
        <v>0</v>
      </c>
      <c r="BC328" s="9">
        <f t="shared" si="102"/>
        <v>90763</v>
      </c>
      <c r="BD328" s="17">
        <f t="shared" si="103"/>
        <v>0</v>
      </c>
      <c r="BE328" s="17">
        <f t="shared" si="104"/>
        <v>0</v>
      </c>
      <c r="BF328" s="18">
        <f t="shared" si="105"/>
        <v>0</v>
      </c>
      <c r="BG328" s="18">
        <f t="shared" si="106"/>
        <v>0</v>
      </c>
      <c r="BH328" s="18">
        <f t="shared" si="107"/>
        <v>0</v>
      </c>
      <c r="BI328" s="19">
        <f t="shared" si="108"/>
        <v>0</v>
      </c>
      <c r="BJ328" s="20">
        <f t="shared" si="109"/>
        <v>0</v>
      </c>
      <c r="BK328" s="19">
        <f t="shared" si="110"/>
        <v>0</v>
      </c>
      <c r="BL328" s="20">
        <f t="shared" si="111"/>
        <v>0</v>
      </c>
      <c r="BM328" s="12">
        <f>VLOOKUP(AU328,Ceny!$A$3:$E$9,2,FALSE)</f>
        <v>204.77</v>
      </c>
      <c r="BN328" s="20">
        <f t="shared" si="124"/>
        <v>0</v>
      </c>
      <c r="BO328" s="12">
        <f>VLOOKUP(AU328,Ceny!$A$3:$E$9,4,FALSE)</f>
        <v>158.16</v>
      </c>
      <c r="BP328" s="20">
        <f t="shared" si="125"/>
        <v>1897.92</v>
      </c>
      <c r="BQ328" s="12">
        <f>VLOOKUP(AU328,Ceny!$A$3:$E$9,3,FALSE)</f>
        <v>4.4069999999999998E-2</v>
      </c>
      <c r="BR328" s="20">
        <f t="shared" si="112"/>
        <v>0</v>
      </c>
      <c r="BS328" s="12">
        <f>VLOOKUP(AU328,Ceny!$A$3:$E$9,5,FALSE)</f>
        <v>3.5020000000000003E-2</v>
      </c>
      <c r="BT328" s="20">
        <f t="shared" si="113"/>
        <v>3178.52</v>
      </c>
      <c r="BU328" s="20">
        <v>0</v>
      </c>
      <c r="BV328" s="68">
        <f t="shared" si="114"/>
        <v>0</v>
      </c>
      <c r="BW328" s="21">
        <f t="shared" si="115"/>
        <v>5076.4400000000005</v>
      </c>
      <c r="BX328" s="21">
        <f t="shared" si="116"/>
        <v>1167.58</v>
      </c>
      <c r="BY328" s="21">
        <f t="shared" si="117"/>
        <v>6244.02</v>
      </c>
      <c r="CA328" s="66"/>
    </row>
    <row r="329" spans="1:79">
      <c r="A329" s="73">
        <f t="shared" si="118"/>
        <v>316</v>
      </c>
      <c r="B329" s="8" t="s">
        <v>634</v>
      </c>
      <c r="C329" s="8" t="s">
        <v>635</v>
      </c>
      <c r="D329" s="8" t="s">
        <v>67</v>
      </c>
      <c r="E329" s="8" t="s">
        <v>67</v>
      </c>
      <c r="F329" s="8" t="s">
        <v>636</v>
      </c>
      <c r="G329" s="8" t="s">
        <v>637</v>
      </c>
      <c r="H329" s="8"/>
      <c r="I329" s="8" t="s">
        <v>638</v>
      </c>
      <c r="J329" s="8" t="s">
        <v>634</v>
      </c>
      <c r="K329" s="8" t="s">
        <v>635</v>
      </c>
      <c r="L329" s="8" t="s">
        <v>67</v>
      </c>
      <c r="M329" s="8" t="s">
        <v>67</v>
      </c>
      <c r="N329" s="8" t="s">
        <v>636</v>
      </c>
      <c r="O329" s="8" t="s">
        <v>637</v>
      </c>
      <c r="P329" s="8"/>
      <c r="Q329" s="8" t="s">
        <v>740</v>
      </c>
      <c r="R329" s="8" t="s">
        <v>741</v>
      </c>
      <c r="S329" s="8">
        <v>0</v>
      </c>
      <c r="T329" s="9" t="s">
        <v>49</v>
      </c>
      <c r="U329" s="9" t="s">
        <v>35</v>
      </c>
      <c r="V329" s="8" t="s">
        <v>746</v>
      </c>
      <c r="W329" s="10">
        <v>45657</v>
      </c>
      <c r="X329" s="8" t="s">
        <v>747</v>
      </c>
      <c r="Y329" s="8" t="s">
        <v>634</v>
      </c>
      <c r="Z329" s="8" t="s">
        <v>252</v>
      </c>
      <c r="AA329" s="8" t="s">
        <v>67</v>
      </c>
      <c r="AB329" s="8" t="s">
        <v>67</v>
      </c>
      <c r="AC329" s="8" t="s">
        <v>253</v>
      </c>
      <c r="AD329" s="8" t="s">
        <v>1022</v>
      </c>
      <c r="AE329" s="8"/>
      <c r="AF329" s="11" t="s">
        <v>1779</v>
      </c>
      <c r="AG329" s="8" t="s">
        <v>1780</v>
      </c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3"/>
      <c r="AT329" s="14">
        <v>121310</v>
      </c>
      <c r="AU329" s="8" t="str">
        <f>AU$16</f>
        <v>W-4</v>
      </c>
      <c r="AV329" s="8" t="s">
        <v>1147</v>
      </c>
      <c r="AW329" s="8"/>
      <c r="AX329" s="15">
        <v>8760</v>
      </c>
      <c r="AY329" s="9">
        <v>12</v>
      </c>
      <c r="AZ329" s="16">
        <v>0</v>
      </c>
      <c r="BA329" s="16">
        <v>100</v>
      </c>
      <c r="BB329" s="9">
        <f t="shared" si="101"/>
        <v>0</v>
      </c>
      <c r="BC329" s="9">
        <f t="shared" si="102"/>
        <v>121310</v>
      </c>
      <c r="BD329" s="17">
        <f t="shared" si="103"/>
        <v>0</v>
      </c>
      <c r="BE329" s="17">
        <f t="shared" si="104"/>
        <v>0</v>
      </c>
      <c r="BF329" s="18">
        <f t="shared" si="105"/>
        <v>0</v>
      </c>
      <c r="BG329" s="18">
        <f t="shared" si="106"/>
        <v>0</v>
      </c>
      <c r="BH329" s="18">
        <f t="shared" si="107"/>
        <v>0</v>
      </c>
      <c r="BI329" s="19">
        <f t="shared" si="108"/>
        <v>0</v>
      </c>
      <c r="BJ329" s="20">
        <f t="shared" si="109"/>
        <v>0</v>
      </c>
      <c r="BK329" s="19">
        <f t="shared" si="110"/>
        <v>0</v>
      </c>
      <c r="BL329" s="20">
        <f t="shared" si="111"/>
        <v>0</v>
      </c>
      <c r="BM329" s="12">
        <f>VLOOKUP(AU329,Ceny!$A$3:$E$9,2,FALSE)</f>
        <v>204.77</v>
      </c>
      <c r="BN329" s="20">
        <f t="shared" si="124"/>
        <v>0</v>
      </c>
      <c r="BO329" s="12">
        <f>VLOOKUP(AU329,Ceny!$A$3:$E$9,4,FALSE)</f>
        <v>158.16</v>
      </c>
      <c r="BP329" s="20">
        <f t="shared" si="125"/>
        <v>1897.92</v>
      </c>
      <c r="BQ329" s="12">
        <f>VLOOKUP(AU329,Ceny!$A$3:$E$9,3,FALSE)</f>
        <v>4.4069999999999998E-2</v>
      </c>
      <c r="BR329" s="20">
        <f t="shared" si="112"/>
        <v>0</v>
      </c>
      <c r="BS329" s="12">
        <f>VLOOKUP(AU329,Ceny!$A$3:$E$9,5,FALSE)</f>
        <v>3.5020000000000003E-2</v>
      </c>
      <c r="BT329" s="20">
        <f t="shared" si="113"/>
        <v>4248.28</v>
      </c>
      <c r="BU329" s="20">
        <v>0</v>
      </c>
      <c r="BV329" s="68">
        <f t="shared" si="114"/>
        <v>0</v>
      </c>
      <c r="BW329" s="21">
        <f t="shared" si="115"/>
        <v>6146.2</v>
      </c>
      <c r="BX329" s="21">
        <f t="shared" si="116"/>
        <v>1413.63</v>
      </c>
      <c r="BY329" s="21">
        <f t="shared" si="117"/>
        <v>7559.83</v>
      </c>
      <c r="CA329" s="66"/>
    </row>
    <row r="330" spans="1:79">
      <c r="A330" s="73">
        <f t="shared" si="118"/>
        <v>317</v>
      </c>
      <c r="B330" s="8" t="s">
        <v>634</v>
      </c>
      <c r="C330" s="8" t="s">
        <v>635</v>
      </c>
      <c r="D330" s="8" t="s">
        <v>67</v>
      </c>
      <c r="E330" s="8" t="s">
        <v>67</v>
      </c>
      <c r="F330" s="8" t="s">
        <v>636</v>
      </c>
      <c r="G330" s="8" t="s">
        <v>637</v>
      </c>
      <c r="H330" s="8"/>
      <c r="I330" s="8" t="s">
        <v>638</v>
      </c>
      <c r="J330" s="8" t="s">
        <v>634</v>
      </c>
      <c r="K330" s="8" t="s">
        <v>635</v>
      </c>
      <c r="L330" s="8" t="s">
        <v>67</v>
      </c>
      <c r="M330" s="8" t="s">
        <v>67</v>
      </c>
      <c r="N330" s="8" t="s">
        <v>636</v>
      </c>
      <c r="O330" s="8" t="s">
        <v>637</v>
      </c>
      <c r="P330" s="8"/>
      <c r="Q330" s="8" t="s">
        <v>740</v>
      </c>
      <c r="R330" s="8" t="s">
        <v>741</v>
      </c>
      <c r="S330" s="8">
        <v>0</v>
      </c>
      <c r="T330" s="9" t="s">
        <v>49</v>
      </c>
      <c r="U330" s="9" t="s">
        <v>35</v>
      </c>
      <c r="V330" s="8" t="s">
        <v>746</v>
      </c>
      <c r="W330" s="10">
        <v>45657</v>
      </c>
      <c r="X330" s="8" t="s">
        <v>747</v>
      </c>
      <c r="Y330" s="8" t="s">
        <v>634</v>
      </c>
      <c r="Z330" s="8" t="s">
        <v>282</v>
      </c>
      <c r="AA330" s="8" t="s">
        <v>67</v>
      </c>
      <c r="AB330" s="8" t="s">
        <v>67</v>
      </c>
      <c r="AC330" s="8" t="s">
        <v>1023</v>
      </c>
      <c r="AD330" s="8" t="s">
        <v>1024</v>
      </c>
      <c r="AE330" s="8"/>
      <c r="AF330" s="11" t="s">
        <v>1781</v>
      </c>
      <c r="AG330" s="8" t="s">
        <v>1782</v>
      </c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3"/>
      <c r="AT330" s="14">
        <v>90742</v>
      </c>
      <c r="AU330" s="8" t="str">
        <f>AU$16</f>
        <v>W-4</v>
      </c>
      <c r="AV330" s="8" t="s">
        <v>1147</v>
      </c>
      <c r="AW330" s="8"/>
      <c r="AX330" s="15">
        <v>8760</v>
      </c>
      <c r="AY330" s="9">
        <v>12</v>
      </c>
      <c r="AZ330" s="16">
        <v>0</v>
      </c>
      <c r="BA330" s="16">
        <v>100</v>
      </c>
      <c r="BB330" s="9">
        <f t="shared" si="101"/>
        <v>0</v>
      </c>
      <c r="BC330" s="9">
        <f t="shared" si="102"/>
        <v>90742</v>
      </c>
      <c r="BD330" s="17">
        <f t="shared" si="103"/>
        <v>0</v>
      </c>
      <c r="BE330" s="17">
        <f t="shared" si="104"/>
        <v>0</v>
      </c>
      <c r="BF330" s="18">
        <f t="shared" si="105"/>
        <v>0</v>
      </c>
      <c r="BG330" s="18">
        <f t="shared" si="106"/>
        <v>0</v>
      </c>
      <c r="BH330" s="18">
        <f t="shared" si="107"/>
        <v>0</v>
      </c>
      <c r="BI330" s="19">
        <f t="shared" si="108"/>
        <v>0</v>
      </c>
      <c r="BJ330" s="20">
        <f t="shared" si="109"/>
        <v>0</v>
      </c>
      <c r="BK330" s="19">
        <f t="shared" si="110"/>
        <v>0</v>
      </c>
      <c r="BL330" s="20">
        <f t="shared" si="111"/>
        <v>0</v>
      </c>
      <c r="BM330" s="12">
        <f>VLOOKUP(AU330,Ceny!$A$3:$E$9,2,FALSE)</f>
        <v>204.77</v>
      </c>
      <c r="BN330" s="20">
        <f t="shared" si="124"/>
        <v>0</v>
      </c>
      <c r="BO330" s="12">
        <f>VLOOKUP(AU330,Ceny!$A$3:$E$9,4,FALSE)</f>
        <v>158.16</v>
      </c>
      <c r="BP330" s="20">
        <f t="shared" si="125"/>
        <v>1897.92</v>
      </c>
      <c r="BQ330" s="12">
        <f>VLOOKUP(AU330,Ceny!$A$3:$E$9,3,FALSE)</f>
        <v>4.4069999999999998E-2</v>
      </c>
      <c r="BR330" s="20">
        <f t="shared" si="112"/>
        <v>0</v>
      </c>
      <c r="BS330" s="12">
        <f>VLOOKUP(AU330,Ceny!$A$3:$E$9,5,FALSE)</f>
        <v>3.5020000000000003E-2</v>
      </c>
      <c r="BT330" s="20">
        <f t="shared" si="113"/>
        <v>3177.78</v>
      </c>
      <c r="BU330" s="20">
        <v>0</v>
      </c>
      <c r="BV330" s="68">
        <f t="shared" si="114"/>
        <v>0</v>
      </c>
      <c r="BW330" s="21">
        <f t="shared" si="115"/>
        <v>5075.7000000000007</v>
      </c>
      <c r="BX330" s="21">
        <f t="shared" si="116"/>
        <v>1167.4100000000001</v>
      </c>
      <c r="BY330" s="21">
        <f t="shared" si="117"/>
        <v>6243.1100000000006</v>
      </c>
      <c r="CA330" s="66"/>
    </row>
    <row r="331" spans="1:79">
      <c r="A331" s="73">
        <f t="shared" si="118"/>
        <v>318</v>
      </c>
      <c r="B331" s="8" t="s">
        <v>639</v>
      </c>
      <c r="C331" s="8" t="s">
        <v>640</v>
      </c>
      <c r="D331" s="8" t="s">
        <v>67</v>
      </c>
      <c r="E331" s="8" t="s">
        <v>67</v>
      </c>
      <c r="F331" s="8" t="s">
        <v>641</v>
      </c>
      <c r="G331" s="8" t="s">
        <v>642</v>
      </c>
      <c r="H331" s="8"/>
      <c r="I331" s="8" t="s">
        <v>643</v>
      </c>
      <c r="J331" s="8" t="s">
        <v>639</v>
      </c>
      <c r="K331" s="8" t="s">
        <v>640</v>
      </c>
      <c r="L331" s="8" t="s">
        <v>67</v>
      </c>
      <c r="M331" s="8" t="s">
        <v>67</v>
      </c>
      <c r="N331" s="8" t="s">
        <v>641</v>
      </c>
      <c r="O331" s="8" t="s">
        <v>642</v>
      </c>
      <c r="P331" s="8"/>
      <c r="Q331" s="8" t="s">
        <v>740</v>
      </c>
      <c r="R331" s="8" t="s">
        <v>741</v>
      </c>
      <c r="S331" s="8">
        <v>0</v>
      </c>
      <c r="T331" s="9" t="s">
        <v>49</v>
      </c>
      <c r="U331" s="9" t="s">
        <v>35</v>
      </c>
      <c r="V331" s="8" t="s">
        <v>746</v>
      </c>
      <c r="W331" s="10">
        <v>45657</v>
      </c>
      <c r="X331" s="8" t="s">
        <v>747</v>
      </c>
      <c r="Y331" s="8" t="s">
        <v>639</v>
      </c>
      <c r="Z331" s="8" t="s">
        <v>1025</v>
      </c>
      <c r="AA331" s="8" t="s">
        <v>67</v>
      </c>
      <c r="AB331" s="8" t="s">
        <v>67</v>
      </c>
      <c r="AC331" s="8" t="s">
        <v>1026</v>
      </c>
      <c r="AD331" s="8" t="s">
        <v>213</v>
      </c>
      <c r="AE331" s="8"/>
      <c r="AF331" s="11" t="s">
        <v>1783</v>
      </c>
      <c r="AG331" s="8" t="s">
        <v>1784</v>
      </c>
      <c r="AH331" s="12">
        <v>128089</v>
      </c>
      <c r="AI331" s="12">
        <v>124815</v>
      </c>
      <c r="AJ331" s="12">
        <v>116687</v>
      </c>
      <c r="AK331" s="12">
        <v>93024</v>
      </c>
      <c r="AL331" s="12">
        <v>0</v>
      </c>
      <c r="AM331" s="12">
        <v>37022</v>
      </c>
      <c r="AN331" s="12">
        <v>37591</v>
      </c>
      <c r="AO331" s="12">
        <v>37036</v>
      </c>
      <c r="AP331" s="12">
        <v>38038</v>
      </c>
      <c r="AQ331" s="12">
        <v>0</v>
      </c>
      <c r="AR331" s="12">
        <v>117029</v>
      </c>
      <c r="AS331" s="13">
        <v>146706</v>
      </c>
      <c r="AT331" s="14">
        <f t="shared" ref="AT331:AT339" si="126">AH331+AI331+AJ331+AK331+AL331+AM331+AN331+AO331+AP331+AQ331+AR331+AS331</f>
        <v>876037</v>
      </c>
      <c r="AU331" s="8" t="str">
        <f t="shared" ref="AU331:AU339" si="127">AU$18</f>
        <v>W-5.1</v>
      </c>
      <c r="AV331" s="8" t="s">
        <v>1147</v>
      </c>
      <c r="AW331" s="8" t="s">
        <v>1785</v>
      </c>
      <c r="AX331" s="15">
        <v>8760</v>
      </c>
      <c r="AY331" s="9">
        <v>12</v>
      </c>
      <c r="AZ331" s="16">
        <v>0</v>
      </c>
      <c r="BA331" s="16">
        <v>100</v>
      </c>
      <c r="BB331" s="9">
        <f t="shared" si="101"/>
        <v>0</v>
      </c>
      <c r="BC331" s="9">
        <f t="shared" si="102"/>
        <v>876037</v>
      </c>
      <c r="BD331" s="17">
        <f t="shared" si="103"/>
        <v>0</v>
      </c>
      <c r="BE331" s="17">
        <f t="shared" si="104"/>
        <v>0</v>
      </c>
      <c r="BF331" s="18">
        <f t="shared" si="105"/>
        <v>0</v>
      </c>
      <c r="BG331" s="18">
        <f t="shared" si="106"/>
        <v>0</v>
      </c>
      <c r="BH331" s="18">
        <f t="shared" si="107"/>
        <v>0</v>
      </c>
      <c r="BI331" s="19">
        <f t="shared" si="108"/>
        <v>0</v>
      </c>
      <c r="BJ331" s="20">
        <f t="shared" si="109"/>
        <v>0</v>
      </c>
      <c r="BK331" s="19">
        <f t="shared" si="110"/>
        <v>0</v>
      </c>
      <c r="BL331" s="20">
        <f t="shared" si="111"/>
        <v>0</v>
      </c>
      <c r="BM331" s="12">
        <f>VLOOKUP(AU331,Ceny!$A$3:$E$9,2,FALSE)</f>
        <v>6.4200000000000004E-3</v>
      </c>
      <c r="BN331" s="20">
        <f t="shared" ref="BN331:BN339" si="128">ROUND(BM331*AX331*AW331*AZ331/100,2)</f>
        <v>0</v>
      </c>
      <c r="BO331" s="12">
        <f>VLOOKUP(AU331,Ceny!$A$3:$E$9,4,FALSE)</f>
        <v>4.96E-3</v>
      </c>
      <c r="BP331" s="20">
        <f t="shared" ref="BP331:BP339" si="129">ROUND(BO331*AW331*AX331*BA331/100,2)</f>
        <v>21464.1</v>
      </c>
      <c r="BQ331" s="12">
        <f>VLOOKUP(AU331,Ceny!$A$3:$E$9,3,FALSE)</f>
        <v>2.3060000000000001E-2</v>
      </c>
      <c r="BR331" s="20">
        <f t="shared" si="112"/>
        <v>0</v>
      </c>
      <c r="BS331" s="12">
        <f>VLOOKUP(AU331,Ceny!$A$3:$E$9,5,FALSE)</f>
        <v>1.8329999999999999E-2</v>
      </c>
      <c r="BT331" s="20">
        <f t="shared" si="113"/>
        <v>16057.76</v>
      </c>
      <c r="BU331" s="20">
        <v>0</v>
      </c>
      <c r="BV331" s="68">
        <f t="shared" si="114"/>
        <v>0</v>
      </c>
      <c r="BW331" s="21">
        <f t="shared" si="115"/>
        <v>37521.86</v>
      </c>
      <c r="BX331" s="21">
        <f t="shared" si="116"/>
        <v>8630.0300000000007</v>
      </c>
      <c r="BY331" s="21">
        <f t="shared" si="117"/>
        <v>46151.89</v>
      </c>
      <c r="CA331" s="66"/>
    </row>
    <row r="332" spans="1:79">
      <c r="A332" s="73">
        <f t="shared" si="118"/>
        <v>319</v>
      </c>
      <c r="B332" s="8" t="s">
        <v>639</v>
      </c>
      <c r="C332" s="8" t="s">
        <v>640</v>
      </c>
      <c r="D332" s="8" t="s">
        <v>67</v>
      </c>
      <c r="E332" s="8" t="s">
        <v>67</v>
      </c>
      <c r="F332" s="8" t="s">
        <v>641</v>
      </c>
      <c r="G332" s="8" t="s">
        <v>642</v>
      </c>
      <c r="H332" s="8"/>
      <c r="I332" s="8" t="s">
        <v>643</v>
      </c>
      <c r="J332" s="8" t="s">
        <v>639</v>
      </c>
      <c r="K332" s="8" t="s">
        <v>640</v>
      </c>
      <c r="L332" s="8" t="s">
        <v>67</v>
      </c>
      <c r="M332" s="8" t="s">
        <v>67</v>
      </c>
      <c r="N332" s="8" t="s">
        <v>641</v>
      </c>
      <c r="O332" s="8" t="s">
        <v>642</v>
      </c>
      <c r="P332" s="8"/>
      <c r="Q332" s="8" t="s">
        <v>740</v>
      </c>
      <c r="R332" s="8" t="s">
        <v>741</v>
      </c>
      <c r="S332" s="8">
        <v>0</v>
      </c>
      <c r="T332" s="9" t="s">
        <v>49</v>
      </c>
      <c r="U332" s="9" t="s">
        <v>35</v>
      </c>
      <c r="V332" s="8" t="s">
        <v>746</v>
      </c>
      <c r="W332" s="10">
        <v>45657</v>
      </c>
      <c r="X332" s="8" t="s">
        <v>747</v>
      </c>
      <c r="Y332" s="8" t="s">
        <v>639</v>
      </c>
      <c r="Z332" s="8" t="s">
        <v>441</v>
      </c>
      <c r="AA332" s="8" t="s">
        <v>67</v>
      </c>
      <c r="AB332" s="8" t="s">
        <v>67</v>
      </c>
      <c r="AC332" s="8" t="s">
        <v>442</v>
      </c>
      <c r="AD332" s="8" t="s">
        <v>1027</v>
      </c>
      <c r="AE332" s="8"/>
      <c r="AF332" s="11" t="s">
        <v>1786</v>
      </c>
      <c r="AG332" s="8" t="s">
        <v>1784</v>
      </c>
      <c r="AH332" s="12">
        <v>72162</v>
      </c>
      <c r="AI332" s="12">
        <v>68918</v>
      </c>
      <c r="AJ332" s="12">
        <v>63143</v>
      </c>
      <c r="AK332" s="12">
        <v>50382</v>
      </c>
      <c r="AL332" s="12">
        <v>31206</v>
      </c>
      <c r="AM332" s="12">
        <v>18967</v>
      </c>
      <c r="AN332" s="12">
        <v>18119</v>
      </c>
      <c r="AO332" s="12">
        <v>16441</v>
      </c>
      <c r="AP332" s="12">
        <v>18322</v>
      </c>
      <c r="AQ332" s="12">
        <v>33694</v>
      </c>
      <c r="AR332" s="12">
        <v>67019</v>
      </c>
      <c r="AS332" s="13">
        <v>77928</v>
      </c>
      <c r="AT332" s="14">
        <f t="shared" si="126"/>
        <v>536301</v>
      </c>
      <c r="AU332" s="8" t="str">
        <f t="shared" si="127"/>
        <v>W-5.1</v>
      </c>
      <c r="AV332" s="8" t="s">
        <v>1147</v>
      </c>
      <c r="AW332" s="8" t="s">
        <v>1787</v>
      </c>
      <c r="AX332" s="15">
        <v>8760</v>
      </c>
      <c r="AY332" s="9">
        <v>12</v>
      </c>
      <c r="AZ332" s="16">
        <v>0</v>
      </c>
      <c r="BA332" s="16">
        <v>100</v>
      </c>
      <c r="BB332" s="9">
        <f t="shared" si="101"/>
        <v>0</v>
      </c>
      <c r="BC332" s="9">
        <f t="shared" si="102"/>
        <v>536301</v>
      </c>
      <c r="BD332" s="17">
        <f t="shared" si="103"/>
        <v>0</v>
      </c>
      <c r="BE332" s="17">
        <f t="shared" si="104"/>
        <v>0</v>
      </c>
      <c r="BF332" s="18">
        <f t="shared" si="105"/>
        <v>0</v>
      </c>
      <c r="BG332" s="18">
        <f t="shared" si="106"/>
        <v>0</v>
      </c>
      <c r="BH332" s="18">
        <f t="shared" si="107"/>
        <v>0</v>
      </c>
      <c r="BI332" s="19">
        <f t="shared" si="108"/>
        <v>0</v>
      </c>
      <c r="BJ332" s="20">
        <f t="shared" si="109"/>
        <v>0</v>
      </c>
      <c r="BK332" s="19">
        <f t="shared" si="110"/>
        <v>0</v>
      </c>
      <c r="BL332" s="20">
        <f t="shared" si="111"/>
        <v>0</v>
      </c>
      <c r="BM332" s="12">
        <f>VLOOKUP(AU332,Ceny!$A$3:$E$9,2,FALSE)</f>
        <v>6.4200000000000004E-3</v>
      </c>
      <c r="BN332" s="20">
        <f t="shared" si="128"/>
        <v>0</v>
      </c>
      <c r="BO332" s="12">
        <f>VLOOKUP(AU332,Ceny!$A$3:$E$9,4,FALSE)</f>
        <v>4.96E-3</v>
      </c>
      <c r="BP332" s="20">
        <f t="shared" si="129"/>
        <v>10949.3</v>
      </c>
      <c r="BQ332" s="12">
        <f>VLOOKUP(AU332,Ceny!$A$3:$E$9,3,FALSE)</f>
        <v>2.3060000000000001E-2</v>
      </c>
      <c r="BR332" s="20">
        <f t="shared" si="112"/>
        <v>0</v>
      </c>
      <c r="BS332" s="12">
        <f>VLOOKUP(AU332,Ceny!$A$3:$E$9,5,FALSE)</f>
        <v>1.8329999999999999E-2</v>
      </c>
      <c r="BT332" s="20">
        <f t="shared" si="113"/>
        <v>9830.4</v>
      </c>
      <c r="BU332" s="20">
        <v>0</v>
      </c>
      <c r="BV332" s="68">
        <f t="shared" si="114"/>
        <v>0</v>
      </c>
      <c r="BW332" s="21">
        <f t="shared" si="115"/>
        <v>20779.699999999997</v>
      </c>
      <c r="BX332" s="21">
        <f t="shared" si="116"/>
        <v>4779.33</v>
      </c>
      <c r="BY332" s="21">
        <f t="shared" si="117"/>
        <v>25559.03</v>
      </c>
      <c r="CA332" s="66"/>
    </row>
    <row r="333" spans="1:79">
      <c r="A333" s="73">
        <f t="shared" si="118"/>
        <v>320</v>
      </c>
      <c r="B333" s="8" t="s">
        <v>639</v>
      </c>
      <c r="C333" s="8" t="s">
        <v>640</v>
      </c>
      <c r="D333" s="8" t="s">
        <v>67</v>
      </c>
      <c r="E333" s="8" t="s">
        <v>67</v>
      </c>
      <c r="F333" s="8" t="s">
        <v>641</v>
      </c>
      <c r="G333" s="8" t="s">
        <v>642</v>
      </c>
      <c r="H333" s="8"/>
      <c r="I333" s="8" t="s">
        <v>643</v>
      </c>
      <c r="J333" s="8" t="s">
        <v>639</v>
      </c>
      <c r="K333" s="8" t="s">
        <v>640</v>
      </c>
      <c r="L333" s="8" t="s">
        <v>67</v>
      </c>
      <c r="M333" s="8" t="s">
        <v>67</v>
      </c>
      <c r="N333" s="8" t="s">
        <v>641</v>
      </c>
      <c r="O333" s="8" t="s">
        <v>642</v>
      </c>
      <c r="P333" s="8"/>
      <c r="Q333" s="8" t="s">
        <v>740</v>
      </c>
      <c r="R333" s="8" t="s">
        <v>741</v>
      </c>
      <c r="S333" s="8">
        <v>0</v>
      </c>
      <c r="T333" s="9" t="s">
        <v>49</v>
      </c>
      <c r="U333" s="9" t="s">
        <v>35</v>
      </c>
      <c r="V333" s="8" t="s">
        <v>746</v>
      </c>
      <c r="W333" s="10">
        <v>45657</v>
      </c>
      <c r="X333" s="8" t="s">
        <v>747</v>
      </c>
      <c r="Y333" s="8" t="s">
        <v>639</v>
      </c>
      <c r="Z333" s="8" t="s">
        <v>441</v>
      </c>
      <c r="AA333" s="8" t="s">
        <v>67</v>
      </c>
      <c r="AB333" s="8" t="s">
        <v>67</v>
      </c>
      <c r="AC333" s="8" t="s">
        <v>442</v>
      </c>
      <c r="AD333" s="8" t="s">
        <v>1028</v>
      </c>
      <c r="AE333" s="8"/>
      <c r="AF333" s="11" t="s">
        <v>1788</v>
      </c>
      <c r="AG333" s="8" t="s">
        <v>1784</v>
      </c>
      <c r="AH333" s="12">
        <v>48204</v>
      </c>
      <c r="AI333" s="12">
        <v>44549</v>
      </c>
      <c r="AJ333" s="12">
        <v>41601</v>
      </c>
      <c r="AK333" s="12">
        <v>32971</v>
      </c>
      <c r="AL333" s="12">
        <v>20908</v>
      </c>
      <c r="AM333" s="12">
        <v>12414</v>
      </c>
      <c r="AN333" s="12">
        <v>11794</v>
      </c>
      <c r="AO333" s="12">
        <v>11385</v>
      </c>
      <c r="AP333" s="12">
        <v>12261</v>
      </c>
      <c r="AQ333" s="12">
        <v>22474</v>
      </c>
      <c r="AR333" s="12">
        <v>40029</v>
      </c>
      <c r="AS333" s="13">
        <v>49348</v>
      </c>
      <c r="AT333" s="14">
        <f t="shared" si="126"/>
        <v>347938</v>
      </c>
      <c r="AU333" s="8" t="str">
        <f t="shared" si="127"/>
        <v>W-5.1</v>
      </c>
      <c r="AV333" s="8" t="s">
        <v>1147</v>
      </c>
      <c r="AW333" s="8" t="s">
        <v>1317</v>
      </c>
      <c r="AX333" s="15">
        <v>8760</v>
      </c>
      <c r="AY333" s="9">
        <v>12</v>
      </c>
      <c r="AZ333" s="16">
        <v>0</v>
      </c>
      <c r="BA333" s="16">
        <v>100</v>
      </c>
      <c r="BB333" s="9">
        <f t="shared" si="101"/>
        <v>0</v>
      </c>
      <c r="BC333" s="9">
        <f t="shared" si="102"/>
        <v>347938</v>
      </c>
      <c r="BD333" s="17">
        <f t="shared" si="103"/>
        <v>0</v>
      </c>
      <c r="BE333" s="17">
        <f t="shared" si="104"/>
        <v>0</v>
      </c>
      <c r="BF333" s="18">
        <f t="shared" si="105"/>
        <v>0</v>
      </c>
      <c r="BG333" s="18">
        <f t="shared" si="106"/>
        <v>0</v>
      </c>
      <c r="BH333" s="18">
        <f t="shared" si="107"/>
        <v>0</v>
      </c>
      <c r="BI333" s="19">
        <f t="shared" si="108"/>
        <v>0</v>
      </c>
      <c r="BJ333" s="20">
        <f t="shared" si="109"/>
        <v>0</v>
      </c>
      <c r="BK333" s="19">
        <f t="shared" si="110"/>
        <v>0</v>
      </c>
      <c r="BL333" s="20">
        <f t="shared" si="111"/>
        <v>0</v>
      </c>
      <c r="BM333" s="12">
        <f>VLOOKUP(AU333,Ceny!$A$3:$E$9,2,FALSE)</f>
        <v>6.4200000000000004E-3</v>
      </c>
      <c r="BN333" s="20">
        <f t="shared" si="128"/>
        <v>0</v>
      </c>
      <c r="BO333" s="12">
        <f>VLOOKUP(AU333,Ceny!$A$3:$E$9,4,FALSE)</f>
        <v>4.96E-3</v>
      </c>
      <c r="BP333" s="20">
        <f t="shared" si="129"/>
        <v>8559.57</v>
      </c>
      <c r="BQ333" s="12">
        <f>VLOOKUP(AU333,Ceny!$A$3:$E$9,3,FALSE)</f>
        <v>2.3060000000000001E-2</v>
      </c>
      <c r="BR333" s="20">
        <f t="shared" si="112"/>
        <v>0</v>
      </c>
      <c r="BS333" s="12">
        <f>VLOOKUP(AU333,Ceny!$A$3:$E$9,5,FALSE)</f>
        <v>1.8329999999999999E-2</v>
      </c>
      <c r="BT333" s="20">
        <f t="shared" si="113"/>
        <v>6377.7</v>
      </c>
      <c r="BU333" s="20">
        <v>0</v>
      </c>
      <c r="BV333" s="68">
        <f t="shared" si="114"/>
        <v>0</v>
      </c>
      <c r="BW333" s="21">
        <f t="shared" si="115"/>
        <v>14937.27</v>
      </c>
      <c r="BX333" s="21">
        <f t="shared" si="116"/>
        <v>3435.57</v>
      </c>
      <c r="BY333" s="21">
        <f t="shared" si="117"/>
        <v>18372.84</v>
      </c>
      <c r="CA333" s="66"/>
    </row>
    <row r="334" spans="1:79">
      <c r="A334" s="73">
        <f t="shared" si="118"/>
        <v>321</v>
      </c>
      <c r="B334" s="8" t="s">
        <v>639</v>
      </c>
      <c r="C334" s="8" t="s">
        <v>640</v>
      </c>
      <c r="D334" s="8" t="s">
        <v>67</v>
      </c>
      <c r="E334" s="8" t="s">
        <v>67</v>
      </c>
      <c r="F334" s="8" t="s">
        <v>641</v>
      </c>
      <c r="G334" s="8" t="s">
        <v>642</v>
      </c>
      <c r="H334" s="8"/>
      <c r="I334" s="8" t="s">
        <v>643</v>
      </c>
      <c r="J334" s="8" t="s">
        <v>639</v>
      </c>
      <c r="K334" s="8" t="s">
        <v>640</v>
      </c>
      <c r="L334" s="8" t="s">
        <v>67</v>
      </c>
      <c r="M334" s="8" t="s">
        <v>67</v>
      </c>
      <c r="N334" s="8" t="s">
        <v>641</v>
      </c>
      <c r="O334" s="8" t="s">
        <v>642</v>
      </c>
      <c r="P334" s="8"/>
      <c r="Q334" s="8" t="s">
        <v>740</v>
      </c>
      <c r="R334" s="8" t="s">
        <v>741</v>
      </c>
      <c r="S334" s="8">
        <v>0</v>
      </c>
      <c r="T334" s="9" t="s">
        <v>49</v>
      </c>
      <c r="U334" s="9" t="s">
        <v>35</v>
      </c>
      <c r="V334" s="8" t="s">
        <v>746</v>
      </c>
      <c r="W334" s="10">
        <v>45657</v>
      </c>
      <c r="X334" s="8" t="s">
        <v>747</v>
      </c>
      <c r="Y334" s="8" t="s">
        <v>639</v>
      </c>
      <c r="Z334" s="8" t="s">
        <v>1029</v>
      </c>
      <c r="AA334" s="8" t="s">
        <v>67</v>
      </c>
      <c r="AB334" s="8" t="s">
        <v>67</v>
      </c>
      <c r="AC334" s="8" t="s">
        <v>1030</v>
      </c>
      <c r="AD334" s="8" t="s">
        <v>202</v>
      </c>
      <c r="AE334" s="8"/>
      <c r="AF334" s="11" t="s">
        <v>1789</v>
      </c>
      <c r="AG334" s="8" t="s">
        <v>1784</v>
      </c>
      <c r="AH334" s="12">
        <v>37995</v>
      </c>
      <c r="AI334" s="12">
        <v>33167</v>
      </c>
      <c r="AJ334" s="12">
        <v>30100</v>
      </c>
      <c r="AK334" s="12">
        <v>23495</v>
      </c>
      <c r="AL334" s="12">
        <v>14708</v>
      </c>
      <c r="AM334" s="12">
        <v>9703</v>
      </c>
      <c r="AN334" s="12">
        <v>9239</v>
      </c>
      <c r="AO334" s="12">
        <v>8805</v>
      </c>
      <c r="AP334" s="12">
        <v>9684</v>
      </c>
      <c r="AQ334" s="12">
        <v>18042</v>
      </c>
      <c r="AR334" s="12">
        <v>30036</v>
      </c>
      <c r="AS334" s="13">
        <v>37706</v>
      </c>
      <c r="AT334" s="14">
        <f t="shared" si="126"/>
        <v>262680</v>
      </c>
      <c r="AU334" s="8" t="str">
        <f t="shared" si="127"/>
        <v>W-5.1</v>
      </c>
      <c r="AV334" s="8" t="s">
        <v>1147</v>
      </c>
      <c r="AW334" s="8" t="s">
        <v>1190</v>
      </c>
      <c r="AX334" s="15">
        <v>8760</v>
      </c>
      <c r="AY334" s="9">
        <v>12</v>
      </c>
      <c r="AZ334" s="16">
        <v>0</v>
      </c>
      <c r="BA334" s="16">
        <v>100</v>
      </c>
      <c r="BB334" s="9">
        <f t="shared" ref="BB334:BB397" si="130">AT334*AZ334/100</f>
        <v>0</v>
      </c>
      <c r="BC334" s="9">
        <f t="shared" ref="BC334:BC397" si="131">AT334*BA334/100</f>
        <v>262680</v>
      </c>
      <c r="BD334" s="17">
        <f t="shared" ref="BD334:BD397" si="132">C$4/1000</f>
        <v>0</v>
      </c>
      <c r="BE334" s="17">
        <f t="shared" ref="BE334:BE397" si="133">C$5/1000</f>
        <v>0</v>
      </c>
      <c r="BF334" s="18">
        <f t="shared" ref="BF334:BF397" si="134">ROUND(BB334*BD334,2)</f>
        <v>0</v>
      </c>
      <c r="BG334" s="18">
        <f t="shared" ref="BG334:BG397" si="135">ROUND(BC334*BE334,2)</f>
        <v>0</v>
      </c>
      <c r="BH334" s="18">
        <f t="shared" ref="BH334:BH397" si="136">SUM(BF334:BG334)</f>
        <v>0</v>
      </c>
      <c r="BI334" s="19">
        <f t="shared" ref="BI334:BI397" si="137">HLOOKUP(AU334,$E$3:$K$5,2,FALSE)</f>
        <v>0</v>
      </c>
      <c r="BJ334" s="20">
        <f t="shared" ref="BJ334:BJ397" si="138">ROUND(BI334*AY334*AZ334/100,2)</f>
        <v>0</v>
      </c>
      <c r="BK334" s="19">
        <f t="shared" ref="BK334:BK397" si="139">HLOOKUP(AU334,$E$3:$K$5,3,FALSE)</f>
        <v>0</v>
      </c>
      <c r="BL334" s="20">
        <f t="shared" ref="BL334:BL397" si="140">ROUND(BK334*AY334*BA334/100,2)</f>
        <v>0</v>
      </c>
      <c r="BM334" s="12">
        <f>VLOOKUP(AU334,Ceny!$A$3:$E$9,2,FALSE)</f>
        <v>6.4200000000000004E-3</v>
      </c>
      <c r="BN334" s="20">
        <f t="shared" si="128"/>
        <v>0</v>
      </c>
      <c r="BO334" s="12">
        <f>VLOOKUP(AU334,Ceny!$A$3:$E$9,4,FALSE)</f>
        <v>4.96E-3</v>
      </c>
      <c r="BP334" s="20">
        <f t="shared" si="129"/>
        <v>5257.4</v>
      </c>
      <c r="BQ334" s="12">
        <f>VLOOKUP(AU334,Ceny!$A$3:$E$9,3,FALSE)</f>
        <v>2.3060000000000001E-2</v>
      </c>
      <c r="BR334" s="20">
        <f t="shared" ref="BR334:BR397" si="141">ROUND(BQ334*AT334*AZ334/100,2)</f>
        <v>0</v>
      </c>
      <c r="BS334" s="12">
        <f>VLOOKUP(AU334,Ceny!$A$3:$E$9,5,FALSE)</f>
        <v>1.8329999999999999E-2</v>
      </c>
      <c r="BT334" s="20">
        <f t="shared" ref="BT334:BT397" si="142">ROUND(BS334*AT334*BA334/100,2)</f>
        <v>4814.92</v>
      </c>
      <c r="BU334" s="20">
        <v>0</v>
      </c>
      <c r="BV334" s="68">
        <f t="shared" ref="BV334:BV397" si="143">ROUND(BU334*AT334,2)</f>
        <v>0</v>
      </c>
      <c r="BW334" s="21">
        <f t="shared" ref="BW334:BW397" si="144">BH334+BJ334+BL334+BN334+BR334+BT334+BP334+BV334</f>
        <v>10072.32</v>
      </c>
      <c r="BX334" s="21">
        <f t="shared" ref="BX334:BX397" si="145">ROUND(BW334*0.23,2)</f>
        <v>2316.63</v>
      </c>
      <c r="BY334" s="21">
        <f t="shared" ref="BY334:BY397" si="146">BX334+BW334</f>
        <v>12388.95</v>
      </c>
      <c r="CA334" s="66"/>
    </row>
    <row r="335" spans="1:79">
      <c r="A335" s="73">
        <f t="shared" ref="A335:A398" si="147">A334+1</f>
        <v>322</v>
      </c>
      <c r="B335" s="8" t="s">
        <v>639</v>
      </c>
      <c r="C335" s="8" t="s">
        <v>640</v>
      </c>
      <c r="D335" s="8" t="s">
        <v>67</v>
      </c>
      <c r="E335" s="8" t="s">
        <v>67</v>
      </c>
      <c r="F335" s="8" t="s">
        <v>641</v>
      </c>
      <c r="G335" s="8" t="s">
        <v>642</v>
      </c>
      <c r="H335" s="8"/>
      <c r="I335" s="8" t="s">
        <v>643</v>
      </c>
      <c r="J335" s="8" t="s">
        <v>639</v>
      </c>
      <c r="K335" s="8" t="s">
        <v>640</v>
      </c>
      <c r="L335" s="8" t="s">
        <v>67</v>
      </c>
      <c r="M335" s="8" t="s">
        <v>67</v>
      </c>
      <c r="N335" s="8" t="s">
        <v>641</v>
      </c>
      <c r="O335" s="8" t="s">
        <v>642</v>
      </c>
      <c r="P335" s="8"/>
      <c r="Q335" s="8" t="s">
        <v>740</v>
      </c>
      <c r="R335" s="8" t="s">
        <v>741</v>
      </c>
      <c r="S335" s="8">
        <v>0</v>
      </c>
      <c r="T335" s="9" t="s">
        <v>49</v>
      </c>
      <c r="U335" s="9" t="s">
        <v>35</v>
      </c>
      <c r="V335" s="8" t="s">
        <v>746</v>
      </c>
      <c r="W335" s="10">
        <v>45657</v>
      </c>
      <c r="X335" s="8" t="s">
        <v>747</v>
      </c>
      <c r="Y335" s="8" t="s">
        <v>639</v>
      </c>
      <c r="Z335" s="8" t="s">
        <v>441</v>
      </c>
      <c r="AA335" s="8" t="s">
        <v>67</v>
      </c>
      <c r="AB335" s="8" t="s">
        <v>67</v>
      </c>
      <c r="AC335" s="8" t="s">
        <v>1031</v>
      </c>
      <c r="AD335" s="8" t="s">
        <v>766</v>
      </c>
      <c r="AE335" s="8"/>
      <c r="AF335" s="11" t="s">
        <v>1790</v>
      </c>
      <c r="AG335" s="8" t="s">
        <v>1784</v>
      </c>
      <c r="AH335" s="12">
        <v>99536</v>
      </c>
      <c r="AI335" s="12">
        <v>91910</v>
      </c>
      <c r="AJ335" s="12">
        <v>85941</v>
      </c>
      <c r="AK335" s="12">
        <v>64630</v>
      </c>
      <c r="AL335" s="12">
        <v>38930</v>
      </c>
      <c r="AM335" s="12">
        <v>23282</v>
      </c>
      <c r="AN335" s="12">
        <v>22663</v>
      </c>
      <c r="AO335" s="12">
        <v>21717</v>
      </c>
      <c r="AP335" s="12">
        <v>22700</v>
      </c>
      <c r="AQ335" s="12">
        <v>45064</v>
      </c>
      <c r="AR335" s="12">
        <v>79296</v>
      </c>
      <c r="AS335" s="13">
        <v>96250</v>
      </c>
      <c r="AT335" s="14">
        <f t="shared" si="126"/>
        <v>691919</v>
      </c>
      <c r="AU335" s="8" t="str">
        <f t="shared" si="127"/>
        <v>W-5.1</v>
      </c>
      <c r="AV335" s="8" t="s">
        <v>1147</v>
      </c>
      <c r="AW335" s="8" t="s">
        <v>1791</v>
      </c>
      <c r="AX335" s="15">
        <v>8760</v>
      </c>
      <c r="AY335" s="9">
        <v>12</v>
      </c>
      <c r="AZ335" s="16">
        <v>0</v>
      </c>
      <c r="BA335" s="16">
        <v>100</v>
      </c>
      <c r="BB335" s="9">
        <f t="shared" si="130"/>
        <v>0</v>
      </c>
      <c r="BC335" s="9">
        <f t="shared" si="131"/>
        <v>691919</v>
      </c>
      <c r="BD335" s="17">
        <f t="shared" si="132"/>
        <v>0</v>
      </c>
      <c r="BE335" s="17">
        <f t="shared" si="133"/>
        <v>0</v>
      </c>
      <c r="BF335" s="18">
        <f t="shared" si="134"/>
        <v>0</v>
      </c>
      <c r="BG335" s="18">
        <f t="shared" si="135"/>
        <v>0</v>
      </c>
      <c r="BH335" s="18">
        <f t="shared" si="136"/>
        <v>0</v>
      </c>
      <c r="BI335" s="19">
        <f t="shared" si="137"/>
        <v>0</v>
      </c>
      <c r="BJ335" s="20">
        <f t="shared" si="138"/>
        <v>0</v>
      </c>
      <c r="BK335" s="19">
        <f t="shared" si="139"/>
        <v>0</v>
      </c>
      <c r="BL335" s="20">
        <f t="shared" si="140"/>
        <v>0</v>
      </c>
      <c r="BM335" s="12">
        <f>VLOOKUP(AU335,Ceny!$A$3:$E$9,2,FALSE)</f>
        <v>6.4200000000000004E-3</v>
      </c>
      <c r="BN335" s="20">
        <f t="shared" si="128"/>
        <v>0</v>
      </c>
      <c r="BO335" s="12">
        <f>VLOOKUP(AU335,Ceny!$A$3:$E$9,4,FALSE)</f>
        <v>4.96E-3</v>
      </c>
      <c r="BP335" s="20">
        <f t="shared" si="129"/>
        <v>12861.08</v>
      </c>
      <c r="BQ335" s="12">
        <f>VLOOKUP(AU335,Ceny!$A$3:$E$9,3,FALSE)</f>
        <v>2.3060000000000001E-2</v>
      </c>
      <c r="BR335" s="20">
        <f t="shared" si="141"/>
        <v>0</v>
      </c>
      <c r="BS335" s="12">
        <f>VLOOKUP(AU335,Ceny!$A$3:$E$9,5,FALSE)</f>
        <v>1.8329999999999999E-2</v>
      </c>
      <c r="BT335" s="20">
        <f t="shared" si="142"/>
        <v>12682.88</v>
      </c>
      <c r="BU335" s="20">
        <v>0</v>
      </c>
      <c r="BV335" s="68">
        <f t="shared" si="143"/>
        <v>0</v>
      </c>
      <c r="BW335" s="21">
        <f t="shared" si="144"/>
        <v>25543.96</v>
      </c>
      <c r="BX335" s="21">
        <f t="shared" si="145"/>
        <v>5875.11</v>
      </c>
      <c r="BY335" s="21">
        <f t="shared" si="146"/>
        <v>31419.07</v>
      </c>
      <c r="CA335" s="66"/>
    </row>
    <row r="336" spans="1:79">
      <c r="A336" s="73">
        <f t="shared" si="147"/>
        <v>323</v>
      </c>
      <c r="B336" s="8" t="s">
        <v>639</v>
      </c>
      <c r="C336" s="8" t="s">
        <v>640</v>
      </c>
      <c r="D336" s="8" t="s">
        <v>67</v>
      </c>
      <c r="E336" s="8" t="s">
        <v>67</v>
      </c>
      <c r="F336" s="8" t="s">
        <v>641</v>
      </c>
      <c r="G336" s="8" t="s">
        <v>642</v>
      </c>
      <c r="H336" s="8"/>
      <c r="I336" s="8" t="s">
        <v>643</v>
      </c>
      <c r="J336" s="8" t="s">
        <v>639</v>
      </c>
      <c r="K336" s="8" t="s">
        <v>640</v>
      </c>
      <c r="L336" s="8" t="s">
        <v>67</v>
      </c>
      <c r="M336" s="8" t="s">
        <v>67</v>
      </c>
      <c r="N336" s="8" t="s">
        <v>641</v>
      </c>
      <c r="O336" s="8" t="s">
        <v>642</v>
      </c>
      <c r="P336" s="8"/>
      <c r="Q336" s="8" t="s">
        <v>740</v>
      </c>
      <c r="R336" s="8" t="s">
        <v>741</v>
      </c>
      <c r="S336" s="8">
        <v>0</v>
      </c>
      <c r="T336" s="9" t="s">
        <v>49</v>
      </c>
      <c r="U336" s="9" t="s">
        <v>35</v>
      </c>
      <c r="V336" s="8" t="s">
        <v>746</v>
      </c>
      <c r="W336" s="10">
        <v>45657</v>
      </c>
      <c r="X336" s="8" t="s">
        <v>747</v>
      </c>
      <c r="Y336" s="8" t="s">
        <v>639</v>
      </c>
      <c r="Z336" s="8" t="s">
        <v>441</v>
      </c>
      <c r="AA336" s="8" t="s">
        <v>67</v>
      </c>
      <c r="AB336" s="8" t="s">
        <v>67</v>
      </c>
      <c r="AC336" s="8" t="s">
        <v>1031</v>
      </c>
      <c r="AD336" s="8" t="s">
        <v>562</v>
      </c>
      <c r="AE336" s="8"/>
      <c r="AF336" s="11" t="s">
        <v>1792</v>
      </c>
      <c r="AG336" s="8" t="s">
        <v>1784</v>
      </c>
      <c r="AH336" s="12">
        <v>71017</v>
      </c>
      <c r="AI336" s="12">
        <v>67552</v>
      </c>
      <c r="AJ336" s="12">
        <v>63505</v>
      </c>
      <c r="AK336" s="12">
        <v>53211</v>
      </c>
      <c r="AL336" s="12">
        <v>32799</v>
      </c>
      <c r="AM336" s="12">
        <v>18032</v>
      </c>
      <c r="AN336" s="12">
        <v>16801</v>
      </c>
      <c r="AO336" s="12">
        <v>16765</v>
      </c>
      <c r="AP336" s="12">
        <v>19158</v>
      </c>
      <c r="AQ336" s="12">
        <v>41947</v>
      </c>
      <c r="AR336" s="12">
        <v>64699</v>
      </c>
      <c r="AS336" s="13">
        <v>77582</v>
      </c>
      <c r="AT336" s="14">
        <f t="shared" si="126"/>
        <v>543068</v>
      </c>
      <c r="AU336" s="8" t="str">
        <f t="shared" si="127"/>
        <v>W-5.1</v>
      </c>
      <c r="AV336" s="8" t="s">
        <v>1147</v>
      </c>
      <c r="AW336" s="8" t="s">
        <v>861</v>
      </c>
      <c r="AX336" s="15">
        <v>8760</v>
      </c>
      <c r="AY336" s="9">
        <v>12</v>
      </c>
      <c r="AZ336" s="16">
        <v>0</v>
      </c>
      <c r="BA336" s="16">
        <v>100</v>
      </c>
      <c r="BB336" s="9">
        <f t="shared" si="130"/>
        <v>0</v>
      </c>
      <c r="BC336" s="9">
        <f t="shared" si="131"/>
        <v>543068</v>
      </c>
      <c r="BD336" s="17">
        <f t="shared" si="132"/>
        <v>0</v>
      </c>
      <c r="BE336" s="17">
        <f t="shared" si="133"/>
        <v>0</v>
      </c>
      <c r="BF336" s="18">
        <f t="shared" si="134"/>
        <v>0</v>
      </c>
      <c r="BG336" s="18">
        <f t="shared" si="135"/>
        <v>0</v>
      </c>
      <c r="BH336" s="18">
        <f t="shared" si="136"/>
        <v>0</v>
      </c>
      <c r="BI336" s="19">
        <f t="shared" si="137"/>
        <v>0</v>
      </c>
      <c r="BJ336" s="20">
        <f t="shared" si="138"/>
        <v>0</v>
      </c>
      <c r="BK336" s="19">
        <f t="shared" si="139"/>
        <v>0</v>
      </c>
      <c r="BL336" s="20">
        <f t="shared" si="140"/>
        <v>0</v>
      </c>
      <c r="BM336" s="12">
        <f>VLOOKUP(AU336,Ceny!$A$3:$E$9,2,FALSE)</f>
        <v>6.4200000000000004E-3</v>
      </c>
      <c r="BN336" s="20">
        <f t="shared" si="128"/>
        <v>0</v>
      </c>
      <c r="BO336" s="12">
        <f>VLOOKUP(AU336,Ceny!$A$3:$E$9,4,FALSE)</f>
        <v>4.96E-3</v>
      </c>
      <c r="BP336" s="20">
        <f t="shared" si="129"/>
        <v>11905.19</v>
      </c>
      <c r="BQ336" s="12">
        <f>VLOOKUP(AU336,Ceny!$A$3:$E$9,3,FALSE)</f>
        <v>2.3060000000000001E-2</v>
      </c>
      <c r="BR336" s="20">
        <f t="shared" si="141"/>
        <v>0</v>
      </c>
      <c r="BS336" s="12">
        <f>VLOOKUP(AU336,Ceny!$A$3:$E$9,5,FALSE)</f>
        <v>1.8329999999999999E-2</v>
      </c>
      <c r="BT336" s="20">
        <f t="shared" si="142"/>
        <v>9954.44</v>
      </c>
      <c r="BU336" s="20">
        <v>0</v>
      </c>
      <c r="BV336" s="68">
        <f t="shared" si="143"/>
        <v>0</v>
      </c>
      <c r="BW336" s="21">
        <f t="shared" si="144"/>
        <v>21859.63</v>
      </c>
      <c r="BX336" s="21">
        <f t="shared" si="145"/>
        <v>5027.71</v>
      </c>
      <c r="BY336" s="21">
        <f t="shared" si="146"/>
        <v>26887.34</v>
      </c>
      <c r="CA336" s="66"/>
    </row>
    <row r="337" spans="1:79">
      <c r="A337" s="73">
        <f t="shared" si="147"/>
        <v>324</v>
      </c>
      <c r="B337" s="8" t="s">
        <v>639</v>
      </c>
      <c r="C337" s="8" t="s">
        <v>640</v>
      </c>
      <c r="D337" s="8" t="s">
        <v>67</v>
      </c>
      <c r="E337" s="8" t="s">
        <v>67</v>
      </c>
      <c r="F337" s="8" t="s">
        <v>641</v>
      </c>
      <c r="G337" s="8" t="s">
        <v>642</v>
      </c>
      <c r="H337" s="8"/>
      <c r="I337" s="8" t="s">
        <v>643</v>
      </c>
      <c r="J337" s="8" t="s">
        <v>639</v>
      </c>
      <c r="K337" s="8" t="s">
        <v>640</v>
      </c>
      <c r="L337" s="8" t="s">
        <v>67</v>
      </c>
      <c r="M337" s="8" t="s">
        <v>67</v>
      </c>
      <c r="N337" s="8" t="s">
        <v>641</v>
      </c>
      <c r="O337" s="8" t="s">
        <v>642</v>
      </c>
      <c r="P337" s="8"/>
      <c r="Q337" s="8" t="s">
        <v>740</v>
      </c>
      <c r="R337" s="8" t="s">
        <v>741</v>
      </c>
      <c r="S337" s="8">
        <v>0</v>
      </c>
      <c r="T337" s="9" t="s">
        <v>49</v>
      </c>
      <c r="U337" s="9" t="s">
        <v>35</v>
      </c>
      <c r="V337" s="8" t="s">
        <v>746</v>
      </c>
      <c r="W337" s="10">
        <v>45657</v>
      </c>
      <c r="X337" s="8" t="s">
        <v>747</v>
      </c>
      <c r="Y337" s="8" t="s">
        <v>639</v>
      </c>
      <c r="Z337" s="8" t="s">
        <v>1025</v>
      </c>
      <c r="AA337" s="8" t="s">
        <v>67</v>
      </c>
      <c r="AB337" s="8" t="s">
        <v>67</v>
      </c>
      <c r="AC337" s="8" t="s">
        <v>1026</v>
      </c>
      <c r="AD337" s="8" t="s">
        <v>1032</v>
      </c>
      <c r="AE337" s="8"/>
      <c r="AF337" s="11" t="s">
        <v>1793</v>
      </c>
      <c r="AG337" s="8" t="s">
        <v>1784</v>
      </c>
      <c r="AH337" s="12">
        <v>41340</v>
      </c>
      <c r="AI337" s="12">
        <v>42056</v>
      </c>
      <c r="AJ337" s="12">
        <v>33983</v>
      </c>
      <c r="AK337" s="12">
        <v>24633</v>
      </c>
      <c r="AL337" s="12">
        <v>12965</v>
      </c>
      <c r="AM337" s="12">
        <v>8549</v>
      </c>
      <c r="AN337" s="12">
        <v>8268</v>
      </c>
      <c r="AO337" s="12">
        <v>9013</v>
      </c>
      <c r="AP337" s="12">
        <v>8174</v>
      </c>
      <c r="AQ337" s="12">
        <v>20073</v>
      </c>
      <c r="AR337" s="12">
        <v>35448</v>
      </c>
      <c r="AS337" s="13">
        <v>43637</v>
      </c>
      <c r="AT337" s="14">
        <f t="shared" si="126"/>
        <v>288139</v>
      </c>
      <c r="AU337" s="8" t="str">
        <f t="shared" si="127"/>
        <v>W-5.1</v>
      </c>
      <c r="AV337" s="8" t="s">
        <v>1147</v>
      </c>
      <c r="AW337" s="8" t="s">
        <v>1794</v>
      </c>
      <c r="AX337" s="15">
        <v>8760</v>
      </c>
      <c r="AY337" s="9">
        <v>12</v>
      </c>
      <c r="AZ337" s="16">
        <v>0</v>
      </c>
      <c r="BA337" s="16">
        <v>100</v>
      </c>
      <c r="BB337" s="9">
        <f t="shared" si="130"/>
        <v>0</v>
      </c>
      <c r="BC337" s="9">
        <f t="shared" si="131"/>
        <v>288139</v>
      </c>
      <c r="BD337" s="17">
        <f t="shared" si="132"/>
        <v>0</v>
      </c>
      <c r="BE337" s="17">
        <f t="shared" si="133"/>
        <v>0</v>
      </c>
      <c r="BF337" s="18">
        <f t="shared" si="134"/>
        <v>0</v>
      </c>
      <c r="BG337" s="18">
        <f t="shared" si="135"/>
        <v>0</v>
      </c>
      <c r="BH337" s="18">
        <f t="shared" si="136"/>
        <v>0</v>
      </c>
      <c r="BI337" s="19">
        <f t="shared" si="137"/>
        <v>0</v>
      </c>
      <c r="BJ337" s="20">
        <f t="shared" si="138"/>
        <v>0</v>
      </c>
      <c r="BK337" s="19">
        <f t="shared" si="139"/>
        <v>0</v>
      </c>
      <c r="BL337" s="20">
        <f t="shared" si="140"/>
        <v>0</v>
      </c>
      <c r="BM337" s="12">
        <f>VLOOKUP(AU337,Ceny!$A$3:$E$9,2,FALSE)</f>
        <v>6.4200000000000004E-3</v>
      </c>
      <c r="BN337" s="20">
        <f t="shared" si="128"/>
        <v>0</v>
      </c>
      <c r="BO337" s="12">
        <f>VLOOKUP(AU337,Ceny!$A$3:$E$9,4,FALSE)</f>
        <v>4.96E-3</v>
      </c>
      <c r="BP337" s="20">
        <f t="shared" si="129"/>
        <v>6213.29</v>
      </c>
      <c r="BQ337" s="12">
        <f>VLOOKUP(AU337,Ceny!$A$3:$E$9,3,FALSE)</f>
        <v>2.3060000000000001E-2</v>
      </c>
      <c r="BR337" s="20">
        <f t="shared" si="141"/>
        <v>0</v>
      </c>
      <c r="BS337" s="12">
        <f>VLOOKUP(AU337,Ceny!$A$3:$E$9,5,FALSE)</f>
        <v>1.8329999999999999E-2</v>
      </c>
      <c r="BT337" s="20">
        <f t="shared" si="142"/>
        <v>5281.59</v>
      </c>
      <c r="BU337" s="20">
        <v>0</v>
      </c>
      <c r="BV337" s="68">
        <f t="shared" si="143"/>
        <v>0</v>
      </c>
      <c r="BW337" s="21">
        <f t="shared" si="144"/>
        <v>11494.880000000001</v>
      </c>
      <c r="BX337" s="21">
        <f t="shared" si="145"/>
        <v>2643.82</v>
      </c>
      <c r="BY337" s="21">
        <f t="shared" si="146"/>
        <v>14138.7</v>
      </c>
      <c r="CA337" s="66"/>
    </row>
    <row r="338" spans="1:79">
      <c r="A338" s="73">
        <f t="shared" si="147"/>
        <v>325</v>
      </c>
      <c r="B338" s="8" t="s">
        <v>639</v>
      </c>
      <c r="C338" s="8" t="s">
        <v>640</v>
      </c>
      <c r="D338" s="8" t="s">
        <v>67</v>
      </c>
      <c r="E338" s="8" t="s">
        <v>67</v>
      </c>
      <c r="F338" s="8" t="s">
        <v>641</v>
      </c>
      <c r="G338" s="8" t="s">
        <v>642</v>
      </c>
      <c r="H338" s="8"/>
      <c r="I338" s="8" t="s">
        <v>643</v>
      </c>
      <c r="J338" s="8" t="s">
        <v>639</v>
      </c>
      <c r="K338" s="8" t="s">
        <v>640</v>
      </c>
      <c r="L338" s="8" t="s">
        <v>67</v>
      </c>
      <c r="M338" s="8" t="s">
        <v>67</v>
      </c>
      <c r="N338" s="8" t="s">
        <v>641</v>
      </c>
      <c r="O338" s="8" t="s">
        <v>642</v>
      </c>
      <c r="P338" s="8"/>
      <c r="Q338" s="8" t="s">
        <v>740</v>
      </c>
      <c r="R338" s="8" t="s">
        <v>741</v>
      </c>
      <c r="S338" s="8">
        <v>0</v>
      </c>
      <c r="T338" s="9" t="s">
        <v>49</v>
      </c>
      <c r="U338" s="9" t="s">
        <v>35</v>
      </c>
      <c r="V338" s="8" t="s">
        <v>746</v>
      </c>
      <c r="W338" s="10">
        <v>45657</v>
      </c>
      <c r="X338" s="8" t="s">
        <v>747</v>
      </c>
      <c r="Y338" s="8" t="s">
        <v>639</v>
      </c>
      <c r="Z338" s="8" t="s">
        <v>1033</v>
      </c>
      <c r="AA338" s="8" t="s">
        <v>67</v>
      </c>
      <c r="AB338" s="8" t="s">
        <v>67</v>
      </c>
      <c r="AC338" s="8" t="s">
        <v>1034</v>
      </c>
      <c r="AD338" s="8" t="s">
        <v>801</v>
      </c>
      <c r="AE338" s="8"/>
      <c r="AF338" s="11" t="s">
        <v>1795</v>
      </c>
      <c r="AG338" s="8"/>
      <c r="AH338" s="12">
        <v>116459</v>
      </c>
      <c r="AI338" s="12">
        <v>113627</v>
      </c>
      <c r="AJ338" s="12">
        <v>100827</v>
      </c>
      <c r="AK338" s="12">
        <v>79166</v>
      </c>
      <c r="AL338" s="12">
        <v>45464</v>
      </c>
      <c r="AM338" s="12">
        <v>27181</v>
      </c>
      <c r="AN338" s="12">
        <v>24560</v>
      </c>
      <c r="AO338" s="12">
        <v>25014</v>
      </c>
      <c r="AP338" s="12">
        <v>26415</v>
      </c>
      <c r="AQ338" s="12">
        <v>55152</v>
      </c>
      <c r="AR338" s="12">
        <v>104866</v>
      </c>
      <c r="AS338" s="13">
        <v>76035</v>
      </c>
      <c r="AT338" s="14">
        <f t="shared" si="126"/>
        <v>794766</v>
      </c>
      <c r="AU338" s="8" t="str">
        <f t="shared" si="127"/>
        <v>W-5.1</v>
      </c>
      <c r="AV338" s="8" t="s">
        <v>1147</v>
      </c>
      <c r="AW338" s="8" t="s">
        <v>1785</v>
      </c>
      <c r="AX338" s="15">
        <v>8760</v>
      </c>
      <c r="AY338" s="9">
        <v>12</v>
      </c>
      <c r="AZ338" s="16">
        <v>0</v>
      </c>
      <c r="BA338" s="16">
        <v>100</v>
      </c>
      <c r="BB338" s="9">
        <f t="shared" si="130"/>
        <v>0</v>
      </c>
      <c r="BC338" s="9">
        <f t="shared" si="131"/>
        <v>794766</v>
      </c>
      <c r="BD338" s="17">
        <f t="shared" si="132"/>
        <v>0</v>
      </c>
      <c r="BE338" s="17">
        <f t="shared" si="133"/>
        <v>0</v>
      </c>
      <c r="BF338" s="18">
        <f t="shared" si="134"/>
        <v>0</v>
      </c>
      <c r="BG338" s="18">
        <f t="shared" si="135"/>
        <v>0</v>
      </c>
      <c r="BH338" s="18">
        <f t="shared" si="136"/>
        <v>0</v>
      </c>
      <c r="BI338" s="19">
        <f t="shared" si="137"/>
        <v>0</v>
      </c>
      <c r="BJ338" s="20">
        <f t="shared" si="138"/>
        <v>0</v>
      </c>
      <c r="BK338" s="19">
        <f t="shared" si="139"/>
        <v>0</v>
      </c>
      <c r="BL338" s="20">
        <f t="shared" si="140"/>
        <v>0</v>
      </c>
      <c r="BM338" s="12">
        <f>VLOOKUP(AU338,Ceny!$A$3:$E$9,2,FALSE)</f>
        <v>6.4200000000000004E-3</v>
      </c>
      <c r="BN338" s="20">
        <f t="shared" si="128"/>
        <v>0</v>
      </c>
      <c r="BO338" s="12">
        <f>VLOOKUP(AU338,Ceny!$A$3:$E$9,4,FALSE)</f>
        <v>4.96E-3</v>
      </c>
      <c r="BP338" s="20">
        <f t="shared" si="129"/>
        <v>21464.1</v>
      </c>
      <c r="BQ338" s="12">
        <f>VLOOKUP(AU338,Ceny!$A$3:$E$9,3,FALSE)</f>
        <v>2.3060000000000001E-2</v>
      </c>
      <c r="BR338" s="20">
        <f t="shared" si="141"/>
        <v>0</v>
      </c>
      <c r="BS338" s="12">
        <f>VLOOKUP(AU338,Ceny!$A$3:$E$9,5,FALSE)</f>
        <v>1.8329999999999999E-2</v>
      </c>
      <c r="BT338" s="20">
        <f t="shared" si="142"/>
        <v>14568.06</v>
      </c>
      <c r="BU338" s="20">
        <v>0</v>
      </c>
      <c r="BV338" s="68">
        <f t="shared" si="143"/>
        <v>0</v>
      </c>
      <c r="BW338" s="21">
        <f t="shared" si="144"/>
        <v>36032.159999999996</v>
      </c>
      <c r="BX338" s="21">
        <f t="shared" si="145"/>
        <v>8287.4</v>
      </c>
      <c r="BY338" s="21">
        <f t="shared" si="146"/>
        <v>44319.56</v>
      </c>
      <c r="CA338" s="66"/>
    </row>
    <row r="339" spans="1:79">
      <c r="A339" s="73">
        <f t="shared" si="147"/>
        <v>326</v>
      </c>
      <c r="B339" s="8" t="s">
        <v>639</v>
      </c>
      <c r="C339" s="8" t="s">
        <v>640</v>
      </c>
      <c r="D339" s="8" t="s">
        <v>67</v>
      </c>
      <c r="E339" s="8" t="s">
        <v>67</v>
      </c>
      <c r="F339" s="8" t="s">
        <v>641</v>
      </c>
      <c r="G339" s="8" t="s">
        <v>642</v>
      </c>
      <c r="H339" s="8"/>
      <c r="I339" s="8" t="s">
        <v>643</v>
      </c>
      <c r="J339" s="8" t="s">
        <v>639</v>
      </c>
      <c r="K339" s="8" t="s">
        <v>640</v>
      </c>
      <c r="L339" s="8" t="s">
        <v>67</v>
      </c>
      <c r="M339" s="8" t="s">
        <v>67</v>
      </c>
      <c r="N339" s="8" t="s">
        <v>641</v>
      </c>
      <c r="O339" s="8" t="s">
        <v>642</v>
      </c>
      <c r="P339" s="8"/>
      <c r="Q339" s="8" t="s">
        <v>740</v>
      </c>
      <c r="R339" s="8" t="s">
        <v>741</v>
      </c>
      <c r="S339" s="8">
        <v>0</v>
      </c>
      <c r="T339" s="9" t="s">
        <v>49</v>
      </c>
      <c r="U339" s="9" t="s">
        <v>35</v>
      </c>
      <c r="V339" s="8" t="s">
        <v>746</v>
      </c>
      <c r="W339" s="10">
        <v>45657</v>
      </c>
      <c r="X339" s="8" t="s">
        <v>747</v>
      </c>
      <c r="Y339" s="8" t="s">
        <v>639</v>
      </c>
      <c r="Z339" s="8" t="s">
        <v>1035</v>
      </c>
      <c r="AA339" s="8" t="s">
        <v>67</v>
      </c>
      <c r="AB339" s="8" t="s">
        <v>67</v>
      </c>
      <c r="AC339" s="8" t="s">
        <v>1036</v>
      </c>
      <c r="AD339" s="8" t="s">
        <v>114</v>
      </c>
      <c r="AE339" s="8"/>
      <c r="AF339" s="11" t="s">
        <v>1796</v>
      </c>
      <c r="AG339" s="8" t="s">
        <v>1784</v>
      </c>
      <c r="AH339" s="12">
        <v>84812</v>
      </c>
      <c r="AI339" s="12">
        <v>79014</v>
      </c>
      <c r="AJ339" s="12">
        <v>70127</v>
      </c>
      <c r="AK339" s="12">
        <v>54924</v>
      </c>
      <c r="AL339" s="12">
        <v>29786</v>
      </c>
      <c r="AM339" s="12">
        <v>15056</v>
      </c>
      <c r="AN339" s="12">
        <v>14639</v>
      </c>
      <c r="AO339" s="12">
        <v>14520</v>
      </c>
      <c r="AP339" s="12">
        <v>16615</v>
      </c>
      <c r="AQ339" s="12">
        <v>44394</v>
      </c>
      <c r="AR339" s="12">
        <v>72673</v>
      </c>
      <c r="AS339" s="13">
        <v>88416</v>
      </c>
      <c r="AT339" s="14">
        <f t="shared" si="126"/>
        <v>584976</v>
      </c>
      <c r="AU339" s="8" t="str">
        <f t="shared" si="127"/>
        <v>W-5.1</v>
      </c>
      <c r="AV339" s="8" t="s">
        <v>1147</v>
      </c>
      <c r="AW339" s="8" t="s">
        <v>1068</v>
      </c>
      <c r="AX339" s="15">
        <v>8760</v>
      </c>
      <c r="AY339" s="9">
        <v>12</v>
      </c>
      <c r="AZ339" s="16">
        <v>0</v>
      </c>
      <c r="BA339" s="16">
        <v>100</v>
      </c>
      <c r="BB339" s="9">
        <f t="shared" si="130"/>
        <v>0</v>
      </c>
      <c r="BC339" s="9">
        <f t="shared" si="131"/>
        <v>584976</v>
      </c>
      <c r="BD339" s="17">
        <f t="shared" si="132"/>
        <v>0</v>
      </c>
      <c r="BE339" s="17">
        <f t="shared" si="133"/>
        <v>0</v>
      </c>
      <c r="BF339" s="18">
        <f t="shared" si="134"/>
        <v>0</v>
      </c>
      <c r="BG339" s="18">
        <f t="shared" si="135"/>
        <v>0</v>
      </c>
      <c r="BH339" s="18">
        <f t="shared" si="136"/>
        <v>0</v>
      </c>
      <c r="BI339" s="19">
        <f t="shared" si="137"/>
        <v>0</v>
      </c>
      <c r="BJ339" s="20">
        <f t="shared" si="138"/>
        <v>0</v>
      </c>
      <c r="BK339" s="19">
        <f t="shared" si="139"/>
        <v>0</v>
      </c>
      <c r="BL339" s="20">
        <f t="shared" si="140"/>
        <v>0</v>
      </c>
      <c r="BM339" s="12">
        <f>VLOOKUP(AU339,Ceny!$A$3:$E$9,2,FALSE)</f>
        <v>6.4200000000000004E-3</v>
      </c>
      <c r="BN339" s="20">
        <f t="shared" si="128"/>
        <v>0</v>
      </c>
      <c r="BO339" s="12">
        <f>VLOOKUP(AU339,Ceny!$A$3:$E$9,4,FALSE)</f>
        <v>4.96E-3</v>
      </c>
      <c r="BP339" s="20">
        <f t="shared" si="129"/>
        <v>13339.03</v>
      </c>
      <c r="BQ339" s="12">
        <f>VLOOKUP(AU339,Ceny!$A$3:$E$9,3,FALSE)</f>
        <v>2.3060000000000001E-2</v>
      </c>
      <c r="BR339" s="20">
        <f t="shared" si="141"/>
        <v>0</v>
      </c>
      <c r="BS339" s="12">
        <f>VLOOKUP(AU339,Ceny!$A$3:$E$9,5,FALSE)</f>
        <v>1.8329999999999999E-2</v>
      </c>
      <c r="BT339" s="20">
        <f t="shared" si="142"/>
        <v>10722.61</v>
      </c>
      <c r="BU339" s="20">
        <v>0</v>
      </c>
      <c r="BV339" s="68">
        <f t="shared" si="143"/>
        <v>0</v>
      </c>
      <c r="BW339" s="21">
        <f t="shared" si="144"/>
        <v>24061.64</v>
      </c>
      <c r="BX339" s="21">
        <f t="shared" si="145"/>
        <v>5534.18</v>
      </c>
      <c r="BY339" s="21">
        <f t="shared" si="146"/>
        <v>29595.82</v>
      </c>
      <c r="CA339" s="66"/>
    </row>
    <row r="340" spans="1:79">
      <c r="A340" s="73">
        <f t="shared" si="147"/>
        <v>327</v>
      </c>
      <c r="B340" s="8" t="s">
        <v>639</v>
      </c>
      <c r="C340" s="8" t="s">
        <v>640</v>
      </c>
      <c r="D340" s="8" t="s">
        <v>67</v>
      </c>
      <c r="E340" s="8" t="s">
        <v>67</v>
      </c>
      <c r="F340" s="8" t="s">
        <v>641</v>
      </c>
      <c r="G340" s="8" t="s">
        <v>642</v>
      </c>
      <c r="H340" s="8"/>
      <c r="I340" s="8" t="s">
        <v>643</v>
      </c>
      <c r="J340" s="8" t="s">
        <v>639</v>
      </c>
      <c r="K340" s="8" t="s">
        <v>640</v>
      </c>
      <c r="L340" s="8" t="s">
        <v>67</v>
      </c>
      <c r="M340" s="8" t="s">
        <v>67</v>
      </c>
      <c r="N340" s="8" t="s">
        <v>641</v>
      </c>
      <c r="O340" s="8" t="s">
        <v>642</v>
      </c>
      <c r="P340" s="8"/>
      <c r="Q340" s="8" t="s">
        <v>740</v>
      </c>
      <c r="R340" s="8" t="s">
        <v>741</v>
      </c>
      <c r="S340" s="8">
        <v>0</v>
      </c>
      <c r="T340" s="9" t="s">
        <v>49</v>
      </c>
      <c r="U340" s="9" t="s">
        <v>35</v>
      </c>
      <c r="V340" s="8" t="s">
        <v>746</v>
      </c>
      <c r="W340" s="10">
        <v>45657</v>
      </c>
      <c r="X340" s="8" t="s">
        <v>747</v>
      </c>
      <c r="Y340" s="8" t="s">
        <v>639</v>
      </c>
      <c r="Z340" s="8" t="s">
        <v>1029</v>
      </c>
      <c r="AA340" s="8" t="s">
        <v>67</v>
      </c>
      <c r="AB340" s="8" t="s">
        <v>67</v>
      </c>
      <c r="AC340" s="8" t="s">
        <v>1037</v>
      </c>
      <c r="AD340" s="8" t="s">
        <v>536</v>
      </c>
      <c r="AE340" s="8"/>
      <c r="AF340" s="11" t="s">
        <v>1797</v>
      </c>
      <c r="AG340" s="8" t="s">
        <v>1798</v>
      </c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3"/>
      <c r="AT340" s="14">
        <v>131030</v>
      </c>
      <c r="AU340" s="8" t="str">
        <f t="shared" ref="AU340:AU345" si="148">AU$16</f>
        <v>W-4</v>
      </c>
      <c r="AV340" s="8" t="s">
        <v>1147</v>
      </c>
      <c r="AW340" s="8"/>
      <c r="AX340" s="15">
        <v>8760</v>
      </c>
      <c r="AY340" s="9">
        <v>12</v>
      </c>
      <c r="AZ340" s="16">
        <v>0</v>
      </c>
      <c r="BA340" s="16">
        <v>100</v>
      </c>
      <c r="BB340" s="9">
        <f t="shared" si="130"/>
        <v>0</v>
      </c>
      <c r="BC340" s="9">
        <f t="shared" si="131"/>
        <v>131030</v>
      </c>
      <c r="BD340" s="17">
        <f t="shared" si="132"/>
        <v>0</v>
      </c>
      <c r="BE340" s="17">
        <f t="shared" si="133"/>
        <v>0</v>
      </c>
      <c r="BF340" s="18">
        <f t="shared" si="134"/>
        <v>0</v>
      </c>
      <c r="BG340" s="18">
        <f t="shared" si="135"/>
        <v>0</v>
      </c>
      <c r="BH340" s="18">
        <f t="shared" si="136"/>
        <v>0</v>
      </c>
      <c r="BI340" s="19">
        <f t="shared" si="137"/>
        <v>0</v>
      </c>
      <c r="BJ340" s="20">
        <f t="shared" si="138"/>
        <v>0</v>
      </c>
      <c r="BK340" s="19">
        <f t="shared" si="139"/>
        <v>0</v>
      </c>
      <c r="BL340" s="20">
        <f t="shared" si="140"/>
        <v>0</v>
      </c>
      <c r="BM340" s="12">
        <f>VLOOKUP(AU340,Ceny!$A$3:$E$9,2,FALSE)</f>
        <v>204.77</v>
      </c>
      <c r="BN340" s="20">
        <f t="shared" ref="BN340:BN345" si="149">ROUND(BM340*AY340*AZ340/100,2)</f>
        <v>0</v>
      </c>
      <c r="BO340" s="12">
        <f>VLOOKUP(AU340,Ceny!$A$3:$E$9,4,FALSE)</f>
        <v>158.16</v>
      </c>
      <c r="BP340" s="20">
        <f t="shared" ref="BP340:BP345" si="150">ROUND(BO340*AY340*BA340/100,2)</f>
        <v>1897.92</v>
      </c>
      <c r="BQ340" s="12">
        <f>VLOOKUP(AU340,Ceny!$A$3:$E$9,3,FALSE)</f>
        <v>4.4069999999999998E-2</v>
      </c>
      <c r="BR340" s="20">
        <f t="shared" si="141"/>
        <v>0</v>
      </c>
      <c r="BS340" s="12">
        <f>VLOOKUP(AU340,Ceny!$A$3:$E$9,5,FALSE)</f>
        <v>3.5020000000000003E-2</v>
      </c>
      <c r="BT340" s="20">
        <f t="shared" si="142"/>
        <v>4588.67</v>
      </c>
      <c r="BU340" s="20">
        <v>0</v>
      </c>
      <c r="BV340" s="68">
        <f t="shared" si="143"/>
        <v>0</v>
      </c>
      <c r="BW340" s="21">
        <f t="shared" si="144"/>
        <v>6486.59</v>
      </c>
      <c r="BX340" s="21">
        <f t="shared" si="145"/>
        <v>1491.92</v>
      </c>
      <c r="BY340" s="21">
        <f t="shared" si="146"/>
        <v>7978.51</v>
      </c>
      <c r="CA340" s="66"/>
    </row>
    <row r="341" spans="1:79">
      <c r="A341" s="73">
        <f t="shared" si="147"/>
        <v>328</v>
      </c>
      <c r="B341" s="8" t="s">
        <v>639</v>
      </c>
      <c r="C341" s="8" t="s">
        <v>640</v>
      </c>
      <c r="D341" s="8" t="s">
        <v>67</v>
      </c>
      <c r="E341" s="8" t="s">
        <v>67</v>
      </c>
      <c r="F341" s="8" t="s">
        <v>641</v>
      </c>
      <c r="G341" s="8" t="s">
        <v>642</v>
      </c>
      <c r="H341" s="8"/>
      <c r="I341" s="8" t="s">
        <v>643</v>
      </c>
      <c r="J341" s="8" t="s">
        <v>639</v>
      </c>
      <c r="K341" s="8" t="s">
        <v>640</v>
      </c>
      <c r="L341" s="8" t="s">
        <v>67</v>
      </c>
      <c r="M341" s="8" t="s">
        <v>67</v>
      </c>
      <c r="N341" s="8" t="s">
        <v>641</v>
      </c>
      <c r="O341" s="8" t="s">
        <v>642</v>
      </c>
      <c r="P341" s="8"/>
      <c r="Q341" s="8" t="s">
        <v>740</v>
      </c>
      <c r="R341" s="8" t="s">
        <v>741</v>
      </c>
      <c r="S341" s="8">
        <v>0</v>
      </c>
      <c r="T341" s="9" t="s">
        <v>49</v>
      </c>
      <c r="U341" s="9" t="s">
        <v>35</v>
      </c>
      <c r="V341" s="8" t="s">
        <v>746</v>
      </c>
      <c r="W341" s="10">
        <v>45657</v>
      </c>
      <c r="X341" s="8" t="s">
        <v>747</v>
      </c>
      <c r="Y341" s="8" t="s">
        <v>639</v>
      </c>
      <c r="Z341" s="8" t="s">
        <v>1029</v>
      </c>
      <c r="AA341" s="8" t="s">
        <v>67</v>
      </c>
      <c r="AB341" s="8" t="s">
        <v>67</v>
      </c>
      <c r="AC341" s="8" t="s">
        <v>1038</v>
      </c>
      <c r="AD341" s="8" t="s">
        <v>1039</v>
      </c>
      <c r="AE341" s="8"/>
      <c r="AF341" s="11" t="s">
        <v>1799</v>
      </c>
      <c r="AG341" s="8" t="s">
        <v>1800</v>
      </c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3"/>
      <c r="AT341" s="14">
        <v>135855</v>
      </c>
      <c r="AU341" s="8" t="str">
        <f t="shared" si="148"/>
        <v>W-4</v>
      </c>
      <c r="AV341" s="8" t="s">
        <v>1147</v>
      </c>
      <c r="AW341" s="8"/>
      <c r="AX341" s="15">
        <v>8760</v>
      </c>
      <c r="AY341" s="9">
        <v>12</v>
      </c>
      <c r="AZ341" s="16">
        <v>0</v>
      </c>
      <c r="BA341" s="16">
        <v>100</v>
      </c>
      <c r="BB341" s="9">
        <f t="shared" si="130"/>
        <v>0</v>
      </c>
      <c r="BC341" s="9">
        <f t="shared" si="131"/>
        <v>135855</v>
      </c>
      <c r="BD341" s="17">
        <f t="shared" si="132"/>
        <v>0</v>
      </c>
      <c r="BE341" s="17">
        <f t="shared" si="133"/>
        <v>0</v>
      </c>
      <c r="BF341" s="18">
        <f t="shared" si="134"/>
        <v>0</v>
      </c>
      <c r="BG341" s="18">
        <f t="shared" si="135"/>
        <v>0</v>
      </c>
      <c r="BH341" s="18">
        <f t="shared" si="136"/>
        <v>0</v>
      </c>
      <c r="BI341" s="19">
        <f t="shared" si="137"/>
        <v>0</v>
      </c>
      <c r="BJ341" s="20">
        <f t="shared" si="138"/>
        <v>0</v>
      </c>
      <c r="BK341" s="19">
        <f t="shared" si="139"/>
        <v>0</v>
      </c>
      <c r="BL341" s="20">
        <f t="shared" si="140"/>
        <v>0</v>
      </c>
      <c r="BM341" s="12">
        <f>VLOOKUP(AU341,Ceny!$A$3:$E$9,2,FALSE)</f>
        <v>204.77</v>
      </c>
      <c r="BN341" s="20">
        <f t="shared" si="149"/>
        <v>0</v>
      </c>
      <c r="BO341" s="12">
        <f>VLOOKUP(AU341,Ceny!$A$3:$E$9,4,FALSE)</f>
        <v>158.16</v>
      </c>
      <c r="BP341" s="20">
        <f t="shared" si="150"/>
        <v>1897.92</v>
      </c>
      <c r="BQ341" s="12">
        <f>VLOOKUP(AU341,Ceny!$A$3:$E$9,3,FALSE)</f>
        <v>4.4069999999999998E-2</v>
      </c>
      <c r="BR341" s="20">
        <f t="shared" si="141"/>
        <v>0</v>
      </c>
      <c r="BS341" s="12">
        <f>VLOOKUP(AU341,Ceny!$A$3:$E$9,5,FALSE)</f>
        <v>3.5020000000000003E-2</v>
      </c>
      <c r="BT341" s="20">
        <f t="shared" si="142"/>
        <v>4757.6400000000003</v>
      </c>
      <c r="BU341" s="20">
        <v>0</v>
      </c>
      <c r="BV341" s="68">
        <f t="shared" si="143"/>
        <v>0</v>
      </c>
      <c r="BW341" s="21">
        <f t="shared" si="144"/>
        <v>6655.56</v>
      </c>
      <c r="BX341" s="21">
        <f t="shared" si="145"/>
        <v>1530.78</v>
      </c>
      <c r="BY341" s="21">
        <f t="shared" si="146"/>
        <v>8186.34</v>
      </c>
      <c r="CA341" s="66"/>
    </row>
    <row r="342" spans="1:79">
      <c r="A342" s="73">
        <f t="shared" si="147"/>
        <v>329</v>
      </c>
      <c r="B342" s="8" t="s">
        <v>639</v>
      </c>
      <c r="C342" s="8" t="s">
        <v>640</v>
      </c>
      <c r="D342" s="8" t="s">
        <v>67</v>
      </c>
      <c r="E342" s="8" t="s">
        <v>67</v>
      </c>
      <c r="F342" s="8" t="s">
        <v>641</v>
      </c>
      <c r="G342" s="8" t="s">
        <v>642</v>
      </c>
      <c r="H342" s="8"/>
      <c r="I342" s="8" t="s">
        <v>643</v>
      </c>
      <c r="J342" s="8" t="s">
        <v>639</v>
      </c>
      <c r="K342" s="8" t="s">
        <v>640</v>
      </c>
      <c r="L342" s="8" t="s">
        <v>67</v>
      </c>
      <c r="M342" s="8" t="s">
        <v>67</v>
      </c>
      <c r="N342" s="8" t="s">
        <v>641</v>
      </c>
      <c r="O342" s="8" t="s">
        <v>642</v>
      </c>
      <c r="P342" s="8"/>
      <c r="Q342" s="8" t="s">
        <v>740</v>
      </c>
      <c r="R342" s="8" t="s">
        <v>741</v>
      </c>
      <c r="S342" s="8">
        <v>0</v>
      </c>
      <c r="T342" s="9" t="s">
        <v>49</v>
      </c>
      <c r="U342" s="9" t="s">
        <v>35</v>
      </c>
      <c r="V342" s="8" t="s">
        <v>746</v>
      </c>
      <c r="W342" s="10">
        <v>45657</v>
      </c>
      <c r="X342" s="8" t="s">
        <v>747</v>
      </c>
      <c r="Y342" s="8" t="s">
        <v>639</v>
      </c>
      <c r="Z342" s="8" t="s">
        <v>1029</v>
      </c>
      <c r="AA342" s="8" t="s">
        <v>67</v>
      </c>
      <c r="AB342" s="8" t="s">
        <v>67</v>
      </c>
      <c r="AC342" s="8" t="s">
        <v>1037</v>
      </c>
      <c r="AD342" s="8" t="s">
        <v>1040</v>
      </c>
      <c r="AE342" s="8"/>
      <c r="AF342" s="11" t="s">
        <v>1801</v>
      </c>
      <c r="AG342" s="8" t="s">
        <v>1802</v>
      </c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3"/>
      <c r="AT342" s="14">
        <v>130090</v>
      </c>
      <c r="AU342" s="8" t="str">
        <f t="shared" si="148"/>
        <v>W-4</v>
      </c>
      <c r="AV342" s="8" t="s">
        <v>1147</v>
      </c>
      <c r="AW342" s="8"/>
      <c r="AX342" s="15">
        <v>8760</v>
      </c>
      <c r="AY342" s="9">
        <v>12</v>
      </c>
      <c r="AZ342" s="16">
        <v>0</v>
      </c>
      <c r="BA342" s="16">
        <v>100</v>
      </c>
      <c r="BB342" s="9">
        <f t="shared" si="130"/>
        <v>0</v>
      </c>
      <c r="BC342" s="9">
        <f t="shared" si="131"/>
        <v>130090</v>
      </c>
      <c r="BD342" s="17">
        <f t="shared" si="132"/>
        <v>0</v>
      </c>
      <c r="BE342" s="17">
        <f t="shared" si="133"/>
        <v>0</v>
      </c>
      <c r="BF342" s="18">
        <f t="shared" si="134"/>
        <v>0</v>
      </c>
      <c r="BG342" s="18">
        <f t="shared" si="135"/>
        <v>0</v>
      </c>
      <c r="BH342" s="18">
        <f t="shared" si="136"/>
        <v>0</v>
      </c>
      <c r="BI342" s="19">
        <f t="shared" si="137"/>
        <v>0</v>
      </c>
      <c r="BJ342" s="20">
        <f t="shared" si="138"/>
        <v>0</v>
      </c>
      <c r="BK342" s="19">
        <f t="shared" si="139"/>
        <v>0</v>
      </c>
      <c r="BL342" s="20">
        <f t="shared" si="140"/>
        <v>0</v>
      </c>
      <c r="BM342" s="12">
        <f>VLOOKUP(AU342,Ceny!$A$3:$E$9,2,FALSE)</f>
        <v>204.77</v>
      </c>
      <c r="BN342" s="20">
        <f t="shared" si="149"/>
        <v>0</v>
      </c>
      <c r="BO342" s="12">
        <f>VLOOKUP(AU342,Ceny!$A$3:$E$9,4,FALSE)</f>
        <v>158.16</v>
      </c>
      <c r="BP342" s="20">
        <f t="shared" si="150"/>
        <v>1897.92</v>
      </c>
      <c r="BQ342" s="12">
        <f>VLOOKUP(AU342,Ceny!$A$3:$E$9,3,FALSE)</f>
        <v>4.4069999999999998E-2</v>
      </c>
      <c r="BR342" s="20">
        <f t="shared" si="141"/>
        <v>0</v>
      </c>
      <c r="BS342" s="12">
        <f>VLOOKUP(AU342,Ceny!$A$3:$E$9,5,FALSE)</f>
        <v>3.5020000000000003E-2</v>
      </c>
      <c r="BT342" s="20">
        <f t="shared" si="142"/>
        <v>4555.75</v>
      </c>
      <c r="BU342" s="20">
        <v>0</v>
      </c>
      <c r="BV342" s="68">
        <f t="shared" si="143"/>
        <v>0</v>
      </c>
      <c r="BW342" s="21">
        <f t="shared" si="144"/>
        <v>6453.67</v>
      </c>
      <c r="BX342" s="21">
        <f t="shared" si="145"/>
        <v>1484.34</v>
      </c>
      <c r="BY342" s="21">
        <f t="shared" si="146"/>
        <v>7938.01</v>
      </c>
      <c r="CA342" s="66"/>
    </row>
    <row r="343" spans="1:79">
      <c r="A343" s="73">
        <f t="shared" si="147"/>
        <v>330</v>
      </c>
      <c r="B343" s="8" t="s">
        <v>639</v>
      </c>
      <c r="C343" s="8" t="s">
        <v>640</v>
      </c>
      <c r="D343" s="8" t="s">
        <v>67</v>
      </c>
      <c r="E343" s="8" t="s">
        <v>67</v>
      </c>
      <c r="F343" s="8" t="s">
        <v>641</v>
      </c>
      <c r="G343" s="8" t="s">
        <v>642</v>
      </c>
      <c r="H343" s="8"/>
      <c r="I343" s="8" t="s">
        <v>643</v>
      </c>
      <c r="J343" s="8" t="s">
        <v>639</v>
      </c>
      <c r="K343" s="8" t="s">
        <v>640</v>
      </c>
      <c r="L343" s="8" t="s">
        <v>67</v>
      </c>
      <c r="M343" s="8" t="s">
        <v>67</v>
      </c>
      <c r="N343" s="8" t="s">
        <v>641</v>
      </c>
      <c r="O343" s="8" t="s">
        <v>642</v>
      </c>
      <c r="P343" s="8"/>
      <c r="Q343" s="8" t="s">
        <v>740</v>
      </c>
      <c r="R343" s="8" t="s">
        <v>741</v>
      </c>
      <c r="S343" s="8">
        <v>0</v>
      </c>
      <c r="T343" s="9" t="s">
        <v>49</v>
      </c>
      <c r="U343" s="9" t="s">
        <v>35</v>
      </c>
      <c r="V343" s="8" t="s">
        <v>746</v>
      </c>
      <c r="W343" s="10">
        <v>45657</v>
      </c>
      <c r="X343" s="8" t="s">
        <v>747</v>
      </c>
      <c r="Y343" s="8" t="s">
        <v>639</v>
      </c>
      <c r="Z343" s="8" t="s">
        <v>1029</v>
      </c>
      <c r="AA343" s="8" t="s">
        <v>67</v>
      </c>
      <c r="AB343" s="8" t="s">
        <v>67</v>
      </c>
      <c r="AC343" s="8" t="s">
        <v>1038</v>
      </c>
      <c r="AD343" s="8" t="s">
        <v>1041</v>
      </c>
      <c r="AE343" s="8"/>
      <c r="AF343" s="11" t="s">
        <v>1803</v>
      </c>
      <c r="AG343" s="8" t="s">
        <v>1804</v>
      </c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3"/>
      <c r="AT343" s="14">
        <v>220813</v>
      </c>
      <c r="AU343" s="8" t="str">
        <f t="shared" si="148"/>
        <v>W-4</v>
      </c>
      <c r="AV343" s="8" t="s">
        <v>1147</v>
      </c>
      <c r="AW343" s="8"/>
      <c r="AX343" s="15">
        <v>8760</v>
      </c>
      <c r="AY343" s="9">
        <v>12</v>
      </c>
      <c r="AZ343" s="16">
        <v>0</v>
      </c>
      <c r="BA343" s="16">
        <v>100</v>
      </c>
      <c r="BB343" s="9">
        <f t="shared" si="130"/>
        <v>0</v>
      </c>
      <c r="BC343" s="9">
        <f t="shared" si="131"/>
        <v>220813</v>
      </c>
      <c r="BD343" s="17">
        <f t="shared" si="132"/>
        <v>0</v>
      </c>
      <c r="BE343" s="17">
        <f t="shared" si="133"/>
        <v>0</v>
      </c>
      <c r="BF343" s="18">
        <f t="shared" si="134"/>
        <v>0</v>
      </c>
      <c r="BG343" s="18">
        <f t="shared" si="135"/>
        <v>0</v>
      </c>
      <c r="BH343" s="18">
        <f t="shared" si="136"/>
        <v>0</v>
      </c>
      <c r="BI343" s="19">
        <f t="shared" si="137"/>
        <v>0</v>
      </c>
      <c r="BJ343" s="20">
        <f t="shared" si="138"/>
        <v>0</v>
      </c>
      <c r="BK343" s="19">
        <f t="shared" si="139"/>
        <v>0</v>
      </c>
      <c r="BL343" s="20">
        <f t="shared" si="140"/>
        <v>0</v>
      </c>
      <c r="BM343" s="12">
        <f>VLOOKUP(AU343,Ceny!$A$3:$E$9,2,FALSE)</f>
        <v>204.77</v>
      </c>
      <c r="BN343" s="20">
        <f t="shared" si="149"/>
        <v>0</v>
      </c>
      <c r="BO343" s="12">
        <f>VLOOKUP(AU343,Ceny!$A$3:$E$9,4,FALSE)</f>
        <v>158.16</v>
      </c>
      <c r="BP343" s="20">
        <f t="shared" si="150"/>
        <v>1897.92</v>
      </c>
      <c r="BQ343" s="12">
        <f>VLOOKUP(AU343,Ceny!$A$3:$E$9,3,FALSE)</f>
        <v>4.4069999999999998E-2</v>
      </c>
      <c r="BR343" s="20">
        <f t="shared" si="141"/>
        <v>0</v>
      </c>
      <c r="BS343" s="12">
        <f>VLOOKUP(AU343,Ceny!$A$3:$E$9,5,FALSE)</f>
        <v>3.5020000000000003E-2</v>
      </c>
      <c r="BT343" s="20">
        <f t="shared" si="142"/>
        <v>7732.87</v>
      </c>
      <c r="BU343" s="20">
        <v>0</v>
      </c>
      <c r="BV343" s="68">
        <f t="shared" si="143"/>
        <v>0</v>
      </c>
      <c r="BW343" s="21">
        <f t="shared" si="144"/>
        <v>9630.7900000000009</v>
      </c>
      <c r="BX343" s="21">
        <f t="shared" si="145"/>
        <v>2215.08</v>
      </c>
      <c r="BY343" s="21">
        <f t="shared" si="146"/>
        <v>11845.87</v>
      </c>
      <c r="CA343" s="66"/>
    </row>
    <row r="344" spans="1:79">
      <c r="A344" s="73">
        <f t="shared" si="147"/>
        <v>331</v>
      </c>
      <c r="B344" s="8" t="s">
        <v>639</v>
      </c>
      <c r="C344" s="8" t="s">
        <v>640</v>
      </c>
      <c r="D344" s="8" t="s">
        <v>67</v>
      </c>
      <c r="E344" s="8" t="s">
        <v>67</v>
      </c>
      <c r="F344" s="8" t="s">
        <v>641</v>
      </c>
      <c r="G344" s="8" t="s">
        <v>642</v>
      </c>
      <c r="H344" s="8"/>
      <c r="I344" s="8" t="s">
        <v>643</v>
      </c>
      <c r="J344" s="8" t="s">
        <v>639</v>
      </c>
      <c r="K344" s="8" t="s">
        <v>640</v>
      </c>
      <c r="L344" s="8" t="s">
        <v>67</v>
      </c>
      <c r="M344" s="8" t="s">
        <v>67</v>
      </c>
      <c r="N344" s="8" t="s">
        <v>641</v>
      </c>
      <c r="O344" s="8" t="s">
        <v>642</v>
      </c>
      <c r="P344" s="8"/>
      <c r="Q344" s="8" t="s">
        <v>740</v>
      </c>
      <c r="R344" s="8" t="s">
        <v>741</v>
      </c>
      <c r="S344" s="8">
        <v>0</v>
      </c>
      <c r="T344" s="9" t="s">
        <v>49</v>
      </c>
      <c r="U344" s="9" t="s">
        <v>35</v>
      </c>
      <c r="V344" s="8" t="s">
        <v>746</v>
      </c>
      <c r="W344" s="10">
        <v>45657</v>
      </c>
      <c r="X344" s="8" t="s">
        <v>747</v>
      </c>
      <c r="Y344" s="8" t="s">
        <v>639</v>
      </c>
      <c r="Z344" s="8" t="s">
        <v>1029</v>
      </c>
      <c r="AA344" s="8" t="s">
        <v>67</v>
      </c>
      <c r="AB344" s="8" t="s">
        <v>67</v>
      </c>
      <c r="AC344" s="8" t="s">
        <v>1037</v>
      </c>
      <c r="AD344" s="8" t="s">
        <v>1042</v>
      </c>
      <c r="AE344" s="8"/>
      <c r="AF344" s="11" t="s">
        <v>1805</v>
      </c>
      <c r="AG344" s="8" t="s">
        <v>1806</v>
      </c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3"/>
      <c r="AT344" s="14">
        <v>209629</v>
      </c>
      <c r="AU344" s="8" t="str">
        <f t="shared" si="148"/>
        <v>W-4</v>
      </c>
      <c r="AV344" s="8" t="s">
        <v>1147</v>
      </c>
      <c r="AW344" s="8"/>
      <c r="AX344" s="15">
        <v>8760</v>
      </c>
      <c r="AY344" s="9">
        <v>12</v>
      </c>
      <c r="AZ344" s="16">
        <v>0</v>
      </c>
      <c r="BA344" s="16">
        <v>100</v>
      </c>
      <c r="BB344" s="9">
        <f t="shared" si="130"/>
        <v>0</v>
      </c>
      <c r="BC344" s="9">
        <f t="shared" si="131"/>
        <v>209629</v>
      </c>
      <c r="BD344" s="17">
        <f t="shared" si="132"/>
        <v>0</v>
      </c>
      <c r="BE344" s="17">
        <f t="shared" si="133"/>
        <v>0</v>
      </c>
      <c r="BF344" s="18">
        <f t="shared" si="134"/>
        <v>0</v>
      </c>
      <c r="BG344" s="18">
        <f t="shared" si="135"/>
        <v>0</v>
      </c>
      <c r="BH344" s="18">
        <f t="shared" si="136"/>
        <v>0</v>
      </c>
      <c r="BI344" s="19">
        <f t="shared" si="137"/>
        <v>0</v>
      </c>
      <c r="BJ344" s="20">
        <f t="shared" si="138"/>
        <v>0</v>
      </c>
      <c r="BK344" s="19">
        <f t="shared" si="139"/>
        <v>0</v>
      </c>
      <c r="BL344" s="20">
        <f t="shared" si="140"/>
        <v>0</v>
      </c>
      <c r="BM344" s="12">
        <f>VLOOKUP(AU344,Ceny!$A$3:$E$9,2,FALSE)</f>
        <v>204.77</v>
      </c>
      <c r="BN344" s="20">
        <f t="shared" si="149"/>
        <v>0</v>
      </c>
      <c r="BO344" s="12">
        <f>VLOOKUP(AU344,Ceny!$A$3:$E$9,4,FALSE)</f>
        <v>158.16</v>
      </c>
      <c r="BP344" s="20">
        <f t="shared" si="150"/>
        <v>1897.92</v>
      </c>
      <c r="BQ344" s="12">
        <f>VLOOKUP(AU344,Ceny!$A$3:$E$9,3,FALSE)</f>
        <v>4.4069999999999998E-2</v>
      </c>
      <c r="BR344" s="20">
        <f t="shared" si="141"/>
        <v>0</v>
      </c>
      <c r="BS344" s="12">
        <f>VLOOKUP(AU344,Ceny!$A$3:$E$9,5,FALSE)</f>
        <v>3.5020000000000003E-2</v>
      </c>
      <c r="BT344" s="20">
        <f t="shared" si="142"/>
        <v>7341.21</v>
      </c>
      <c r="BU344" s="20">
        <v>0</v>
      </c>
      <c r="BV344" s="68">
        <f t="shared" si="143"/>
        <v>0</v>
      </c>
      <c r="BW344" s="21">
        <f t="shared" si="144"/>
        <v>9239.130000000001</v>
      </c>
      <c r="BX344" s="21">
        <f t="shared" si="145"/>
        <v>2125</v>
      </c>
      <c r="BY344" s="21">
        <f t="shared" si="146"/>
        <v>11364.130000000001</v>
      </c>
      <c r="CA344" s="66"/>
    </row>
    <row r="345" spans="1:79">
      <c r="A345" s="73">
        <f t="shared" si="147"/>
        <v>332</v>
      </c>
      <c r="B345" s="8" t="s">
        <v>639</v>
      </c>
      <c r="C345" s="8" t="s">
        <v>640</v>
      </c>
      <c r="D345" s="8" t="s">
        <v>67</v>
      </c>
      <c r="E345" s="8" t="s">
        <v>67</v>
      </c>
      <c r="F345" s="8" t="s">
        <v>641</v>
      </c>
      <c r="G345" s="8" t="s">
        <v>642</v>
      </c>
      <c r="H345" s="8"/>
      <c r="I345" s="8" t="s">
        <v>643</v>
      </c>
      <c r="J345" s="8" t="s">
        <v>639</v>
      </c>
      <c r="K345" s="8" t="s">
        <v>640</v>
      </c>
      <c r="L345" s="8" t="s">
        <v>67</v>
      </c>
      <c r="M345" s="8" t="s">
        <v>67</v>
      </c>
      <c r="N345" s="8" t="s">
        <v>641</v>
      </c>
      <c r="O345" s="8" t="s">
        <v>642</v>
      </c>
      <c r="P345" s="8"/>
      <c r="Q345" s="8" t="s">
        <v>740</v>
      </c>
      <c r="R345" s="8" t="s">
        <v>741</v>
      </c>
      <c r="S345" s="8">
        <v>0</v>
      </c>
      <c r="T345" s="9" t="s">
        <v>49</v>
      </c>
      <c r="U345" s="9" t="s">
        <v>35</v>
      </c>
      <c r="V345" s="8" t="s">
        <v>746</v>
      </c>
      <c r="W345" s="10">
        <v>45657</v>
      </c>
      <c r="X345" s="8" t="s">
        <v>747</v>
      </c>
      <c r="Y345" s="8" t="s">
        <v>639</v>
      </c>
      <c r="Z345" s="8" t="s">
        <v>1029</v>
      </c>
      <c r="AA345" s="8" t="s">
        <v>67</v>
      </c>
      <c r="AB345" s="8" t="s">
        <v>67</v>
      </c>
      <c r="AC345" s="8" t="s">
        <v>1038</v>
      </c>
      <c r="AD345" s="8" t="s">
        <v>1043</v>
      </c>
      <c r="AE345" s="8"/>
      <c r="AF345" s="11" t="s">
        <v>1807</v>
      </c>
      <c r="AG345" s="8" t="s">
        <v>1808</v>
      </c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3"/>
      <c r="AT345" s="14">
        <v>202121</v>
      </c>
      <c r="AU345" s="8" t="str">
        <f t="shared" si="148"/>
        <v>W-4</v>
      </c>
      <c r="AV345" s="8" t="s">
        <v>1147</v>
      </c>
      <c r="AW345" s="8"/>
      <c r="AX345" s="15">
        <v>8760</v>
      </c>
      <c r="AY345" s="9">
        <v>12</v>
      </c>
      <c r="AZ345" s="16">
        <v>0</v>
      </c>
      <c r="BA345" s="16">
        <v>100</v>
      </c>
      <c r="BB345" s="9">
        <f t="shared" si="130"/>
        <v>0</v>
      </c>
      <c r="BC345" s="9">
        <f t="shared" si="131"/>
        <v>202121</v>
      </c>
      <c r="BD345" s="17">
        <f t="shared" si="132"/>
        <v>0</v>
      </c>
      <c r="BE345" s="17">
        <f t="shared" si="133"/>
        <v>0</v>
      </c>
      <c r="BF345" s="18">
        <f t="shared" si="134"/>
        <v>0</v>
      </c>
      <c r="BG345" s="18">
        <f t="shared" si="135"/>
        <v>0</v>
      </c>
      <c r="BH345" s="18">
        <f t="shared" si="136"/>
        <v>0</v>
      </c>
      <c r="BI345" s="19">
        <f t="shared" si="137"/>
        <v>0</v>
      </c>
      <c r="BJ345" s="20">
        <f t="shared" si="138"/>
        <v>0</v>
      </c>
      <c r="BK345" s="19">
        <f t="shared" si="139"/>
        <v>0</v>
      </c>
      <c r="BL345" s="20">
        <f t="shared" si="140"/>
        <v>0</v>
      </c>
      <c r="BM345" s="12">
        <f>VLOOKUP(AU345,Ceny!$A$3:$E$9,2,FALSE)</f>
        <v>204.77</v>
      </c>
      <c r="BN345" s="20">
        <f t="shared" si="149"/>
        <v>0</v>
      </c>
      <c r="BO345" s="12">
        <f>VLOOKUP(AU345,Ceny!$A$3:$E$9,4,FALSE)</f>
        <v>158.16</v>
      </c>
      <c r="BP345" s="20">
        <f t="shared" si="150"/>
        <v>1897.92</v>
      </c>
      <c r="BQ345" s="12">
        <f>VLOOKUP(AU345,Ceny!$A$3:$E$9,3,FALSE)</f>
        <v>4.4069999999999998E-2</v>
      </c>
      <c r="BR345" s="20">
        <f t="shared" si="141"/>
        <v>0</v>
      </c>
      <c r="BS345" s="12">
        <f>VLOOKUP(AU345,Ceny!$A$3:$E$9,5,FALSE)</f>
        <v>3.5020000000000003E-2</v>
      </c>
      <c r="BT345" s="20">
        <f t="shared" si="142"/>
        <v>7078.28</v>
      </c>
      <c r="BU345" s="20">
        <v>0</v>
      </c>
      <c r="BV345" s="68">
        <f t="shared" si="143"/>
        <v>0</v>
      </c>
      <c r="BW345" s="21">
        <f t="shared" si="144"/>
        <v>8976.2000000000007</v>
      </c>
      <c r="BX345" s="21">
        <f t="shared" si="145"/>
        <v>2064.5300000000002</v>
      </c>
      <c r="BY345" s="21">
        <f t="shared" si="146"/>
        <v>11040.730000000001</v>
      </c>
      <c r="CA345" s="66"/>
    </row>
    <row r="346" spans="1:79">
      <c r="A346" s="73">
        <f t="shared" si="147"/>
        <v>333</v>
      </c>
      <c r="B346" s="8" t="s">
        <v>639</v>
      </c>
      <c r="C346" s="8" t="s">
        <v>640</v>
      </c>
      <c r="D346" s="8" t="s">
        <v>67</v>
      </c>
      <c r="E346" s="8" t="s">
        <v>67</v>
      </c>
      <c r="F346" s="8" t="s">
        <v>641</v>
      </c>
      <c r="G346" s="8" t="s">
        <v>642</v>
      </c>
      <c r="H346" s="8"/>
      <c r="I346" s="8" t="s">
        <v>643</v>
      </c>
      <c r="J346" s="8" t="s">
        <v>639</v>
      </c>
      <c r="K346" s="8" t="s">
        <v>640</v>
      </c>
      <c r="L346" s="8" t="s">
        <v>67</v>
      </c>
      <c r="M346" s="8" t="s">
        <v>67</v>
      </c>
      <c r="N346" s="8" t="s">
        <v>641</v>
      </c>
      <c r="O346" s="8" t="s">
        <v>642</v>
      </c>
      <c r="P346" s="8"/>
      <c r="Q346" s="8" t="s">
        <v>740</v>
      </c>
      <c r="R346" s="8" t="s">
        <v>741</v>
      </c>
      <c r="S346" s="8">
        <v>0</v>
      </c>
      <c r="T346" s="9" t="s">
        <v>49</v>
      </c>
      <c r="U346" s="9" t="s">
        <v>35</v>
      </c>
      <c r="V346" s="8" t="s">
        <v>746</v>
      </c>
      <c r="W346" s="10">
        <v>45657</v>
      </c>
      <c r="X346" s="8" t="s">
        <v>747</v>
      </c>
      <c r="Y346" s="8" t="s">
        <v>639</v>
      </c>
      <c r="Z346" s="8" t="s">
        <v>1044</v>
      </c>
      <c r="AA346" s="8" t="s">
        <v>67</v>
      </c>
      <c r="AB346" s="8" t="s">
        <v>67</v>
      </c>
      <c r="AC346" s="8" t="s">
        <v>1045</v>
      </c>
      <c r="AD346" s="8" t="s">
        <v>1046</v>
      </c>
      <c r="AE346" s="8"/>
      <c r="AF346" s="11" t="s">
        <v>1809</v>
      </c>
      <c r="AG346" s="8" t="s">
        <v>1784</v>
      </c>
      <c r="AH346" s="12">
        <v>51045</v>
      </c>
      <c r="AI346" s="12">
        <v>48920</v>
      </c>
      <c r="AJ346" s="12">
        <v>45212</v>
      </c>
      <c r="AK346" s="12">
        <v>34868</v>
      </c>
      <c r="AL346" s="12">
        <v>26115</v>
      </c>
      <c r="AM346" s="12">
        <v>21055</v>
      </c>
      <c r="AN346" s="12">
        <v>20120</v>
      </c>
      <c r="AO346" s="12">
        <v>19843</v>
      </c>
      <c r="AP346" s="12">
        <v>20250</v>
      </c>
      <c r="AQ346" s="12">
        <v>30647</v>
      </c>
      <c r="AR346" s="12">
        <v>45175</v>
      </c>
      <c r="AS346" s="13">
        <v>53213</v>
      </c>
      <c r="AT346" s="14">
        <f>AH346+AI346+AJ346+AK346+AL346+AM346+AN346+AO346+AP346+AQ346+AR346+AS346</f>
        <v>416463</v>
      </c>
      <c r="AU346" s="8" t="str">
        <f>AU$18</f>
        <v>W-5.1</v>
      </c>
      <c r="AV346" s="8" t="s">
        <v>1147</v>
      </c>
      <c r="AW346" s="8" t="s">
        <v>1317</v>
      </c>
      <c r="AX346" s="15">
        <v>8760</v>
      </c>
      <c r="AY346" s="9">
        <v>12</v>
      </c>
      <c r="AZ346" s="16">
        <v>0</v>
      </c>
      <c r="BA346" s="16">
        <v>100</v>
      </c>
      <c r="BB346" s="9">
        <f t="shared" si="130"/>
        <v>0</v>
      </c>
      <c r="BC346" s="9">
        <f t="shared" si="131"/>
        <v>416463</v>
      </c>
      <c r="BD346" s="17">
        <f t="shared" si="132"/>
        <v>0</v>
      </c>
      <c r="BE346" s="17">
        <f t="shared" si="133"/>
        <v>0</v>
      </c>
      <c r="BF346" s="18">
        <f t="shared" si="134"/>
        <v>0</v>
      </c>
      <c r="BG346" s="18">
        <f t="shared" si="135"/>
        <v>0</v>
      </c>
      <c r="BH346" s="18">
        <f t="shared" si="136"/>
        <v>0</v>
      </c>
      <c r="BI346" s="19">
        <f t="shared" si="137"/>
        <v>0</v>
      </c>
      <c r="BJ346" s="20">
        <f t="shared" si="138"/>
        <v>0</v>
      </c>
      <c r="BK346" s="19">
        <f t="shared" si="139"/>
        <v>0</v>
      </c>
      <c r="BL346" s="20">
        <f t="shared" si="140"/>
        <v>0</v>
      </c>
      <c r="BM346" s="12">
        <f>VLOOKUP(AU346,Ceny!$A$3:$E$9,2,FALSE)</f>
        <v>6.4200000000000004E-3</v>
      </c>
      <c r="BN346" s="20">
        <f>ROUND(BM346*AX346*AW346*AZ346/100,2)</f>
        <v>0</v>
      </c>
      <c r="BO346" s="12">
        <f>VLOOKUP(AU346,Ceny!$A$3:$E$9,4,FALSE)</f>
        <v>4.96E-3</v>
      </c>
      <c r="BP346" s="18">
        <f>ROUND(BO346*AW346*AX346*BA346/100,2)</f>
        <v>8559.57</v>
      </c>
      <c r="BQ346" s="12">
        <f>VLOOKUP(AU346,Ceny!$A$3:$E$9,3,FALSE)</f>
        <v>2.3060000000000001E-2</v>
      </c>
      <c r="BR346" s="20">
        <f t="shared" si="141"/>
        <v>0</v>
      </c>
      <c r="BS346" s="12">
        <f>VLOOKUP(AU346,Ceny!$A$3:$E$9,5,FALSE)</f>
        <v>1.8329999999999999E-2</v>
      </c>
      <c r="BT346" s="20">
        <f t="shared" si="142"/>
        <v>7633.77</v>
      </c>
      <c r="BU346" s="20">
        <v>0</v>
      </c>
      <c r="BV346" s="68">
        <f t="shared" si="143"/>
        <v>0</v>
      </c>
      <c r="BW346" s="21">
        <f t="shared" si="144"/>
        <v>16193.34</v>
      </c>
      <c r="BX346" s="21">
        <f t="shared" si="145"/>
        <v>3724.47</v>
      </c>
      <c r="BY346" s="21">
        <f t="shared" si="146"/>
        <v>19917.810000000001</v>
      </c>
      <c r="CA346" s="66"/>
    </row>
    <row r="347" spans="1:79">
      <c r="A347" s="73">
        <f t="shared" si="147"/>
        <v>334</v>
      </c>
      <c r="B347" s="8" t="s">
        <v>639</v>
      </c>
      <c r="C347" s="8" t="s">
        <v>640</v>
      </c>
      <c r="D347" s="8" t="s">
        <v>67</v>
      </c>
      <c r="E347" s="8" t="s">
        <v>67</v>
      </c>
      <c r="F347" s="8" t="s">
        <v>641</v>
      </c>
      <c r="G347" s="8" t="s">
        <v>642</v>
      </c>
      <c r="H347" s="8"/>
      <c r="I347" s="8" t="s">
        <v>643</v>
      </c>
      <c r="J347" s="8" t="s">
        <v>639</v>
      </c>
      <c r="K347" s="8" t="s">
        <v>640</v>
      </c>
      <c r="L347" s="8" t="s">
        <v>67</v>
      </c>
      <c r="M347" s="8" t="s">
        <v>67</v>
      </c>
      <c r="N347" s="8" t="s">
        <v>641</v>
      </c>
      <c r="O347" s="8" t="s">
        <v>642</v>
      </c>
      <c r="P347" s="8"/>
      <c r="Q347" s="8" t="s">
        <v>740</v>
      </c>
      <c r="R347" s="8" t="s">
        <v>741</v>
      </c>
      <c r="S347" s="8">
        <v>0</v>
      </c>
      <c r="T347" s="9" t="s">
        <v>49</v>
      </c>
      <c r="U347" s="9" t="s">
        <v>35</v>
      </c>
      <c r="V347" s="8" t="s">
        <v>746</v>
      </c>
      <c r="W347" s="10">
        <v>45657</v>
      </c>
      <c r="X347" s="8" t="s">
        <v>747</v>
      </c>
      <c r="Y347" s="8" t="s">
        <v>639</v>
      </c>
      <c r="Z347" s="8" t="s">
        <v>1047</v>
      </c>
      <c r="AA347" s="8" t="s">
        <v>67</v>
      </c>
      <c r="AB347" s="8" t="s">
        <v>67</v>
      </c>
      <c r="AC347" s="8" t="s">
        <v>1048</v>
      </c>
      <c r="AD347" s="8" t="s">
        <v>1049</v>
      </c>
      <c r="AE347" s="8"/>
      <c r="AF347" s="11" t="s">
        <v>1810</v>
      </c>
      <c r="AG347" s="8" t="s">
        <v>1784</v>
      </c>
      <c r="AH347" s="12">
        <v>901676</v>
      </c>
      <c r="AI347" s="12">
        <v>854492</v>
      </c>
      <c r="AJ347" s="12">
        <v>762606</v>
      </c>
      <c r="AK347" s="12">
        <v>615779</v>
      </c>
      <c r="AL347" s="12">
        <v>392103</v>
      </c>
      <c r="AM347" s="12">
        <v>236889</v>
      </c>
      <c r="AN347" s="12">
        <v>226323</v>
      </c>
      <c r="AO347" s="12">
        <v>231319</v>
      </c>
      <c r="AP347" s="12">
        <v>253155</v>
      </c>
      <c r="AQ347" s="12">
        <v>481239</v>
      </c>
      <c r="AR347" s="12">
        <v>740919</v>
      </c>
      <c r="AS347" s="13">
        <v>928313</v>
      </c>
      <c r="AT347" s="14">
        <f>AH347+AI347+AJ347+AK347+AL347+AM347+AN347+AO347+AP347+AQ347+AR347+AS347</f>
        <v>6624813</v>
      </c>
      <c r="AU347" s="8" t="str">
        <f>AU$42</f>
        <v>W-6A.1</v>
      </c>
      <c r="AV347" s="8" t="s">
        <v>1147</v>
      </c>
      <c r="AW347" s="8" t="s">
        <v>1811</v>
      </c>
      <c r="AX347" s="15">
        <v>8760</v>
      </c>
      <c r="AY347" s="9">
        <v>12</v>
      </c>
      <c r="AZ347" s="16">
        <v>0</v>
      </c>
      <c r="BA347" s="16">
        <v>100</v>
      </c>
      <c r="BB347" s="9">
        <f t="shared" si="130"/>
        <v>0</v>
      </c>
      <c r="BC347" s="9">
        <f t="shared" si="131"/>
        <v>6624813</v>
      </c>
      <c r="BD347" s="17">
        <f t="shared" si="132"/>
        <v>0</v>
      </c>
      <c r="BE347" s="17">
        <f t="shared" si="133"/>
        <v>0</v>
      </c>
      <c r="BF347" s="18">
        <f t="shared" si="134"/>
        <v>0</v>
      </c>
      <c r="BG347" s="18">
        <f t="shared" si="135"/>
        <v>0</v>
      </c>
      <c r="BH347" s="18">
        <f t="shared" si="136"/>
        <v>0</v>
      </c>
      <c r="BI347" s="19">
        <f t="shared" si="137"/>
        <v>0</v>
      </c>
      <c r="BJ347" s="20">
        <f t="shared" si="138"/>
        <v>0</v>
      </c>
      <c r="BK347" s="19">
        <f t="shared" si="139"/>
        <v>0</v>
      </c>
      <c r="BL347" s="20">
        <f t="shared" si="140"/>
        <v>0</v>
      </c>
      <c r="BM347" s="12">
        <f>VLOOKUP(AU347,Ceny!$A$3:$E$9,2,FALSE)</f>
        <v>6.8399999999999997E-3</v>
      </c>
      <c r="BN347" s="20">
        <f>ROUND(BM347*AX347*AW347*AZ347/100,2)</f>
        <v>0</v>
      </c>
      <c r="BO347" s="12">
        <f>VLOOKUP(AU347,Ceny!$A$3:$E$9,4,FALSE)</f>
        <v>5.28E-3</v>
      </c>
      <c r="BP347" s="18">
        <f>ROUND(BO347*AW347*AX347*BA347/100,2)</f>
        <v>211097.78</v>
      </c>
      <c r="BQ347" s="12">
        <f>VLOOKUP(AU347,Ceny!$A$3:$E$9,3,FALSE)</f>
        <v>2.3029999999999998E-2</v>
      </c>
      <c r="BR347" s="20">
        <f t="shared" si="141"/>
        <v>0</v>
      </c>
      <c r="BS347" s="12">
        <f>VLOOKUP(AU347,Ceny!$A$3:$E$9,5,FALSE)</f>
        <v>1.83E-2</v>
      </c>
      <c r="BT347" s="20">
        <f t="shared" si="142"/>
        <v>121234.08</v>
      </c>
      <c r="BU347" s="20">
        <v>0</v>
      </c>
      <c r="BV347" s="68">
        <f t="shared" si="143"/>
        <v>0</v>
      </c>
      <c r="BW347" s="21">
        <f t="shared" si="144"/>
        <v>332331.86</v>
      </c>
      <c r="BX347" s="21">
        <f t="shared" si="145"/>
        <v>76436.33</v>
      </c>
      <c r="BY347" s="21">
        <f t="shared" si="146"/>
        <v>408768.19</v>
      </c>
      <c r="CA347" s="66"/>
    </row>
    <row r="348" spans="1:79">
      <c r="A348" s="73">
        <f t="shared" si="147"/>
        <v>335</v>
      </c>
      <c r="B348" s="8" t="s">
        <v>639</v>
      </c>
      <c r="C348" s="8" t="s">
        <v>640</v>
      </c>
      <c r="D348" s="8" t="s">
        <v>67</v>
      </c>
      <c r="E348" s="8" t="s">
        <v>67</v>
      </c>
      <c r="F348" s="8" t="s">
        <v>641</v>
      </c>
      <c r="G348" s="8" t="s">
        <v>642</v>
      </c>
      <c r="H348" s="8"/>
      <c r="I348" s="8" t="s">
        <v>643</v>
      </c>
      <c r="J348" s="8" t="s">
        <v>639</v>
      </c>
      <c r="K348" s="8" t="s">
        <v>640</v>
      </c>
      <c r="L348" s="8" t="s">
        <v>67</v>
      </c>
      <c r="M348" s="8" t="s">
        <v>67</v>
      </c>
      <c r="N348" s="8" t="s">
        <v>641</v>
      </c>
      <c r="O348" s="8" t="s">
        <v>642</v>
      </c>
      <c r="P348" s="8"/>
      <c r="Q348" s="8" t="s">
        <v>740</v>
      </c>
      <c r="R348" s="8" t="s">
        <v>741</v>
      </c>
      <c r="S348" s="8">
        <v>0</v>
      </c>
      <c r="T348" s="9" t="s">
        <v>49</v>
      </c>
      <c r="U348" s="9" t="s">
        <v>35</v>
      </c>
      <c r="V348" s="8" t="s">
        <v>746</v>
      </c>
      <c r="W348" s="10">
        <v>45657</v>
      </c>
      <c r="X348" s="8" t="s">
        <v>747</v>
      </c>
      <c r="Y348" s="8" t="s">
        <v>639</v>
      </c>
      <c r="Z348" s="8" t="s">
        <v>1029</v>
      </c>
      <c r="AA348" s="8" t="s">
        <v>67</v>
      </c>
      <c r="AB348" s="8" t="s">
        <v>67</v>
      </c>
      <c r="AC348" s="8" t="s">
        <v>1030</v>
      </c>
      <c r="AD348" s="8" t="s">
        <v>227</v>
      </c>
      <c r="AE348" s="8"/>
      <c r="AF348" s="11" t="s">
        <v>1812</v>
      </c>
      <c r="AG348" s="8" t="s">
        <v>1813</v>
      </c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3"/>
      <c r="AT348" s="14">
        <v>157985</v>
      </c>
      <c r="AU348" s="8" t="str">
        <f t="shared" ref="AU348:AU353" si="151">AU$16</f>
        <v>W-4</v>
      </c>
      <c r="AV348" s="8" t="s">
        <v>1147</v>
      </c>
      <c r="AW348" s="8"/>
      <c r="AX348" s="15">
        <v>8760</v>
      </c>
      <c r="AY348" s="9">
        <v>12</v>
      </c>
      <c r="AZ348" s="16">
        <v>0</v>
      </c>
      <c r="BA348" s="16">
        <v>100</v>
      </c>
      <c r="BB348" s="9">
        <f t="shared" si="130"/>
        <v>0</v>
      </c>
      <c r="BC348" s="9">
        <f t="shared" si="131"/>
        <v>157985</v>
      </c>
      <c r="BD348" s="17">
        <f t="shared" si="132"/>
        <v>0</v>
      </c>
      <c r="BE348" s="17">
        <f t="shared" si="133"/>
        <v>0</v>
      </c>
      <c r="BF348" s="18">
        <f t="shared" si="134"/>
        <v>0</v>
      </c>
      <c r="BG348" s="18">
        <f t="shared" si="135"/>
        <v>0</v>
      </c>
      <c r="BH348" s="18">
        <f t="shared" si="136"/>
        <v>0</v>
      </c>
      <c r="BI348" s="19">
        <f t="shared" si="137"/>
        <v>0</v>
      </c>
      <c r="BJ348" s="20">
        <f t="shared" si="138"/>
        <v>0</v>
      </c>
      <c r="BK348" s="19">
        <f t="shared" si="139"/>
        <v>0</v>
      </c>
      <c r="BL348" s="20">
        <f t="shared" si="140"/>
        <v>0</v>
      </c>
      <c r="BM348" s="12">
        <f>VLOOKUP(AU348,Ceny!$A$3:$E$9,2,FALSE)</f>
        <v>204.77</v>
      </c>
      <c r="BN348" s="20">
        <f t="shared" ref="BN348:BN370" si="152">ROUND(BM348*AY348*AZ348/100,2)</f>
        <v>0</v>
      </c>
      <c r="BO348" s="12">
        <f>VLOOKUP(AU348,Ceny!$A$3:$E$9,4,FALSE)</f>
        <v>158.16</v>
      </c>
      <c r="BP348" s="20">
        <f t="shared" ref="BP348:BP370" si="153">ROUND(BO348*AY348*BA348/100,2)</f>
        <v>1897.92</v>
      </c>
      <c r="BQ348" s="12">
        <f>VLOOKUP(AU348,Ceny!$A$3:$E$9,3,FALSE)</f>
        <v>4.4069999999999998E-2</v>
      </c>
      <c r="BR348" s="20">
        <f t="shared" si="141"/>
        <v>0</v>
      </c>
      <c r="BS348" s="12">
        <f>VLOOKUP(AU348,Ceny!$A$3:$E$9,5,FALSE)</f>
        <v>3.5020000000000003E-2</v>
      </c>
      <c r="BT348" s="20">
        <f t="shared" si="142"/>
        <v>5532.63</v>
      </c>
      <c r="BU348" s="20">
        <v>0</v>
      </c>
      <c r="BV348" s="68">
        <f t="shared" si="143"/>
        <v>0</v>
      </c>
      <c r="BW348" s="21">
        <f t="shared" si="144"/>
        <v>7430.55</v>
      </c>
      <c r="BX348" s="21">
        <f t="shared" si="145"/>
        <v>1709.03</v>
      </c>
      <c r="BY348" s="21">
        <f t="shared" si="146"/>
        <v>9139.58</v>
      </c>
      <c r="CA348" s="66"/>
    </row>
    <row r="349" spans="1:79">
      <c r="A349" s="73">
        <f t="shared" si="147"/>
        <v>336</v>
      </c>
      <c r="B349" s="8" t="s">
        <v>639</v>
      </c>
      <c r="C349" s="8" t="s">
        <v>640</v>
      </c>
      <c r="D349" s="8" t="s">
        <v>67</v>
      </c>
      <c r="E349" s="8" t="s">
        <v>67</v>
      </c>
      <c r="F349" s="8" t="s">
        <v>641</v>
      </c>
      <c r="G349" s="8" t="s">
        <v>642</v>
      </c>
      <c r="H349" s="8"/>
      <c r="I349" s="8" t="s">
        <v>643</v>
      </c>
      <c r="J349" s="8" t="s">
        <v>639</v>
      </c>
      <c r="K349" s="8" t="s">
        <v>640</v>
      </c>
      <c r="L349" s="8" t="s">
        <v>67</v>
      </c>
      <c r="M349" s="8" t="s">
        <v>67</v>
      </c>
      <c r="N349" s="8" t="s">
        <v>641</v>
      </c>
      <c r="O349" s="8" t="s">
        <v>642</v>
      </c>
      <c r="P349" s="8"/>
      <c r="Q349" s="8" t="s">
        <v>740</v>
      </c>
      <c r="R349" s="8" t="s">
        <v>741</v>
      </c>
      <c r="S349" s="8">
        <v>0</v>
      </c>
      <c r="T349" s="9" t="s">
        <v>49</v>
      </c>
      <c r="U349" s="9" t="s">
        <v>35</v>
      </c>
      <c r="V349" s="8" t="s">
        <v>746</v>
      </c>
      <c r="W349" s="10">
        <v>45657</v>
      </c>
      <c r="X349" s="8" t="s">
        <v>747</v>
      </c>
      <c r="Y349" s="8" t="s">
        <v>639</v>
      </c>
      <c r="Z349" s="8" t="s">
        <v>1029</v>
      </c>
      <c r="AA349" s="8" t="s">
        <v>67</v>
      </c>
      <c r="AB349" s="8" t="s">
        <v>67</v>
      </c>
      <c r="AC349" s="8" t="s">
        <v>1030</v>
      </c>
      <c r="AD349" s="8" t="s">
        <v>368</v>
      </c>
      <c r="AE349" s="8"/>
      <c r="AF349" s="11" t="s">
        <v>1814</v>
      </c>
      <c r="AG349" s="8" t="s">
        <v>1815</v>
      </c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3"/>
      <c r="AT349" s="14">
        <v>143047</v>
      </c>
      <c r="AU349" s="8" t="str">
        <f t="shared" si="151"/>
        <v>W-4</v>
      </c>
      <c r="AV349" s="8" t="s">
        <v>1147</v>
      </c>
      <c r="AW349" s="8"/>
      <c r="AX349" s="15">
        <v>8760</v>
      </c>
      <c r="AY349" s="9">
        <v>12</v>
      </c>
      <c r="AZ349" s="16">
        <v>0</v>
      </c>
      <c r="BA349" s="16">
        <v>100</v>
      </c>
      <c r="BB349" s="9">
        <f t="shared" si="130"/>
        <v>0</v>
      </c>
      <c r="BC349" s="9">
        <f t="shared" si="131"/>
        <v>143047</v>
      </c>
      <c r="BD349" s="17">
        <f t="shared" si="132"/>
        <v>0</v>
      </c>
      <c r="BE349" s="17">
        <f t="shared" si="133"/>
        <v>0</v>
      </c>
      <c r="BF349" s="18">
        <f t="shared" si="134"/>
        <v>0</v>
      </c>
      <c r="BG349" s="18">
        <f t="shared" si="135"/>
        <v>0</v>
      </c>
      <c r="BH349" s="18">
        <f t="shared" si="136"/>
        <v>0</v>
      </c>
      <c r="BI349" s="19">
        <f t="shared" si="137"/>
        <v>0</v>
      </c>
      <c r="BJ349" s="20">
        <f t="shared" si="138"/>
        <v>0</v>
      </c>
      <c r="BK349" s="19">
        <f t="shared" si="139"/>
        <v>0</v>
      </c>
      <c r="BL349" s="20">
        <f t="shared" si="140"/>
        <v>0</v>
      </c>
      <c r="BM349" s="12">
        <f>VLOOKUP(AU349,Ceny!$A$3:$E$9,2,FALSE)</f>
        <v>204.77</v>
      </c>
      <c r="BN349" s="20">
        <f t="shared" si="152"/>
        <v>0</v>
      </c>
      <c r="BO349" s="12">
        <f>VLOOKUP(AU349,Ceny!$A$3:$E$9,4,FALSE)</f>
        <v>158.16</v>
      </c>
      <c r="BP349" s="20">
        <f t="shared" si="153"/>
        <v>1897.92</v>
      </c>
      <c r="BQ349" s="12">
        <f>VLOOKUP(AU349,Ceny!$A$3:$E$9,3,FALSE)</f>
        <v>4.4069999999999998E-2</v>
      </c>
      <c r="BR349" s="20">
        <f t="shared" si="141"/>
        <v>0</v>
      </c>
      <c r="BS349" s="12">
        <f>VLOOKUP(AU349,Ceny!$A$3:$E$9,5,FALSE)</f>
        <v>3.5020000000000003E-2</v>
      </c>
      <c r="BT349" s="20">
        <f t="shared" si="142"/>
        <v>5009.51</v>
      </c>
      <c r="BU349" s="20">
        <v>0</v>
      </c>
      <c r="BV349" s="68">
        <f t="shared" si="143"/>
        <v>0</v>
      </c>
      <c r="BW349" s="21">
        <f t="shared" si="144"/>
        <v>6907.43</v>
      </c>
      <c r="BX349" s="21">
        <f t="shared" si="145"/>
        <v>1588.71</v>
      </c>
      <c r="BY349" s="21">
        <f t="shared" si="146"/>
        <v>8496.14</v>
      </c>
      <c r="CA349" s="66"/>
    </row>
    <row r="350" spans="1:79">
      <c r="A350" s="73">
        <f t="shared" si="147"/>
        <v>337</v>
      </c>
      <c r="B350" s="8" t="s">
        <v>639</v>
      </c>
      <c r="C350" s="8" t="s">
        <v>640</v>
      </c>
      <c r="D350" s="8" t="s">
        <v>67</v>
      </c>
      <c r="E350" s="8" t="s">
        <v>67</v>
      </c>
      <c r="F350" s="8" t="s">
        <v>641</v>
      </c>
      <c r="G350" s="8" t="s">
        <v>642</v>
      </c>
      <c r="H350" s="8"/>
      <c r="I350" s="8" t="s">
        <v>643</v>
      </c>
      <c r="J350" s="8" t="s">
        <v>639</v>
      </c>
      <c r="K350" s="8" t="s">
        <v>640</v>
      </c>
      <c r="L350" s="8" t="s">
        <v>67</v>
      </c>
      <c r="M350" s="8" t="s">
        <v>67</v>
      </c>
      <c r="N350" s="8" t="s">
        <v>641</v>
      </c>
      <c r="O350" s="8" t="s">
        <v>642</v>
      </c>
      <c r="P350" s="8"/>
      <c r="Q350" s="8" t="s">
        <v>740</v>
      </c>
      <c r="R350" s="8" t="s">
        <v>741</v>
      </c>
      <c r="S350" s="8">
        <v>0</v>
      </c>
      <c r="T350" s="9" t="s">
        <v>49</v>
      </c>
      <c r="U350" s="9" t="s">
        <v>35</v>
      </c>
      <c r="V350" s="8" t="s">
        <v>746</v>
      </c>
      <c r="W350" s="10">
        <v>45657</v>
      </c>
      <c r="X350" s="8" t="s">
        <v>747</v>
      </c>
      <c r="Y350" s="8" t="s">
        <v>639</v>
      </c>
      <c r="Z350" s="8" t="s">
        <v>1029</v>
      </c>
      <c r="AA350" s="8" t="s">
        <v>67</v>
      </c>
      <c r="AB350" s="8" t="s">
        <v>67</v>
      </c>
      <c r="AC350" s="8" t="s">
        <v>1030</v>
      </c>
      <c r="AD350" s="8" t="s">
        <v>374</v>
      </c>
      <c r="AE350" s="8"/>
      <c r="AF350" s="11" t="s">
        <v>1816</v>
      </c>
      <c r="AG350" s="8" t="s">
        <v>1817</v>
      </c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3"/>
      <c r="AT350" s="14">
        <v>153846</v>
      </c>
      <c r="AU350" s="8" t="str">
        <f t="shared" si="151"/>
        <v>W-4</v>
      </c>
      <c r="AV350" s="8" t="s">
        <v>1147</v>
      </c>
      <c r="AW350" s="8"/>
      <c r="AX350" s="15">
        <v>8760</v>
      </c>
      <c r="AY350" s="9">
        <v>12</v>
      </c>
      <c r="AZ350" s="16">
        <v>0</v>
      </c>
      <c r="BA350" s="16">
        <v>100</v>
      </c>
      <c r="BB350" s="9">
        <f t="shared" si="130"/>
        <v>0</v>
      </c>
      <c r="BC350" s="9">
        <f t="shared" si="131"/>
        <v>153846</v>
      </c>
      <c r="BD350" s="17">
        <f t="shared" si="132"/>
        <v>0</v>
      </c>
      <c r="BE350" s="17">
        <f t="shared" si="133"/>
        <v>0</v>
      </c>
      <c r="BF350" s="18">
        <f t="shared" si="134"/>
        <v>0</v>
      </c>
      <c r="BG350" s="18">
        <f t="shared" si="135"/>
        <v>0</v>
      </c>
      <c r="BH350" s="18">
        <f t="shared" si="136"/>
        <v>0</v>
      </c>
      <c r="BI350" s="19">
        <f t="shared" si="137"/>
        <v>0</v>
      </c>
      <c r="BJ350" s="20">
        <f t="shared" si="138"/>
        <v>0</v>
      </c>
      <c r="BK350" s="19">
        <f t="shared" si="139"/>
        <v>0</v>
      </c>
      <c r="BL350" s="20">
        <f t="shared" si="140"/>
        <v>0</v>
      </c>
      <c r="BM350" s="12">
        <f>VLOOKUP(AU350,Ceny!$A$3:$E$9,2,FALSE)</f>
        <v>204.77</v>
      </c>
      <c r="BN350" s="20">
        <f t="shared" si="152"/>
        <v>0</v>
      </c>
      <c r="BO350" s="12">
        <f>VLOOKUP(AU350,Ceny!$A$3:$E$9,4,FALSE)</f>
        <v>158.16</v>
      </c>
      <c r="BP350" s="20">
        <f t="shared" si="153"/>
        <v>1897.92</v>
      </c>
      <c r="BQ350" s="12">
        <f>VLOOKUP(AU350,Ceny!$A$3:$E$9,3,FALSE)</f>
        <v>4.4069999999999998E-2</v>
      </c>
      <c r="BR350" s="20">
        <f t="shared" si="141"/>
        <v>0</v>
      </c>
      <c r="BS350" s="12">
        <f>VLOOKUP(AU350,Ceny!$A$3:$E$9,5,FALSE)</f>
        <v>3.5020000000000003E-2</v>
      </c>
      <c r="BT350" s="20">
        <f t="shared" si="142"/>
        <v>5387.69</v>
      </c>
      <c r="BU350" s="20">
        <v>0</v>
      </c>
      <c r="BV350" s="68">
        <f t="shared" si="143"/>
        <v>0</v>
      </c>
      <c r="BW350" s="21">
        <f t="shared" si="144"/>
        <v>7285.61</v>
      </c>
      <c r="BX350" s="21">
        <f t="shared" si="145"/>
        <v>1675.69</v>
      </c>
      <c r="BY350" s="21">
        <f t="shared" si="146"/>
        <v>8961.2999999999993</v>
      </c>
      <c r="CA350" s="66"/>
    </row>
    <row r="351" spans="1:79">
      <c r="A351" s="73">
        <f t="shared" si="147"/>
        <v>338</v>
      </c>
      <c r="B351" s="8" t="s">
        <v>639</v>
      </c>
      <c r="C351" s="8" t="s">
        <v>640</v>
      </c>
      <c r="D351" s="8" t="s">
        <v>67</v>
      </c>
      <c r="E351" s="8" t="s">
        <v>67</v>
      </c>
      <c r="F351" s="8" t="s">
        <v>641</v>
      </c>
      <c r="G351" s="8" t="s">
        <v>642</v>
      </c>
      <c r="H351" s="8"/>
      <c r="I351" s="8" t="s">
        <v>643</v>
      </c>
      <c r="J351" s="8" t="s">
        <v>639</v>
      </c>
      <c r="K351" s="8" t="s">
        <v>640</v>
      </c>
      <c r="L351" s="8" t="s">
        <v>67</v>
      </c>
      <c r="M351" s="8" t="s">
        <v>67</v>
      </c>
      <c r="N351" s="8" t="s">
        <v>641</v>
      </c>
      <c r="O351" s="8" t="s">
        <v>642</v>
      </c>
      <c r="P351" s="8"/>
      <c r="Q351" s="8" t="s">
        <v>740</v>
      </c>
      <c r="R351" s="8" t="s">
        <v>741</v>
      </c>
      <c r="S351" s="8">
        <v>0</v>
      </c>
      <c r="T351" s="9" t="s">
        <v>49</v>
      </c>
      <c r="U351" s="9" t="s">
        <v>35</v>
      </c>
      <c r="V351" s="8" t="s">
        <v>746</v>
      </c>
      <c r="W351" s="10">
        <v>45657</v>
      </c>
      <c r="X351" s="8" t="s">
        <v>747</v>
      </c>
      <c r="Y351" s="8" t="s">
        <v>639</v>
      </c>
      <c r="Z351" s="8" t="s">
        <v>1029</v>
      </c>
      <c r="AA351" s="8" t="s">
        <v>67</v>
      </c>
      <c r="AB351" s="8" t="s">
        <v>67</v>
      </c>
      <c r="AC351" s="8" t="s">
        <v>1030</v>
      </c>
      <c r="AD351" s="8" t="s">
        <v>1050</v>
      </c>
      <c r="AE351" s="8"/>
      <c r="AF351" s="11" t="s">
        <v>1818</v>
      </c>
      <c r="AG351" s="8" t="s">
        <v>1819</v>
      </c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3"/>
      <c r="AT351" s="14">
        <v>98911</v>
      </c>
      <c r="AU351" s="8" t="str">
        <f t="shared" si="151"/>
        <v>W-4</v>
      </c>
      <c r="AV351" s="8" t="s">
        <v>1147</v>
      </c>
      <c r="AW351" s="8"/>
      <c r="AX351" s="15">
        <v>8760</v>
      </c>
      <c r="AY351" s="9">
        <v>12</v>
      </c>
      <c r="AZ351" s="16">
        <v>0</v>
      </c>
      <c r="BA351" s="16">
        <v>100</v>
      </c>
      <c r="BB351" s="9">
        <f t="shared" si="130"/>
        <v>0</v>
      </c>
      <c r="BC351" s="9">
        <f t="shared" si="131"/>
        <v>98911</v>
      </c>
      <c r="BD351" s="17">
        <f t="shared" si="132"/>
        <v>0</v>
      </c>
      <c r="BE351" s="17">
        <f t="shared" si="133"/>
        <v>0</v>
      </c>
      <c r="BF351" s="18">
        <f t="shared" si="134"/>
        <v>0</v>
      </c>
      <c r="BG351" s="18">
        <f t="shared" si="135"/>
        <v>0</v>
      </c>
      <c r="BH351" s="18">
        <f t="shared" si="136"/>
        <v>0</v>
      </c>
      <c r="BI351" s="19">
        <f t="shared" si="137"/>
        <v>0</v>
      </c>
      <c r="BJ351" s="20">
        <f t="shared" si="138"/>
        <v>0</v>
      </c>
      <c r="BK351" s="19">
        <f t="shared" si="139"/>
        <v>0</v>
      </c>
      <c r="BL351" s="20">
        <f t="shared" si="140"/>
        <v>0</v>
      </c>
      <c r="BM351" s="12">
        <f>VLOOKUP(AU351,Ceny!$A$3:$E$9,2,FALSE)</f>
        <v>204.77</v>
      </c>
      <c r="BN351" s="20">
        <f t="shared" si="152"/>
        <v>0</v>
      </c>
      <c r="BO351" s="12">
        <f>VLOOKUP(AU351,Ceny!$A$3:$E$9,4,FALSE)</f>
        <v>158.16</v>
      </c>
      <c r="BP351" s="20">
        <f t="shared" si="153"/>
        <v>1897.92</v>
      </c>
      <c r="BQ351" s="12">
        <f>VLOOKUP(AU351,Ceny!$A$3:$E$9,3,FALSE)</f>
        <v>4.4069999999999998E-2</v>
      </c>
      <c r="BR351" s="20">
        <f t="shared" si="141"/>
        <v>0</v>
      </c>
      <c r="BS351" s="12">
        <f>VLOOKUP(AU351,Ceny!$A$3:$E$9,5,FALSE)</f>
        <v>3.5020000000000003E-2</v>
      </c>
      <c r="BT351" s="20">
        <f t="shared" si="142"/>
        <v>3463.86</v>
      </c>
      <c r="BU351" s="20">
        <v>0</v>
      </c>
      <c r="BV351" s="68">
        <f t="shared" si="143"/>
        <v>0</v>
      </c>
      <c r="BW351" s="21">
        <f t="shared" si="144"/>
        <v>5361.7800000000007</v>
      </c>
      <c r="BX351" s="21">
        <f t="shared" si="145"/>
        <v>1233.21</v>
      </c>
      <c r="BY351" s="21">
        <f t="shared" si="146"/>
        <v>6594.9900000000007</v>
      </c>
      <c r="CA351" s="66"/>
    </row>
    <row r="352" spans="1:79">
      <c r="A352" s="73">
        <f t="shared" si="147"/>
        <v>339</v>
      </c>
      <c r="B352" s="8" t="s">
        <v>639</v>
      </c>
      <c r="C352" s="8" t="s">
        <v>640</v>
      </c>
      <c r="D352" s="8" t="s">
        <v>67</v>
      </c>
      <c r="E352" s="8" t="s">
        <v>67</v>
      </c>
      <c r="F352" s="8" t="s">
        <v>641</v>
      </c>
      <c r="G352" s="8" t="s">
        <v>642</v>
      </c>
      <c r="H352" s="8"/>
      <c r="I352" s="8" t="s">
        <v>643</v>
      </c>
      <c r="J352" s="8" t="s">
        <v>639</v>
      </c>
      <c r="K352" s="8" t="s">
        <v>640</v>
      </c>
      <c r="L352" s="8" t="s">
        <v>67</v>
      </c>
      <c r="M352" s="8" t="s">
        <v>67</v>
      </c>
      <c r="N352" s="8" t="s">
        <v>641</v>
      </c>
      <c r="O352" s="8" t="s">
        <v>642</v>
      </c>
      <c r="P352" s="8"/>
      <c r="Q352" s="8" t="s">
        <v>740</v>
      </c>
      <c r="R352" s="8" t="s">
        <v>741</v>
      </c>
      <c r="S352" s="8">
        <v>0</v>
      </c>
      <c r="T352" s="9" t="s">
        <v>49</v>
      </c>
      <c r="U352" s="9" t="s">
        <v>35</v>
      </c>
      <c r="V352" s="8" t="s">
        <v>746</v>
      </c>
      <c r="W352" s="10">
        <v>45657</v>
      </c>
      <c r="X352" s="8" t="s">
        <v>747</v>
      </c>
      <c r="Y352" s="8" t="s">
        <v>639</v>
      </c>
      <c r="Z352" s="8" t="s">
        <v>1029</v>
      </c>
      <c r="AA352" s="8" t="s">
        <v>67</v>
      </c>
      <c r="AB352" s="8" t="s">
        <v>67</v>
      </c>
      <c r="AC352" s="8" t="s">
        <v>1030</v>
      </c>
      <c r="AD352" s="8" t="s">
        <v>118</v>
      </c>
      <c r="AE352" s="8"/>
      <c r="AF352" s="11" t="s">
        <v>1820</v>
      </c>
      <c r="AG352" s="8" t="s">
        <v>1821</v>
      </c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3"/>
      <c r="AT352" s="14">
        <v>152801</v>
      </c>
      <c r="AU352" s="8" t="str">
        <f t="shared" si="151"/>
        <v>W-4</v>
      </c>
      <c r="AV352" s="8" t="s">
        <v>1147</v>
      </c>
      <c r="AW352" s="8"/>
      <c r="AX352" s="15">
        <v>8760</v>
      </c>
      <c r="AY352" s="9">
        <v>12</v>
      </c>
      <c r="AZ352" s="16">
        <v>0</v>
      </c>
      <c r="BA352" s="16">
        <v>100</v>
      </c>
      <c r="BB352" s="9">
        <f t="shared" si="130"/>
        <v>0</v>
      </c>
      <c r="BC352" s="9">
        <f t="shared" si="131"/>
        <v>152801</v>
      </c>
      <c r="BD352" s="17">
        <f t="shared" si="132"/>
        <v>0</v>
      </c>
      <c r="BE352" s="17">
        <f t="shared" si="133"/>
        <v>0</v>
      </c>
      <c r="BF352" s="18">
        <f t="shared" si="134"/>
        <v>0</v>
      </c>
      <c r="BG352" s="18">
        <f t="shared" si="135"/>
        <v>0</v>
      </c>
      <c r="BH352" s="18">
        <f t="shared" si="136"/>
        <v>0</v>
      </c>
      <c r="BI352" s="19">
        <f t="shared" si="137"/>
        <v>0</v>
      </c>
      <c r="BJ352" s="20">
        <f t="shared" si="138"/>
        <v>0</v>
      </c>
      <c r="BK352" s="19">
        <f t="shared" si="139"/>
        <v>0</v>
      </c>
      <c r="BL352" s="20">
        <f t="shared" si="140"/>
        <v>0</v>
      </c>
      <c r="BM352" s="12">
        <f>VLOOKUP(AU352,Ceny!$A$3:$E$9,2,FALSE)</f>
        <v>204.77</v>
      </c>
      <c r="BN352" s="20">
        <f t="shared" si="152"/>
        <v>0</v>
      </c>
      <c r="BO352" s="12">
        <f>VLOOKUP(AU352,Ceny!$A$3:$E$9,4,FALSE)</f>
        <v>158.16</v>
      </c>
      <c r="BP352" s="20">
        <f t="shared" si="153"/>
        <v>1897.92</v>
      </c>
      <c r="BQ352" s="12">
        <f>VLOOKUP(AU352,Ceny!$A$3:$E$9,3,FALSE)</f>
        <v>4.4069999999999998E-2</v>
      </c>
      <c r="BR352" s="20">
        <f t="shared" si="141"/>
        <v>0</v>
      </c>
      <c r="BS352" s="12">
        <f>VLOOKUP(AU352,Ceny!$A$3:$E$9,5,FALSE)</f>
        <v>3.5020000000000003E-2</v>
      </c>
      <c r="BT352" s="20">
        <f t="shared" si="142"/>
        <v>5351.09</v>
      </c>
      <c r="BU352" s="20">
        <v>0</v>
      </c>
      <c r="BV352" s="68">
        <f t="shared" si="143"/>
        <v>0</v>
      </c>
      <c r="BW352" s="21">
        <f t="shared" si="144"/>
        <v>7249.01</v>
      </c>
      <c r="BX352" s="21">
        <f t="shared" si="145"/>
        <v>1667.27</v>
      </c>
      <c r="BY352" s="21">
        <f t="shared" si="146"/>
        <v>8916.2800000000007</v>
      </c>
      <c r="CA352" s="66"/>
    </row>
    <row r="353" spans="1:79">
      <c r="A353" s="73">
        <f t="shared" si="147"/>
        <v>340</v>
      </c>
      <c r="B353" s="8" t="s">
        <v>639</v>
      </c>
      <c r="C353" s="8" t="s">
        <v>640</v>
      </c>
      <c r="D353" s="8" t="s">
        <v>67</v>
      </c>
      <c r="E353" s="8" t="s">
        <v>67</v>
      </c>
      <c r="F353" s="8" t="s">
        <v>641</v>
      </c>
      <c r="G353" s="8" t="s">
        <v>642</v>
      </c>
      <c r="H353" s="8"/>
      <c r="I353" s="8" t="s">
        <v>643</v>
      </c>
      <c r="J353" s="8" t="s">
        <v>639</v>
      </c>
      <c r="K353" s="8" t="s">
        <v>640</v>
      </c>
      <c r="L353" s="8" t="s">
        <v>67</v>
      </c>
      <c r="M353" s="8" t="s">
        <v>67</v>
      </c>
      <c r="N353" s="8" t="s">
        <v>641</v>
      </c>
      <c r="O353" s="8" t="s">
        <v>642</v>
      </c>
      <c r="P353" s="8"/>
      <c r="Q353" s="8" t="s">
        <v>740</v>
      </c>
      <c r="R353" s="8" t="s">
        <v>741</v>
      </c>
      <c r="S353" s="8">
        <v>0</v>
      </c>
      <c r="T353" s="9" t="s">
        <v>49</v>
      </c>
      <c r="U353" s="9" t="s">
        <v>35</v>
      </c>
      <c r="V353" s="8" t="s">
        <v>746</v>
      </c>
      <c r="W353" s="10">
        <v>45657</v>
      </c>
      <c r="X353" s="8" t="s">
        <v>747</v>
      </c>
      <c r="Y353" s="8" t="s">
        <v>639</v>
      </c>
      <c r="Z353" s="8" t="s">
        <v>1029</v>
      </c>
      <c r="AA353" s="8" t="s">
        <v>67</v>
      </c>
      <c r="AB353" s="8" t="s">
        <v>67</v>
      </c>
      <c r="AC353" s="8" t="s">
        <v>1030</v>
      </c>
      <c r="AD353" s="8" t="s">
        <v>1051</v>
      </c>
      <c r="AE353" s="8"/>
      <c r="AF353" s="11" t="s">
        <v>1822</v>
      </c>
      <c r="AG353" s="8" t="s">
        <v>1823</v>
      </c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3"/>
      <c r="AT353" s="14">
        <v>156641</v>
      </c>
      <c r="AU353" s="8" t="str">
        <f t="shared" si="151"/>
        <v>W-4</v>
      </c>
      <c r="AV353" s="8" t="s">
        <v>1147</v>
      </c>
      <c r="AW353" s="8"/>
      <c r="AX353" s="15">
        <v>8760</v>
      </c>
      <c r="AY353" s="9">
        <v>12</v>
      </c>
      <c r="AZ353" s="16">
        <v>0</v>
      </c>
      <c r="BA353" s="16">
        <v>100</v>
      </c>
      <c r="BB353" s="9">
        <f t="shared" si="130"/>
        <v>0</v>
      </c>
      <c r="BC353" s="9">
        <f t="shared" si="131"/>
        <v>156641</v>
      </c>
      <c r="BD353" s="17">
        <f t="shared" si="132"/>
        <v>0</v>
      </c>
      <c r="BE353" s="17">
        <f t="shared" si="133"/>
        <v>0</v>
      </c>
      <c r="BF353" s="18">
        <f t="shared" si="134"/>
        <v>0</v>
      </c>
      <c r="BG353" s="18">
        <f t="shared" si="135"/>
        <v>0</v>
      </c>
      <c r="BH353" s="18">
        <f t="shared" si="136"/>
        <v>0</v>
      </c>
      <c r="BI353" s="19">
        <f t="shared" si="137"/>
        <v>0</v>
      </c>
      <c r="BJ353" s="20">
        <f t="shared" si="138"/>
        <v>0</v>
      </c>
      <c r="BK353" s="19">
        <f t="shared" si="139"/>
        <v>0</v>
      </c>
      <c r="BL353" s="20">
        <f t="shared" si="140"/>
        <v>0</v>
      </c>
      <c r="BM353" s="12">
        <f>VLOOKUP(AU353,Ceny!$A$3:$E$9,2,FALSE)</f>
        <v>204.77</v>
      </c>
      <c r="BN353" s="20">
        <f t="shared" si="152"/>
        <v>0</v>
      </c>
      <c r="BO353" s="12">
        <f>VLOOKUP(AU353,Ceny!$A$3:$E$9,4,FALSE)</f>
        <v>158.16</v>
      </c>
      <c r="BP353" s="20">
        <f t="shared" si="153"/>
        <v>1897.92</v>
      </c>
      <c r="BQ353" s="12">
        <f>VLOOKUP(AU353,Ceny!$A$3:$E$9,3,FALSE)</f>
        <v>4.4069999999999998E-2</v>
      </c>
      <c r="BR353" s="20">
        <f t="shared" si="141"/>
        <v>0</v>
      </c>
      <c r="BS353" s="12">
        <f>VLOOKUP(AU353,Ceny!$A$3:$E$9,5,FALSE)</f>
        <v>3.5020000000000003E-2</v>
      </c>
      <c r="BT353" s="20">
        <f t="shared" si="142"/>
        <v>5485.57</v>
      </c>
      <c r="BU353" s="20">
        <v>0</v>
      </c>
      <c r="BV353" s="68">
        <f t="shared" si="143"/>
        <v>0</v>
      </c>
      <c r="BW353" s="21">
        <f t="shared" si="144"/>
        <v>7383.49</v>
      </c>
      <c r="BX353" s="21">
        <f t="shared" si="145"/>
        <v>1698.2</v>
      </c>
      <c r="BY353" s="21">
        <f t="shared" si="146"/>
        <v>9081.69</v>
      </c>
      <c r="CA353" s="66"/>
    </row>
    <row r="354" spans="1:79">
      <c r="A354" s="73">
        <f t="shared" si="147"/>
        <v>341</v>
      </c>
      <c r="B354" s="8" t="s">
        <v>639</v>
      </c>
      <c r="C354" s="8" t="s">
        <v>640</v>
      </c>
      <c r="D354" s="8" t="s">
        <v>67</v>
      </c>
      <c r="E354" s="8" t="s">
        <v>67</v>
      </c>
      <c r="F354" s="8" t="s">
        <v>641</v>
      </c>
      <c r="G354" s="8" t="s">
        <v>642</v>
      </c>
      <c r="H354" s="8"/>
      <c r="I354" s="8" t="s">
        <v>643</v>
      </c>
      <c r="J354" s="8" t="s">
        <v>639</v>
      </c>
      <c r="K354" s="8" t="s">
        <v>640</v>
      </c>
      <c r="L354" s="8" t="s">
        <v>67</v>
      </c>
      <c r="M354" s="8" t="s">
        <v>67</v>
      </c>
      <c r="N354" s="8" t="s">
        <v>641</v>
      </c>
      <c r="O354" s="8" t="s">
        <v>642</v>
      </c>
      <c r="P354" s="8"/>
      <c r="Q354" s="8" t="s">
        <v>740</v>
      </c>
      <c r="R354" s="8" t="s">
        <v>741</v>
      </c>
      <c r="S354" s="8">
        <v>0</v>
      </c>
      <c r="T354" s="9" t="s">
        <v>49</v>
      </c>
      <c r="U354" s="9" t="s">
        <v>35</v>
      </c>
      <c r="V354" s="8" t="s">
        <v>746</v>
      </c>
      <c r="W354" s="10">
        <v>45657</v>
      </c>
      <c r="X354" s="8" t="s">
        <v>747</v>
      </c>
      <c r="Y354" s="8" t="s">
        <v>639</v>
      </c>
      <c r="Z354" s="8" t="s">
        <v>1029</v>
      </c>
      <c r="AA354" s="8" t="s">
        <v>67</v>
      </c>
      <c r="AB354" s="8" t="s">
        <v>67</v>
      </c>
      <c r="AC354" s="8" t="s">
        <v>1030</v>
      </c>
      <c r="AD354" s="8" t="s">
        <v>566</v>
      </c>
      <c r="AE354" s="8"/>
      <c r="AF354" s="11" t="s">
        <v>1824</v>
      </c>
      <c r="AG354" s="8" t="s">
        <v>1825</v>
      </c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3"/>
      <c r="AT354" s="14">
        <v>168551</v>
      </c>
      <c r="AU354" s="8" t="str">
        <f>AU$21</f>
        <v>W-3.6</v>
      </c>
      <c r="AV354" s="8" t="s">
        <v>1147</v>
      </c>
      <c r="AW354" s="8"/>
      <c r="AX354" s="15">
        <v>8760</v>
      </c>
      <c r="AY354" s="9">
        <v>12</v>
      </c>
      <c r="AZ354" s="16">
        <v>0</v>
      </c>
      <c r="BA354" s="16">
        <v>100</v>
      </c>
      <c r="BB354" s="9">
        <f t="shared" si="130"/>
        <v>0</v>
      </c>
      <c r="BC354" s="9">
        <f t="shared" si="131"/>
        <v>168551</v>
      </c>
      <c r="BD354" s="17">
        <f t="shared" si="132"/>
        <v>0</v>
      </c>
      <c r="BE354" s="17">
        <f t="shared" si="133"/>
        <v>0</v>
      </c>
      <c r="BF354" s="18">
        <f t="shared" si="134"/>
        <v>0</v>
      </c>
      <c r="BG354" s="18">
        <f t="shared" si="135"/>
        <v>0</v>
      </c>
      <c r="BH354" s="18">
        <f t="shared" si="136"/>
        <v>0</v>
      </c>
      <c r="BI354" s="19">
        <f t="shared" si="137"/>
        <v>0</v>
      </c>
      <c r="BJ354" s="20">
        <f t="shared" si="138"/>
        <v>0</v>
      </c>
      <c r="BK354" s="19">
        <f t="shared" si="139"/>
        <v>0</v>
      </c>
      <c r="BL354" s="20">
        <f t="shared" si="140"/>
        <v>0</v>
      </c>
      <c r="BM354" s="12">
        <f>VLOOKUP(AU354,Ceny!$A$3:$E$9,2,FALSE)</f>
        <v>42.41</v>
      </c>
      <c r="BN354" s="20">
        <f t="shared" si="152"/>
        <v>0</v>
      </c>
      <c r="BO354" s="12">
        <f>VLOOKUP(AU354,Ceny!$A$3:$E$9,4,FALSE)</f>
        <v>32.76</v>
      </c>
      <c r="BP354" s="20">
        <f t="shared" si="153"/>
        <v>393.12</v>
      </c>
      <c r="BQ354" s="12">
        <f>VLOOKUP(AU354,Ceny!$A$3:$E$9,3,FALSE)</f>
        <v>4.4200000000000003E-2</v>
      </c>
      <c r="BR354" s="20">
        <f t="shared" si="141"/>
        <v>0</v>
      </c>
      <c r="BS354" s="12">
        <f>VLOOKUP(AU354,Ceny!$A$3:$E$9,5,FALSE)</f>
        <v>3.5119999999999998E-2</v>
      </c>
      <c r="BT354" s="20">
        <f t="shared" si="142"/>
        <v>5919.51</v>
      </c>
      <c r="BU354" s="20">
        <v>0</v>
      </c>
      <c r="BV354" s="68">
        <f t="shared" si="143"/>
        <v>0</v>
      </c>
      <c r="BW354" s="21">
        <f t="shared" si="144"/>
        <v>6312.63</v>
      </c>
      <c r="BX354" s="21">
        <f t="shared" si="145"/>
        <v>1451.9</v>
      </c>
      <c r="BY354" s="21">
        <f t="shared" si="146"/>
        <v>7764.5300000000007</v>
      </c>
      <c r="CA354" s="66"/>
    </row>
    <row r="355" spans="1:79">
      <c r="A355" s="73">
        <f t="shared" si="147"/>
        <v>342</v>
      </c>
      <c r="B355" s="8" t="s">
        <v>639</v>
      </c>
      <c r="C355" s="8" t="s">
        <v>640</v>
      </c>
      <c r="D355" s="8" t="s">
        <v>67</v>
      </c>
      <c r="E355" s="8" t="s">
        <v>67</v>
      </c>
      <c r="F355" s="8" t="s">
        <v>641</v>
      </c>
      <c r="G355" s="8" t="s">
        <v>642</v>
      </c>
      <c r="H355" s="8"/>
      <c r="I355" s="8" t="s">
        <v>643</v>
      </c>
      <c r="J355" s="8" t="s">
        <v>639</v>
      </c>
      <c r="K355" s="8" t="s">
        <v>640</v>
      </c>
      <c r="L355" s="8" t="s">
        <v>67</v>
      </c>
      <c r="M355" s="8" t="s">
        <v>67</v>
      </c>
      <c r="N355" s="8" t="s">
        <v>641</v>
      </c>
      <c r="O355" s="8" t="s">
        <v>642</v>
      </c>
      <c r="P355" s="8"/>
      <c r="Q355" s="8" t="s">
        <v>740</v>
      </c>
      <c r="R355" s="8" t="s">
        <v>741</v>
      </c>
      <c r="S355" s="8">
        <v>0</v>
      </c>
      <c r="T355" s="9" t="s">
        <v>49</v>
      </c>
      <c r="U355" s="9" t="s">
        <v>35</v>
      </c>
      <c r="V355" s="8" t="s">
        <v>746</v>
      </c>
      <c r="W355" s="10">
        <v>45657</v>
      </c>
      <c r="X355" s="8" t="s">
        <v>747</v>
      </c>
      <c r="Y355" s="8" t="s">
        <v>639</v>
      </c>
      <c r="Z355" s="8" t="s">
        <v>1029</v>
      </c>
      <c r="AA355" s="8" t="s">
        <v>67</v>
      </c>
      <c r="AB355" s="8" t="s">
        <v>67</v>
      </c>
      <c r="AC355" s="8" t="s">
        <v>1052</v>
      </c>
      <c r="AD355" s="8" t="s">
        <v>114</v>
      </c>
      <c r="AE355" s="8"/>
      <c r="AF355" s="11" t="s">
        <v>1826</v>
      </c>
      <c r="AG355" s="8" t="s">
        <v>1827</v>
      </c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3"/>
      <c r="AT355" s="14">
        <v>176124</v>
      </c>
      <c r="AU355" s="8" t="str">
        <f>AU$16</f>
        <v>W-4</v>
      </c>
      <c r="AV355" s="8" t="s">
        <v>1147</v>
      </c>
      <c r="AW355" s="8"/>
      <c r="AX355" s="15">
        <v>8760</v>
      </c>
      <c r="AY355" s="9">
        <v>12</v>
      </c>
      <c r="AZ355" s="16">
        <v>0</v>
      </c>
      <c r="BA355" s="16">
        <v>100</v>
      </c>
      <c r="BB355" s="9">
        <f t="shared" si="130"/>
        <v>0</v>
      </c>
      <c r="BC355" s="9">
        <f t="shared" si="131"/>
        <v>176124</v>
      </c>
      <c r="BD355" s="17">
        <f t="shared" si="132"/>
        <v>0</v>
      </c>
      <c r="BE355" s="17">
        <f t="shared" si="133"/>
        <v>0</v>
      </c>
      <c r="BF355" s="18">
        <f t="shared" si="134"/>
        <v>0</v>
      </c>
      <c r="BG355" s="18">
        <f t="shared" si="135"/>
        <v>0</v>
      </c>
      <c r="BH355" s="18">
        <f t="shared" si="136"/>
        <v>0</v>
      </c>
      <c r="BI355" s="19">
        <f t="shared" si="137"/>
        <v>0</v>
      </c>
      <c r="BJ355" s="20">
        <f t="shared" si="138"/>
        <v>0</v>
      </c>
      <c r="BK355" s="19">
        <f t="shared" si="139"/>
        <v>0</v>
      </c>
      <c r="BL355" s="20">
        <f t="shared" si="140"/>
        <v>0</v>
      </c>
      <c r="BM355" s="12">
        <f>VLOOKUP(AU355,Ceny!$A$3:$E$9,2,FALSE)</f>
        <v>204.77</v>
      </c>
      <c r="BN355" s="20">
        <f t="shared" si="152"/>
        <v>0</v>
      </c>
      <c r="BO355" s="12">
        <f>VLOOKUP(AU355,Ceny!$A$3:$E$9,4,FALSE)</f>
        <v>158.16</v>
      </c>
      <c r="BP355" s="20">
        <f t="shared" si="153"/>
        <v>1897.92</v>
      </c>
      <c r="BQ355" s="12">
        <f>VLOOKUP(AU355,Ceny!$A$3:$E$9,3,FALSE)</f>
        <v>4.4069999999999998E-2</v>
      </c>
      <c r="BR355" s="20">
        <f t="shared" si="141"/>
        <v>0</v>
      </c>
      <c r="BS355" s="12">
        <f>VLOOKUP(AU355,Ceny!$A$3:$E$9,5,FALSE)</f>
        <v>3.5020000000000003E-2</v>
      </c>
      <c r="BT355" s="20">
        <f t="shared" si="142"/>
        <v>6167.86</v>
      </c>
      <c r="BU355" s="20">
        <v>0</v>
      </c>
      <c r="BV355" s="68">
        <f t="shared" si="143"/>
        <v>0</v>
      </c>
      <c r="BW355" s="21">
        <f t="shared" si="144"/>
        <v>8065.78</v>
      </c>
      <c r="BX355" s="21">
        <f t="shared" si="145"/>
        <v>1855.13</v>
      </c>
      <c r="BY355" s="21">
        <f t="shared" si="146"/>
        <v>9920.91</v>
      </c>
      <c r="CA355" s="66"/>
    </row>
    <row r="356" spans="1:79">
      <c r="A356" s="73">
        <f t="shared" si="147"/>
        <v>343</v>
      </c>
      <c r="B356" s="8" t="s">
        <v>639</v>
      </c>
      <c r="C356" s="8" t="s">
        <v>640</v>
      </c>
      <c r="D356" s="8" t="s">
        <v>67</v>
      </c>
      <c r="E356" s="8" t="s">
        <v>67</v>
      </c>
      <c r="F356" s="8" t="s">
        <v>641</v>
      </c>
      <c r="G356" s="8" t="s">
        <v>642</v>
      </c>
      <c r="H356" s="8"/>
      <c r="I356" s="8" t="s">
        <v>643</v>
      </c>
      <c r="J356" s="8" t="s">
        <v>639</v>
      </c>
      <c r="K356" s="8" t="s">
        <v>640</v>
      </c>
      <c r="L356" s="8" t="s">
        <v>67</v>
      </c>
      <c r="M356" s="8" t="s">
        <v>67</v>
      </c>
      <c r="N356" s="8" t="s">
        <v>641</v>
      </c>
      <c r="O356" s="8" t="s">
        <v>642</v>
      </c>
      <c r="P356" s="8"/>
      <c r="Q356" s="8" t="s">
        <v>740</v>
      </c>
      <c r="R356" s="8" t="s">
        <v>741</v>
      </c>
      <c r="S356" s="8">
        <v>0</v>
      </c>
      <c r="T356" s="9" t="s">
        <v>49</v>
      </c>
      <c r="U356" s="9" t="s">
        <v>35</v>
      </c>
      <c r="V356" s="8" t="s">
        <v>746</v>
      </c>
      <c r="W356" s="10">
        <v>45657</v>
      </c>
      <c r="X356" s="8" t="s">
        <v>747</v>
      </c>
      <c r="Y356" s="8" t="s">
        <v>639</v>
      </c>
      <c r="Z356" s="8" t="s">
        <v>640</v>
      </c>
      <c r="AA356" s="8" t="s">
        <v>67</v>
      </c>
      <c r="AB356" s="8" t="s">
        <v>67</v>
      </c>
      <c r="AC356" s="8" t="s">
        <v>1052</v>
      </c>
      <c r="AD356" s="8" t="s">
        <v>971</v>
      </c>
      <c r="AE356" s="8"/>
      <c r="AF356" s="11" t="s">
        <v>1828</v>
      </c>
      <c r="AG356" s="8" t="s">
        <v>1829</v>
      </c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3"/>
      <c r="AT356" s="14">
        <v>111630</v>
      </c>
      <c r="AU356" s="8" t="str">
        <f>AU$21</f>
        <v>W-3.6</v>
      </c>
      <c r="AV356" s="8" t="s">
        <v>1147</v>
      </c>
      <c r="AW356" s="8"/>
      <c r="AX356" s="15">
        <v>8760</v>
      </c>
      <c r="AY356" s="9">
        <v>12</v>
      </c>
      <c r="AZ356" s="16">
        <v>0</v>
      </c>
      <c r="BA356" s="16">
        <v>100</v>
      </c>
      <c r="BB356" s="9">
        <f t="shared" si="130"/>
        <v>0</v>
      </c>
      <c r="BC356" s="9">
        <f t="shared" si="131"/>
        <v>111630</v>
      </c>
      <c r="BD356" s="17">
        <f t="shared" si="132"/>
        <v>0</v>
      </c>
      <c r="BE356" s="17">
        <f t="shared" si="133"/>
        <v>0</v>
      </c>
      <c r="BF356" s="18">
        <f t="shared" si="134"/>
        <v>0</v>
      </c>
      <c r="BG356" s="18">
        <f t="shared" si="135"/>
        <v>0</v>
      </c>
      <c r="BH356" s="18">
        <f t="shared" si="136"/>
        <v>0</v>
      </c>
      <c r="BI356" s="19">
        <f t="shared" si="137"/>
        <v>0</v>
      </c>
      <c r="BJ356" s="20">
        <f t="shared" si="138"/>
        <v>0</v>
      </c>
      <c r="BK356" s="19">
        <f t="shared" si="139"/>
        <v>0</v>
      </c>
      <c r="BL356" s="20">
        <f t="shared" si="140"/>
        <v>0</v>
      </c>
      <c r="BM356" s="12">
        <f>VLOOKUP(AU356,Ceny!$A$3:$E$9,2,FALSE)</f>
        <v>42.41</v>
      </c>
      <c r="BN356" s="20">
        <f t="shared" si="152"/>
        <v>0</v>
      </c>
      <c r="BO356" s="12">
        <f>VLOOKUP(AU356,Ceny!$A$3:$E$9,4,FALSE)</f>
        <v>32.76</v>
      </c>
      <c r="BP356" s="20">
        <f t="shared" si="153"/>
        <v>393.12</v>
      </c>
      <c r="BQ356" s="12">
        <f>VLOOKUP(AU356,Ceny!$A$3:$E$9,3,FALSE)</f>
        <v>4.4200000000000003E-2</v>
      </c>
      <c r="BR356" s="20">
        <f t="shared" si="141"/>
        <v>0</v>
      </c>
      <c r="BS356" s="12">
        <f>VLOOKUP(AU356,Ceny!$A$3:$E$9,5,FALSE)</f>
        <v>3.5119999999999998E-2</v>
      </c>
      <c r="BT356" s="20">
        <f t="shared" si="142"/>
        <v>3920.45</v>
      </c>
      <c r="BU356" s="20">
        <v>0</v>
      </c>
      <c r="BV356" s="68">
        <f t="shared" si="143"/>
        <v>0</v>
      </c>
      <c r="BW356" s="21">
        <f t="shared" si="144"/>
        <v>4313.57</v>
      </c>
      <c r="BX356" s="21">
        <f t="shared" si="145"/>
        <v>992.12</v>
      </c>
      <c r="BY356" s="21">
        <f t="shared" si="146"/>
        <v>5305.69</v>
      </c>
      <c r="CA356" s="66"/>
    </row>
    <row r="357" spans="1:79">
      <c r="A357" s="73">
        <f t="shared" si="147"/>
        <v>344</v>
      </c>
      <c r="B357" s="8" t="s">
        <v>639</v>
      </c>
      <c r="C357" s="8" t="s">
        <v>640</v>
      </c>
      <c r="D357" s="8" t="s">
        <v>67</v>
      </c>
      <c r="E357" s="8" t="s">
        <v>67</v>
      </c>
      <c r="F357" s="8" t="s">
        <v>641</v>
      </c>
      <c r="G357" s="8" t="s">
        <v>642</v>
      </c>
      <c r="H357" s="8"/>
      <c r="I357" s="8" t="s">
        <v>643</v>
      </c>
      <c r="J357" s="8" t="s">
        <v>639</v>
      </c>
      <c r="K357" s="8" t="s">
        <v>640</v>
      </c>
      <c r="L357" s="8" t="s">
        <v>67</v>
      </c>
      <c r="M357" s="8" t="s">
        <v>67</v>
      </c>
      <c r="N357" s="8" t="s">
        <v>641</v>
      </c>
      <c r="O357" s="8" t="s">
        <v>642</v>
      </c>
      <c r="P357" s="8"/>
      <c r="Q357" s="8" t="s">
        <v>740</v>
      </c>
      <c r="R357" s="8" t="s">
        <v>741</v>
      </c>
      <c r="S357" s="8">
        <v>0</v>
      </c>
      <c r="T357" s="9" t="s">
        <v>49</v>
      </c>
      <c r="U357" s="9" t="s">
        <v>35</v>
      </c>
      <c r="V357" s="8" t="s">
        <v>746</v>
      </c>
      <c r="W357" s="10">
        <v>45657</v>
      </c>
      <c r="X357" s="8" t="s">
        <v>747</v>
      </c>
      <c r="Y357" s="8" t="s">
        <v>639</v>
      </c>
      <c r="Z357" s="8" t="s">
        <v>1029</v>
      </c>
      <c r="AA357" s="8" t="s">
        <v>67</v>
      </c>
      <c r="AB357" s="8" t="s">
        <v>67</v>
      </c>
      <c r="AC357" s="8" t="s">
        <v>1053</v>
      </c>
      <c r="AD357" s="8" t="s">
        <v>368</v>
      </c>
      <c r="AE357" s="8"/>
      <c r="AF357" s="11" t="s">
        <v>1830</v>
      </c>
      <c r="AG357" s="8" t="s">
        <v>1831</v>
      </c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3"/>
      <c r="AT357" s="14">
        <v>149224</v>
      </c>
      <c r="AU357" s="8" t="str">
        <f t="shared" ref="AU357:AU368" si="154">AU$16</f>
        <v>W-4</v>
      </c>
      <c r="AV357" s="8" t="s">
        <v>1147</v>
      </c>
      <c r="AW357" s="8"/>
      <c r="AX357" s="15">
        <v>8760</v>
      </c>
      <c r="AY357" s="9">
        <v>12</v>
      </c>
      <c r="AZ357" s="16">
        <v>0</v>
      </c>
      <c r="BA357" s="16">
        <v>100</v>
      </c>
      <c r="BB357" s="9">
        <f t="shared" si="130"/>
        <v>0</v>
      </c>
      <c r="BC357" s="9">
        <f t="shared" si="131"/>
        <v>149224</v>
      </c>
      <c r="BD357" s="17">
        <f t="shared" si="132"/>
        <v>0</v>
      </c>
      <c r="BE357" s="17">
        <f t="shared" si="133"/>
        <v>0</v>
      </c>
      <c r="BF357" s="18">
        <f t="shared" si="134"/>
        <v>0</v>
      </c>
      <c r="BG357" s="18">
        <f t="shared" si="135"/>
        <v>0</v>
      </c>
      <c r="BH357" s="18">
        <f t="shared" si="136"/>
        <v>0</v>
      </c>
      <c r="BI357" s="19">
        <f t="shared" si="137"/>
        <v>0</v>
      </c>
      <c r="BJ357" s="20">
        <f t="shared" si="138"/>
        <v>0</v>
      </c>
      <c r="BK357" s="19">
        <f t="shared" si="139"/>
        <v>0</v>
      </c>
      <c r="BL357" s="20">
        <f t="shared" si="140"/>
        <v>0</v>
      </c>
      <c r="BM357" s="12">
        <f>VLOOKUP(AU357,Ceny!$A$3:$E$9,2,FALSE)</f>
        <v>204.77</v>
      </c>
      <c r="BN357" s="20">
        <f t="shared" si="152"/>
        <v>0</v>
      </c>
      <c r="BO357" s="12">
        <f>VLOOKUP(AU357,Ceny!$A$3:$E$9,4,FALSE)</f>
        <v>158.16</v>
      </c>
      <c r="BP357" s="20">
        <f t="shared" si="153"/>
        <v>1897.92</v>
      </c>
      <c r="BQ357" s="12">
        <f>VLOOKUP(AU357,Ceny!$A$3:$E$9,3,FALSE)</f>
        <v>4.4069999999999998E-2</v>
      </c>
      <c r="BR357" s="20">
        <f t="shared" si="141"/>
        <v>0</v>
      </c>
      <c r="BS357" s="12">
        <f>VLOOKUP(AU357,Ceny!$A$3:$E$9,5,FALSE)</f>
        <v>3.5020000000000003E-2</v>
      </c>
      <c r="BT357" s="20">
        <f t="shared" si="142"/>
        <v>5225.82</v>
      </c>
      <c r="BU357" s="20">
        <v>0</v>
      </c>
      <c r="BV357" s="68">
        <f t="shared" si="143"/>
        <v>0</v>
      </c>
      <c r="BW357" s="21">
        <f t="shared" si="144"/>
        <v>7123.74</v>
      </c>
      <c r="BX357" s="21">
        <f t="shared" si="145"/>
        <v>1638.46</v>
      </c>
      <c r="BY357" s="21">
        <f t="shared" si="146"/>
        <v>8762.2000000000007</v>
      </c>
      <c r="CA357" s="66"/>
    </row>
    <row r="358" spans="1:79">
      <c r="A358" s="73">
        <f t="shared" si="147"/>
        <v>345</v>
      </c>
      <c r="B358" s="8" t="s">
        <v>639</v>
      </c>
      <c r="C358" s="8" t="s">
        <v>640</v>
      </c>
      <c r="D358" s="8" t="s">
        <v>67</v>
      </c>
      <c r="E358" s="8" t="s">
        <v>67</v>
      </c>
      <c r="F358" s="8" t="s">
        <v>641</v>
      </c>
      <c r="G358" s="8" t="s">
        <v>642</v>
      </c>
      <c r="H358" s="8"/>
      <c r="I358" s="8" t="s">
        <v>643</v>
      </c>
      <c r="J358" s="8" t="s">
        <v>639</v>
      </c>
      <c r="K358" s="8" t="s">
        <v>640</v>
      </c>
      <c r="L358" s="8" t="s">
        <v>67</v>
      </c>
      <c r="M358" s="8" t="s">
        <v>67</v>
      </c>
      <c r="N358" s="8" t="s">
        <v>641</v>
      </c>
      <c r="O358" s="8" t="s">
        <v>642</v>
      </c>
      <c r="P358" s="8"/>
      <c r="Q358" s="8" t="s">
        <v>740</v>
      </c>
      <c r="R358" s="8" t="s">
        <v>741</v>
      </c>
      <c r="S358" s="8">
        <v>0</v>
      </c>
      <c r="T358" s="9" t="s">
        <v>49</v>
      </c>
      <c r="U358" s="9" t="s">
        <v>35</v>
      </c>
      <c r="V358" s="8" t="s">
        <v>746</v>
      </c>
      <c r="W358" s="10">
        <v>45657</v>
      </c>
      <c r="X358" s="8" t="s">
        <v>747</v>
      </c>
      <c r="Y358" s="8" t="s">
        <v>639</v>
      </c>
      <c r="Z358" s="8" t="s">
        <v>1029</v>
      </c>
      <c r="AA358" s="8" t="s">
        <v>67</v>
      </c>
      <c r="AB358" s="8" t="s">
        <v>67</v>
      </c>
      <c r="AC358" s="8" t="s">
        <v>1053</v>
      </c>
      <c r="AD358" s="8" t="s">
        <v>374</v>
      </c>
      <c r="AE358" s="8"/>
      <c r="AF358" s="11" t="s">
        <v>1832</v>
      </c>
      <c r="AG358" s="8" t="s">
        <v>1833</v>
      </c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3"/>
      <c r="AT358" s="14">
        <v>161751</v>
      </c>
      <c r="AU358" s="8" t="str">
        <f t="shared" si="154"/>
        <v>W-4</v>
      </c>
      <c r="AV358" s="8" t="s">
        <v>1147</v>
      </c>
      <c r="AW358" s="8"/>
      <c r="AX358" s="15">
        <v>8760</v>
      </c>
      <c r="AY358" s="9">
        <v>12</v>
      </c>
      <c r="AZ358" s="16">
        <v>0</v>
      </c>
      <c r="BA358" s="16">
        <v>100</v>
      </c>
      <c r="BB358" s="9">
        <f t="shared" si="130"/>
        <v>0</v>
      </c>
      <c r="BC358" s="9">
        <f t="shared" si="131"/>
        <v>161751</v>
      </c>
      <c r="BD358" s="17">
        <f t="shared" si="132"/>
        <v>0</v>
      </c>
      <c r="BE358" s="17">
        <f t="shared" si="133"/>
        <v>0</v>
      </c>
      <c r="BF358" s="18">
        <f t="shared" si="134"/>
        <v>0</v>
      </c>
      <c r="BG358" s="18">
        <f t="shared" si="135"/>
        <v>0</v>
      </c>
      <c r="BH358" s="18">
        <f t="shared" si="136"/>
        <v>0</v>
      </c>
      <c r="BI358" s="19">
        <f t="shared" si="137"/>
        <v>0</v>
      </c>
      <c r="BJ358" s="20">
        <f t="shared" si="138"/>
        <v>0</v>
      </c>
      <c r="BK358" s="19">
        <f t="shared" si="139"/>
        <v>0</v>
      </c>
      <c r="BL358" s="20">
        <f t="shared" si="140"/>
        <v>0</v>
      </c>
      <c r="BM358" s="12">
        <f>VLOOKUP(AU358,Ceny!$A$3:$E$9,2,FALSE)</f>
        <v>204.77</v>
      </c>
      <c r="BN358" s="20">
        <f t="shared" si="152"/>
        <v>0</v>
      </c>
      <c r="BO358" s="12">
        <f>VLOOKUP(AU358,Ceny!$A$3:$E$9,4,FALSE)</f>
        <v>158.16</v>
      </c>
      <c r="BP358" s="20">
        <f t="shared" si="153"/>
        <v>1897.92</v>
      </c>
      <c r="BQ358" s="12">
        <f>VLOOKUP(AU358,Ceny!$A$3:$E$9,3,FALSE)</f>
        <v>4.4069999999999998E-2</v>
      </c>
      <c r="BR358" s="20">
        <f t="shared" si="141"/>
        <v>0</v>
      </c>
      <c r="BS358" s="12">
        <f>VLOOKUP(AU358,Ceny!$A$3:$E$9,5,FALSE)</f>
        <v>3.5020000000000003E-2</v>
      </c>
      <c r="BT358" s="20">
        <f t="shared" si="142"/>
        <v>5664.52</v>
      </c>
      <c r="BU358" s="20">
        <v>0</v>
      </c>
      <c r="BV358" s="68">
        <f t="shared" si="143"/>
        <v>0</v>
      </c>
      <c r="BW358" s="21">
        <f t="shared" si="144"/>
        <v>7562.4400000000005</v>
      </c>
      <c r="BX358" s="21">
        <f t="shared" si="145"/>
        <v>1739.36</v>
      </c>
      <c r="BY358" s="21">
        <f t="shared" si="146"/>
        <v>9301.8000000000011</v>
      </c>
      <c r="CA358" s="66"/>
    </row>
    <row r="359" spans="1:79">
      <c r="A359" s="73">
        <f t="shared" si="147"/>
        <v>346</v>
      </c>
      <c r="B359" s="8" t="s">
        <v>639</v>
      </c>
      <c r="C359" s="8" t="s">
        <v>640</v>
      </c>
      <c r="D359" s="8" t="s">
        <v>67</v>
      </c>
      <c r="E359" s="8" t="s">
        <v>67</v>
      </c>
      <c r="F359" s="8" t="s">
        <v>641</v>
      </c>
      <c r="G359" s="8" t="s">
        <v>642</v>
      </c>
      <c r="H359" s="8"/>
      <c r="I359" s="8" t="s">
        <v>643</v>
      </c>
      <c r="J359" s="8" t="s">
        <v>639</v>
      </c>
      <c r="K359" s="8" t="s">
        <v>640</v>
      </c>
      <c r="L359" s="8" t="s">
        <v>67</v>
      </c>
      <c r="M359" s="8" t="s">
        <v>67</v>
      </c>
      <c r="N359" s="8" t="s">
        <v>641</v>
      </c>
      <c r="O359" s="8" t="s">
        <v>642</v>
      </c>
      <c r="P359" s="8"/>
      <c r="Q359" s="8" t="s">
        <v>740</v>
      </c>
      <c r="R359" s="8" t="s">
        <v>741</v>
      </c>
      <c r="S359" s="8">
        <v>0</v>
      </c>
      <c r="T359" s="9" t="s">
        <v>49</v>
      </c>
      <c r="U359" s="9" t="s">
        <v>35</v>
      </c>
      <c r="V359" s="8" t="s">
        <v>746</v>
      </c>
      <c r="W359" s="10">
        <v>45657</v>
      </c>
      <c r="X359" s="8" t="s">
        <v>747</v>
      </c>
      <c r="Y359" s="8" t="s">
        <v>639</v>
      </c>
      <c r="Z359" s="8" t="s">
        <v>1029</v>
      </c>
      <c r="AA359" s="8" t="s">
        <v>67</v>
      </c>
      <c r="AB359" s="8" t="s">
        <v>67</v>
      </c>
      <c r="AC359" s="8" t="s">
        <v>1053</v>
      </c>
      <c r="AD359" s="8" t="s">
        <v>106</v>
      </c>
      <c r="AE359" s="8"/>
      <c r="AF359" s="11" t="s">
        <v>1834</v>
      </c>
      <c r="AG359" s="8" t="s">
        <v>1835</v>
      </c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3"/>
      <c r="AT359" s="14">
        <v>147544</v>
      </c>
      <c r="AU359" s="8" t="str">
        <f t="shared" si="154"/>
        <v>W-4</v>
      </c>
      <c r="AV359" s="8" t="s">
        <v>1147</v>
      </c>
      <c r="AW359" s="8"/>
      <c r="AX359" s="15">
        <v>8760</v>
      </c>
      <c r="AY359" s="9">
        <v>12</v>
      </c>
      <c r="AZ359" s="16">
        <v>0</v>
      </c>
      <c r="BA359" s="16">
        <v>100</v>
      </c>
      <c r="BB359" s="9">
        <f t="shared" si="130"/>
        <v>0</v>
      </c>
      <c r="BC359" s="9">
        <f t="shared" si="131"/>
        <v>147544</v>
      </c>
      <c r="BD359" s="17">
        <f t="shared" si="132"/>
        <v>0</v>
      </c>
      <c r="BE359" s="17">
        <f t="shared" si="133"/>
        <v>0</v>
      </c>
      <c r="BF359" s="18">
        <f t="shared" si="134"/>
        <v>0</v>
      </c>
      <c r="BG359" s="18">
        <f t="shared" si="135"/>
        <v>0</v>
      </c>
      <c r="BH359" s="18">
        <f t="shared" si="136"/>
        <v>0</v>
      </c>
      <c r="BI359" s="19">
        <f t="shared" si="137"/>
        <v>0</v>
      </c>
      <c r="BJ359" s="20">
        <f t="shared" si="138"/>
        <v>0</v>
      </c>
      <c r="BK359" s="19">
        <f t="shared" si="139"/>
        <v>0</v>
      </c>
      <c r="BL359" s="20">
        <f t="shared" si="140"/>
        <v>0</v>
      </c>
      <c r="BM359" s="12">
        <f>VLOOKUP(AU359,Ceny!$A$3:$E$9,2,FALSE)</f>
        <v>204.77</v>
      </c>
      <c r="BN359" s="20">
        <f t="shared" si="152"/>
        <v>0</v>
      </c>
      <c r="BO359" s="12">
        <f>VLOOKUP(AU359,Ceny!$A$3:$E$9,4,FALSE)</f>
        <v>158.16</v>
      </c>
      <c r="BP359" s="20">
        <f t="shared" si="153"/>
        <v>1897.92</v>
      </c>
      <c r="BQ359" s="12">
        <f>VLOOKUP(AU359,Ceny!$A$3:$E$9,3,FALSE)</f>
        <v>4.4069999999999998E-2</v>
      </c>
      <c r="BR359" s="20">
        <f t="shared" si="141"/>
        <v>0</v>
      </c>
      <c r="BS359" s="12">
        <f>VLOOKUP(AU359,Ceny!$A$3:$E$9,5,FALSE)</f>
        <v>3.5020000000000003E-2</v>
      </c>
      <c r="BT359" s="20">
        <f t="shared" si="142"/>
        <v>5166.99</v>
      </c>
      <c r="BU359" s="20">
        <v>0</v>
      </c>
      <c r="BV359" s="68">
        <f t="shared" si="143"/>
        <v>0</v>
      </c>
      <c r="BW359" s="21">
        <f t="shared" si="144"/>
        <v>7064.91</v>
      </c>
      <c r="BX359" s="21">
        <f t="shared" si="145"/>
        <v>1624.93</v>
      </c>
      <c r="BY359" s="21">
        <f t="shared" si="146"/>
        <v>8689.84</v>
      </c>
      <c r="CA359" s="66"/>
    </row>
    <row r="360" spans="1:79">
      <c r="A360" s="73">
        <f t="shared" si="147"/>
        <v>347</v>
      </c>
      <c r="B360" s="8" t="s">
        <v>639</v>
      </c>
      <c r="C360" s="8" t="s">
        <v>640</v>
      </c>
      <c r="D360" s="8" t="s">
        <v>67</v>
      </c>
      <c r="E360" s="8" t="s">
        <v>67</v>
      </c>
      <c r="F360" s="8" t="s">
        <v>641</v>
      </c>
      <c r="G360" s="8" t="s">
        <v>642</v>
      </c>
      <c r="H360" s="8"/>
      <c r="I360" s="8" t="s">
        <v>643</v>
      </c>
      <c r="J360" s="8" t="s">
        <v>639</v>
      </c>
      <c r="K360" s="8" t="s">
        <v>640</v>
      </c>
      <c r="L360" s="8" t="s">
        <v>67</v>
      </c>
      <c r="M360" s="8" t="s">
        <v>67</v>
      </c>
      <c r="N360" s="8" t="s">
        <v>641</v>
      </c>
      <c r="O360" s="8" t="s">
        <v>642</v>
      </c>
      <c r="P360" s="8"/>
      <c r="Q360" s="8" t="s">
        <v>740</v>
      </c>
      <c r="R360" s="8" t="s">
        <v>741</v>
      </c>
      <c r="S360" s="8">
        <v>0</v>
      </c>
      <c r="T360" s="9" t="s">
        <v>49</v>
      </c>
      <c r="U360" s="9" t="s">
        <v>35</v>
      </c>
      <c r="V360" s="8" t="s">
        <v>746</v>
      </c>
      <c r="W360" s="10">
        <v>45657</v>
      </c>
      <c r="X360" s="8" t="s">
        <v>747</v>
      </c>
      <c r="Y360" s="8" t="s">
        <v>639</v>
      </c>
      <c r="Z360" s="8" t="s">
        <v>1029</v>
      </c>
      <c r="AA360" s="8" t="s">
        <v>67</v>
      </c>
      <c r="AB360" s="8" t="s">
        <v>67</v>
      </c>
      <c r="AC360" s="8" t="s">
        <v>1053</v>
      </c>
      <c r="AD360" s="8" t="s">
        <v>562</v>
      </c>
      <c r="AE360" s="8"/>
      <c r="AF360" s="11" t="s">
        <v>1836</v>
      </c>
      <c r="AG360" s="8" t="s">
        <v>1837</v>
      </c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3"/>
      <c r="AT360" s="14">
        <v>154780</v>
      </c>
      <c r="AU360" s="8" t="str">
        <f t="shared" si="154"/>
        <v>W-4</v>
      </c>
      <c r="AV360" s="8" t="s">
        <v>1147</v>
      </c>
      <c r="AW360" s="8"/>
      <c r="AX360" s="15">
        <v>8760</v>
      </c>
      <c r="AY360" s="9">
        <v>12</v>
      </c>
      <c r="AZ360" s="16">
        <v>0</v>
      </c>
      <c r="BA360" s="16">
        <v>100</v>
      </c>
      <c r="BB360" s="9">
        <f t="shared" si="130"/>
        <v>0</v>
      </c>
      <c r="BC360" s="9">
        <f t="shared" si="131"/>
        <v>154780</v>
      </c>
      <c r="BD360" s="17">
        <f t="shared" si="132"/>
        <v>0</v>
      </c>
      <c r="BE360" s="17">
        <f t="shared" si="133"/>
        <v>0</v>
      </c>
      <c r="BF360" s="18">
        <f t="shared" si="134"/>
        <v>0</v>
      </c>
      <c r="BG360" s="18">
        <f t="shared" si="135"/>
        <v>0</v>
      </c>
      <c r="BH360" s="18">
        <f t="shared" si="136"/>
        <v>0</v>
      </c>
      <c r="BI360" s="19">
        <f t="shared" si="137"/>
        <v>0</v>
      </c>
      <c r="BJ360" s="20">
        <f t="shared" si="138"/>
        <v>0</v>
      </c>
      <c r="BK360" s="19">
        <f t="shared" si="139"/>
        <v>0</v>
      </c>
      <c r="BL360" s="20">
        <f t="shared" si="140"/>
        <v>0</v>
      </c>
      <c r="BM360" s="12">
        <f>VLOOKUP(AU360,Ceny!$A$3:$E$9,2,FALSE)</f>
        <v>204.77</v>
      </c>
      <c r="BN360" s="20">
        <f t="shared" si="152"/>
        <v>0</v>
      </c>
      <c r="BO360" s="12">
        <f>VLOOKUP(AU360,Ceny!$A$3:$E$9,4,FALSE)</f>
        <v>158.16</v>
      </c>
      <c r="BP360" s="20">
        <f t="shared" si="153"/>
        <v>1897.92</v>
      </c>
      <c r="BQ360" s="12">
        <f>VLOOKUP(AU360,Ceny!$A$3:$E$9,3,FALSE)</f>
        <v>4.4069999999999998E-2</v>
      </c>
      <c r="BR360" s="20">
        <f t="shared" si="141"/>
        <v>0</v>
      </c>
      <c r="BS360" s="12">
        <f>VLOOKUP(AU360,Ceny!$A$3:$E$9,5,FALSE)</f>
        <v>3.5020000000000003E-2</v>
      </c>
      <c r="BT360" s="20">
        <f t="shared" si="142"/>
        <v>5420.4</v>
      </c>
      <c r="BU360" s="20">
        <v>0</v>
      </c>
      <c r="BV360" s="68">
        <f t="shared" si="143"/>
        <v>0</v>
      </c>
      <c r="BW360" s="21">
        <f t="shared" si="144"/>
        <v>7318.32</v>
      </c>
      <c r="BX360" s="21">
        <f t="shared" si="145"/>
        <v>1683.21</v>
      </c>
      <c r="BY360" s="21">
        <f t="shared" si="146"/>
        <v>9001.5299999999988</v>
      </c>
      <c r="CA360" s="66"/>
    </row>
    <row r="361" spans="1:79">
      <c r="A361" s="73">
        <f t="shared" si="147"/>
        <v>348</v>
      </c>
      <c r="B361" s="8" t="s">
        <v>639</v>
      </c>
      <c r="C361" s="8" t="s">
        <v>640</v>
      </c>
      <c r="D361" s="8" t="s">
        <v>67</v>
      </c>
      <c r="E361" s="8" t="s">
        <v>67</v>
      </c>
      <c r="F361" s="8" t="s">
        <v>641</v>
      </c>
      <c r="G361" s="8" t="s">
        <v>642</v>
      </c>
      <c r="H361" s="8"/>
      <c r="I361" s="8" t="s">
        <v>643</v>
      </c>
      <c r="J361" s="8" t="s">
        <v>639</v>
      </c>
      <c r="K361" s="8" t="s">
        <v>640</v>
      </c>
      <c r="L361" s="8" t="s">
        <v>67</v>
      </c>
      <c r="M361" s="8" t="s">
        <v>67</v>
      </c>
      <c r="N361" s="8" t="s">
        <v>641</v>
      </c>
      <c r="O361" s="8" t="s">
        <v>642</v>
      </c>
      <c r="P361" s="8"/>
      <c r="Q361" s="8" t="s">
        <v>740</v>
      </c>
      <c r="R361" s="8" t="s">
        <v>741</v>
      </c>
      <c r="S361" s="8">
        <v>0</v>
      </c>
      <c r="T361" s="9" t="s">
        <v>49</v>
      </c>
      <c r="U361" s="9" t="s">
        <v>35</v>
      </c>
      <c r="V361" s="8" t="s">
        <v>746</v>
      </c>
      <c r="W361" s="10">
        <v>45657</v>
      </c>
      <c r="X361" s="8" t="s">
        <v>747</v>
      </c>
      <c r="Y361" s="8" t="s">
        <v>639</v>
      </c>
      <c r="Z361" s="8" t="s">
        <v>1029</v>
      </c>
      <c r="AA361" s="8" t="s">
        <v>67</v>
      </c>
      <c r="AB361" s="8" t="s">
        <v>67</v>
      </c>
      <c r="AC361" s="8" t="s">
        <v>1053</v>
      </c>
      <c r="AD361" s="8" t="s">
        <v>762</v>
      </c>
      <c r="AE361" s="8"/>
      <c r="AF361" s="11" t="s">
        <v>1838</v>
      </c>
      <c r="AG361" s="8" t="s">
        <v>1839</v>
      </c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3"/>
      <c r="AT361" s="14">
        <v>170024</v>
      </c>
      <c r="AU361" s="8" t="str">
        <f t="shared" si="154"/>
        <v>W-4</v>
      </c>
      <c r="AV361" s="8" t="s">
        <v>1147</v>
      </c>
      <c r="AW361" s="8"/>
      <c r="AX361" s="15">
        <v>8760</v>
      </c>
      <c r="AY361" s="9">
        <v>12</v>
      </c>
      <c r="AZ361" s="16">
        <v>0</v>
      </c>
      <c r="BA361" s="16">
        <v>100</v>
      </c>
      <c r="BB361" s="9">
        <f t="shared" si="130"/>
        <v>0</v>
      </c>
      <c r="BC361" s="9">
        <f t="shared" si="131"/>
        <v>170024</v>
      </c>
      <c r="BD361" s="17">
        <f t="shared" si="132"/>
        <v>0</v>
      </c>
      <c r="BE361" s="17">
        <f t="shared" si="133"/>
        <v>0</v>
      </c>
      <c r="BF361" s="18">
        <f t="shared" si="134"/>
        <v>0</v>
      </c>
      <c r="BG361" s="18">
        <f t="shared" si="135"/>
        <v>0</v>
      </c>
      <c r="BH361" s="18">
        <f t="shared" si="136"/>
        <v>0</v>
      </c>
      <c r="BI361" s="19">
        <f t="shared" si="137"/>
        <v>0</v>
      </c>
      <c r="BJ361" s="20">
        <f t="shared" si="138"/>
        <v>0</v>
      </c>
      <c r="BK361" s="19">
        <f t="shared" si="139"/>
        <v>0</v>
      </c>
      <c r="BL361" s="20">
        <f t="shared" si="140"/>
        <v>0</v>
      </c>
      <c r="BM361" s="12">
        <f>VLOOKUP(AU361,Ceny!$A$3:$E$9,2,FALSE)</f>
        <v>204.77</v>
      </c>
      <c r="BN361" s="20">
        <f t="shared" si="152"/>
        <v>0</v>
      </c>
      <c r="BO361" s="12">
        <f>VLOOKUP(AU361,Ceny!$A$3:$E$9,4,FALSE)</f>
        <v>158.16</v>
      </c>
      <c r="BP361" s="20">
        <f t="shared" si="153"/>
        <v>1897.92</v>
      </c>
      <c r="BQ361" s="12">
        <f>VLOOKUP(AU361,Ceny!$A$3:$E$9,3,FALSE)</f>
        <v>4.4069999999999998E-2</v>
      </c>
      <c r="BR361" s="20">
        <f t="shared" si="141"/>
        <v>0</v>
      </c>
      <c r="BS361" s="12">
        <f>VLOOKUP(AU361,Ceny!$A$3:$E$9,5,FALSE)</f>
        <v>3.5020000000000003E-2</v>
      </c>
      <c r="BT361" s="20">
        <f t="shared" si="142"/>
        <v>5954.24</v>
      </c>
      <c r="BU361" s="20">
        <v>0</v>
      </c>
      <c r="BV361" s="68">
        <f t="shared" si="143"/>
        <v>0</v>
      </c>
      <c r="BW361" s="21">
        <f t="shared" si="144"/>
        <v>7852.16</v>
      </c>
      <c r="BX361" s="21">
        <f t="shared" si="145"/>
        <v>1806</v>
      </c>
      <c r="BY361" s="21">
        <f t="shared" si="146"/>
        <v>9658.16</v>
      </c>
      <c r="CA361" s="66"/>
    </row>
    <row r="362" spans="1:79">
      <c r="A362" s="73">
        <f t="shared" si="147"/>
        <v>349</v>
      </c>
      <c r="B362" s="8" t="s">
        <v>639</v>
      </c>
      <c r="C362" s="8" t="s">
        <v>640</v>
      </c>
      <c r="D362" s="8" t="s">
        <v>67</v>
      </c>
      <c r="E362" s="8" t="s">
        <v>67</v>
      </c>
      <c r="F362" s="8" t="s">
        <v>641</v>
      </c>
      <c r="G362" s="8" t="s">
        <v>642</v>
      </c>
      <c r="H362" s="8"/>
      <c r="I362" s="8" t="s">
        <v>643</v>
      </c>
      <c r="J362" s="8" t="s">
        <v>639</v>
      </c>
      <c r="K362" s="8" t="s">
        <v>640</v>
      </c>
      <c r="L362" s="8" t="s">
        <v>67</v>
      </c>
      <c r="M362" s="8" t="s">
        <v>67</v>
      </c>
      <c r="N362" s="8" t="s">
        <v>641</v>
      </c>
      <c r="O362" s="8" t="s">
        <v>642</v>
      </c>
      <c r="P362" s="8"/>
      <c r="Q362" s="8" t="s">
        <v>740</v>
      </c>
      <c r="R362" s="8" t="s">
        <v>741</v>
      </c>
      <c r="S362" s="8">
        <v>0</v>
      </c>
      <c r="T362" s="9" t="s">
        <v>49</v>
      </c>
      <c r="U362" s="9" t="s">
        <v>35</v>
      </c>
      <c r="V362" s="8" t="s">
        <v>746</v>
      </c>
      <c r="W362" s="10">
        <v>45657</v>
      </c>
      <c r="X362" s="8" t="s">
        <v>747</v>
      </c>
      <c r="Y362" s="8" t="s">
        <v>639</v>
      </c>
      <c r="Z362" s="8" t="s">
        <v>1029</v>
      </c>
      <c r="AA362" s="8" t="s">
        <v>67</v>
      </c>
      <c r="AB362" s="8" t="s">
        <v>67</v>
      </c>
      <c r="AC362" s="8" t="s">
        <v>1053</v>
      </c>
      <c r="AD362" s="8" t="s">
        <v>280</v>
      </c>
      <c r="AE362" s="8"/>
      <c r="AF362" s="11" t="s">
        <v>1840</v>
      </c>
      <c r="AG362" s="8" t="s">
        <v>1841</v>
      </c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3"/>
      <c r="AT362" s="14">
        <v>178841</v>
      </c>
      <c r="AU362" s="8" t="str">
        <f t="shared" si="154"/>
        <v>W-4</v>
      </c>
      <c r="AV362" s="8" t="s">
        <v>1147</v>
      </c>
      <c r="AW362" s="8"/>
      <c r="AX362" s="15">
        <v>8760</v>
      </c>
      <c r="AY362" s="9">
        <v>12</v>
      </c>
      <c r="AZ362" s="16">
        <v>0</v>
      </c>
      <c r="BA362" s="16">
        <v>100</v>
      </c>
      <c r="BB362" s="9">
        <f t="shared" si="130"/>
        <v>0</v>
      </c>
      <c r="BC362" s="9">
        <f t="shared" si="131"/>
        <v>178841</v>
      </c>
      <c r="BD362" s="17">
        <f t="shared" si="132"/>
        <v>0</v>
      </c>
      <c r="BE362" s="17">
        <f t="shared" si="133"/>
        <v>0</v>
      </c>
      <c r="BF362" s="18">
        <f t="shared" si="134"/>
        <v>0</v>
      </c>
      <c r="BG362" s="18">
        <f t="shared" si="135"/>
        <v>0</v>
      </c>
      <c r="BH362" s="18">
        <f t="shared" si="136"/>
        <v>0</v>
      </c>
      <c r="BI362" s="19">
        <f t="shared" si="137"/>
        <v>0</v>
      </c>
      <c r="BJ362" s="20">
        <f t="shared" si="138"/>
        <v>0</v>
      </c>
      <c r="BK362" s="19">
        <f t="shared" si="139"/>
        <v>0</v>
      </c>
      <c r="BL362" s="20">
        <f t="shared" si="140"/>
        <v>0</v>
      </c>
      <c r="BM362" s="12">
        <f>VLOOKUP(AU362,Ceny!$A$3:$E$9,2,FALSE)</f>
        <v>204.77</v>
      </c>
      <c r="BN362" s="20">
        <f t="shared" si="152"/>
        <v>0</v>
      </c>
      <c r="BO362" s="12">
        <f>VLOOKUP(AU362,Ceny!$A$3:$E$9,4,FALSE)</f>
        <v>158.16</v>
      </c>
      <c r="BP362" s="20">
        <f t="shared" si="153"/>
        <v>1897.92</v>
      </c>
      <c r="BQ362" s="12">
        <f>VLOOKUP(AU362,Ceny!$A$3:$E$9,3,FALSE)</f>
        <v>4.4069999999999998E-2</v>
      </c>
      <c r="BR362" s="20">
        <f t="shared" si="141"/>
        <v>0</v>
      </c>
      <c r="BS362" s="12">
        <f>VLOOKUP(AU362,Ceny!$A$3:$E$9,5,FALSE)</f>
        <v>3.5020000000000003E-2</v>
      </c>
      <c r="BT362" s="20">
        <f t="shared" si="142"/>
        <v>6263.01</v>
      </c>
      <c r="BU362" s="20">
        <v>0</v>
      </c>
      <c r="BV362" s="68">
        <f t="shared" si="143"/>
        <v>0</v>
      </c>
      <c r="BW362" s="21">
        <f t="shared" si="144"/>
        <v>8160.93</v>
      </c>
      <c r="BX362" s="21">
        <f t="shared" si="145"/>
        <v>1877.01</v>
      </c>
      <c r="BY362" s="21">
        <f t="shared" si="146"/>
        <v>10037.94</v>
      </c>
      <c r="CA362" s="66"/>
    </row>
    <row r="363" spans="1:79">
      <c r="A363" s="73">
        <f t="shared" si="147"/>
        <v>350</v>
      </c>
      <c r="B363" s="8" t="s">
        <v>639</v>
      </c>
      <c r="C363" s="8" t="s">
        <v>640</v>
      </c>
      <c r="D363" s="8" t="s">
        <v>67</v>
      </c>
      <c r="E363" s="8" t="s">
        <v>67</v>
      </c>
      <c r="F363" s="8" t="s">
        <v>641</v>
      </c>
      <c r="G363" s="8" t="s">
        <v>642</v>
      </c>
      <c r="H363" s="8"/>
      <c r="I363" s="8" t="s">
        <v>643</v>
      </c>
      <c r="J363" s="8" t="s">
        <v>639</v>
      </c>
      <c r="K363" s="8" t="s">
        <v>640</v>
      </c>
      <c r="L363" s="8" t="s">
        <v>67</v>
      </c>
      <c r="M363" s="8" t="s">
        <v>67</v>
      </c>
      <c r="N363" s="8" t="s">
        <v>641</v>
      </c>
      <c r="O363" s="8" t="s">
        <v>642</v>
      </c>
      <c r="P363" s="8"/>
      <c r="Q363" s="8" t="s">
        <v>740</v>
      </c>
      <c r="R363" s="8" t="s">
        <v>741</v>
      </c>
      <c r="S363" s="8">
        <v>0</v>
      </c>
      <c r="T363" s="9" t="s">
        <v>49</v>
      </c>
      <c r="U363" s="9" t="s">
        <v>35</v>
      </c>
      <c r="V363" s="8" t="s">
        <v>746</v>
      </c>
      <c r="W363" s="10">
        <v>45657</v>
      </c>
      <c r="X363" s="8" t="s">
        <v>747</v>
      </c>
      <c r="Y363" s="8" t="s">
        <v>639</v>
      </c>
      <c r="Z363" s="8" t="s">
        <v>1029</v>
      </c>
      <c r="AA363" s="8" t="s">
        <v>67</v>
      </c>
      <c r="AB363" s="8" t="s">
        <v>67</v>
      </c>
      <c r="AC363" s="8" t="s">
        <v>1030</v>
      </c>
      <c r="AD363" s="8" t="s">
        <v>1054</v>
      </c>
      <c r="AE363" s="8"/>
      <c r="AF363" s="11" t="s">
        <v>1842</v>
      </c>
      <c r="AG363" s="8" t="s">
        <v>1843</v>
      </c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3"/>
      <c r="AT363" s="14">
        <v>134810</v>
      </c>
      <c r="AU363" s="8" t="str">
        <f t="shared" si="154"/>
        <v>W-4</v>
      </c>
      <c r="AV363" s="8" t="s">
        <v>1147</v>
      </c>
      <c r="AW363" s="8"/>
      <c r="AX363" s="15">
        <v>8760</v>
      </c>
      <c r="AY363" s="9">
        <v>12</v>
      </c>
      <c r="AZ363" s="16">
        <v>12</v>
      </c>
      <c r="BA363" s="16">
        <v>88</v>
      </c>
      <c r="BB363" s="9">
        <f t="shared" si="130"/>
        <v>16177.2</v>
      </c>
      <c r="BC363" s="9">
        <f t="shared" si="131"/>
        <v>118632.8</v>
      </c>
      <c r="BD363" s="17">
        <f t="shared" si="132"/>
        <v>0</v>
      </c>
      <c r="BE363" s="17">
        <f t="shared" si="133"/>
        <v>0</v>
      </c>
      <c r="BF363" s="18">
        <f t="shared" si="134"/>
        <v>0</v>
      </c>
      <c r="BG363" s="18">
        <f t="shared" si="135"/>
        <v>0</v>
      </c>
      <c r="BH363" s="18">
        <f t="shared" si="136"/>
        <v>0</v>
      </c>
      <c r="BI363" s="19">
        <f t="shared" si="137"/>
        <v>0</v>
      </c>
      <c r="BJ363" s="20">
        <f t="shared" si="138"/>
        <v>0</v>
      </c>
      <c r="BK363" s="19">
        <f t="shared" si="139"/>
        <v>0</v>
      </c>
      <c r="BL363" s="20">
        <f t="shared" si="140"/>
        <v>0</v>
      </c>
      <c r="BM363" s="12">
        <f>VLOOKUP(AU363,Ceny!$A$3:$E$9,2,FALSE)</f>
        <v>204.77</v>
      </c>
      <c r="BN363" s="20">
        <f t="shared" si="152"/>
        <v>294.87</v>
      </c>
      <c r="BO363" s="12">
        <f>VLOOKUP(AU363,Ceny!$A$3:$E$9,4,FALSE)</f>
        <v>158.16</v>
      </c>
      <c r="BP363" s="20">
        <f t="shared" si="153"/>
        <v>1670.17</v>
      </c>
      <c r="BQ363" s="12">
        <f>VLOOKUP(AU363,Ceny!$A$3:$E$9,3,FALSE)</f>
        <v>4.4069999999999998E-2</v>
      </c>
      <c r="BR363" s="20">
        <f t="shared" si="141"/>
        <v>712.93</v>
      </c>
      <c r="BS363" s="12">
        <f>VLOOKUP(AU363,Ceny!$A$3:$E$9,5,FALSE)</f>
        <v>3.5020000000000003E-2</v>
      </c>
      <c r="BT363" s="20">
        <f t="shared" si="142"/>
        <v>4154.5200000000004</v>
      </c>
      <c r="BU363" s="20">
        <v>0</v>
      </c>
      <c r="BV363" s="68">
        <f t="shared" si="143"/>
        <v>0</v>
      </c>
      <c r="BW363" s="21">
        <f t="shared" si="144"/>
        <v>6832.4900000000007</v>
      </c>
      <c r="BX363" s="21">
        <f t="shared" si="145"/>
        <v>1571.47</v>
      </c>
      <c r="BY363" s="21">
        <f t="shared" si="146"/>
        <v>8403.9600000000009</v>
      </c>
      <c r="CA363" s="66"/>
    </row>
    <row r="364" spans="1:79">
      <c r="A364" s="73">
        <f t="shared" si="147"/>
        <v>351</v>
      </c>
      <c r="B364" s="8" t="s">
        <v>639</v>
      </c>
      <c r="C364" s="8" t="s">
        <v>640</v>
      </c>
      <c r="D364" s="8" t="s">
        <v>67</v>
      </c>
      <c r="E364" s="8" t="s">
        <v>67</v>
      </c>
      <c r="F364" s="8" t="s">
        <v>641</v>
      </c>
      <c r="G364" s="8" t="s">
        <v>642</v>
      </c>
      <c r="H364" s="8"/>
      <c r="I364" s="8" t="s">
        <v>643</v>
      </c>
      <c r="J364" s="8" t="s">
        <v>639</v>
      </c>
      <c r="K364" s="8" t="s">
        <v>640</v>
      </c>
      <c r="L364" s="8" t="s">
        <v>67</v>
      </c>
      <c r="M364" s="8" t="s">
        <v>67</v>
      </c>
      <c r="N364" s="8" t="s">
        <v>641</v>
      </c>
      <c r="O364" s="8" t="s">
        <v>642</v>
      </c>
      <c r="P364" s="8"/>
      <c r="Q364" s="8" t="s">
        <v>740</v>
      </c>
      <c r="R364" s="8" t="s">
        <v>741</v>
      </c>
      <c r="S364" s="8">
        <v>0</v>
      </c>
      <c r="T364" s="9" t="s">
        <v>49</v>
      </c>
      <c r="U364" s="9" t="s">
        <v>35</v>
      </c>
      <c r="V364" s="8" t="s">
        <v>746</v>
      </c>
      <c r="W364" s="10">
        <v>45657</v>
      </c>
      <c r="X364" s="8" t="s">
        <v>747</v>
      </c>
      <c r="Y364" s="8" t="s">
        <v>639</v>
      </c>
      <c r="Z364" s="8" t="s">
        <v>1029</v>
      </c>
      <c r="AA364" s="8" t="s">
        <v>67</v>
      </c>
      <c r="AB364" s="8" t="s">
        <v>67</v>
      </c>
      <c r="AC364" s="8" t="s">
        <v>1030</v>
      </c>
      <c r="AD364" s="8" t="s">
        <v>1055</v>
      </c>
      <c r="AE364" s="8"/>
      <c r="AF364" s="11" t="s">
        <v>1844</v>
      </c>
      <c r="AG364" s="8" t="s">
        <v>1845</v>
      </c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3"/>
      <c r="AT364" s="14">
        <v>140680</v>
      </c>
      <c r="AU364" s="8" t="str">
        <f t="shared" si="154"/>
        <v>W-4</v>
      </c>
      <c r="AV364" s="8" t="s">
        <v>1147</v>
      </c>
      <c r="AW364" s="8"/>
      <c r="AX364" s="15">
        <v>8760</v>
      </c>
      <c r="AY364" s="9">
        <v>12</v>
      </c>
      <c r="AZ364" s="16">
        <v>17</v>
      </c>
      <c r="BA364" s="16">
        <v>83</v>
      </c>
      <c r="BB364" s="9">
        <f t="shared" si="130"/>
        <v>23915.599999999999</v>
      </c>
      <c r="BC364" s="9">
        <f t="shared" si="131"/>
        <v>116764.4</v>
      </c>
      <c r="BD364" s="17">
        <f t="shared" si="132"/>
        <v>0</v>
      </c>
      <c r="BE364" s="17">
        <f t="shared" si="133"/>
        <v>0</v>
      </c>
      <c r="BF364" s="18">
        <f t="shared" si="134"/>
        <v>0</v>
      </c>
      <c r="BG364" s="18">
        <f t="shared" si="135"/>
        <v>0</v>
      </c>
      <c r="BH364" s="18">
        <f t="shared" si="136"/>
        <v>0</v>
      </c>
      <c r="BI364" s="19">
        <f t="shared" si="137"/>
        <v>0</v>
      </c>
      <c r="BJ364" s="20">
        <f t="shared" si="138"/>
        <v>0</v>
      </c>
      <c r="BK364" s="19">
        <f t="shared" si="139"/>
        <v>0</v>
      </c>
      <c r="BL364" s="20">
        <f t="shared" si="140"/>
        <v>0</v>
      </c>
      <c r="BM364" s="12">
        <f>VLOOKUP(AU364,Ceny!$A$3:$E$9,2,FALSE)</f>
        <v>204.77</v>
      </c>
      <c r="BN364" s="20">
        <f t="shared" si="152"/>
        <v>417.73</v>
      </c>
      <c r="BO364" s="12">
        <f>VLOOKUP(AU364,Ceny!$A$3:$E$9,4,FALSE)</f>
        <v>158.16</v>
      </c>
      <c r="BP364" s="20">
        <f t="shared" si="153"/>
        <v>1575.27</v>
      </c>
      <c r="BQ364" s="12">
        <f>VLOOKUP(AU364,Ceny!$A$3:$E$9,3,FALSE)</f>
        <v>4.4069999999999998E-2</v>
      </c>
      <c r="BR364" s="20">
        <f t="shared" si="141"/>
        <v>1053.96</v>
      </c>
      <c r="BS364" s="12">
        <f>VLOOKUP(AU364,Ceny!$A$3:$E$9,5,FALSE)</f>
        <v>3.5020000000000003E-2</v>
      </c>
      <c r="BT364" s="20">
        <f t="shared" si="142"/>
        <v>4089.09</v>
      </c>
      <c r="BU364" s="20">
        <v>0</v>
      </c>
      <c r="BV364" s="68">
        <f t="shared" si="143"/>
        <v>0</v>
      </c>
      <c r="BW364" s="21">
        <f t="shared" si="144"/>
        <v>7136.0500000000011</v>
      </c>
      <c r="BX364" s="21">
        <f t="shared" si="145"/>
        <v>1641.29</v>
      </c>
      <c r="BY364" s="21">
        <f t="shared" si="146"/>
        <v>8777.34</v>
      </c>
      <c r="CA364" s="66"/>
    </row>
    <row r="365" spans="1:79">
      <c r="A365" s="73">
        <f t="shared" si="147"/>
        <v>352</v>
      </c>
      <c r="B365" s="8" t="s">
        <v>639</v>
      </c>
      <c r="C365" s="8" t="s">
        <v>640</v>
      </c>
      <c r="D365" s="8" t="s">
        <v>67</v>
      </c>
      <c r="E365" s="8" t="s">
        <v>67</v>
      </c>
      <c r="F365" s="8" t="s">
        <v>641</v>
      </c>
      <c r="G365" s="8" t="s">
        <v>642</v>
      </c>
      <c r="H365" s="8"/>
      <c r="I365" s="8" t="s">
        <v>643</v>
      </c>
      <c r="J365" s="8" t="s">
        <v>639</v>
      </c>
      <c r="K365" s="8" t="s">
        <v>640</v>
      </c>
      <c r="L365" s="8" t="s">
        <v>67</v>
      </c>
      <c r="M365" s="8" t="s">
        <v>67</v>
      </c>
      <c r="N365" s="8" t="s">
        <v>641</v>
      </c>
      <c r="O365" s="8" t="s">
        <v>642</v>
      </c>
      <c r="P365" s="8"/>
      <c r="Q365" s="8" t="s">
        <v>740</v>
      </c>
      <c r="R365" s="8" t="s">
        <v>741</v>
      </c>
      <c r="S365" s="8">
        <v>0</v>
      </c>
      <c r="T365" s="9" t="s">
        <v>49</v>
      </c>
      <c r="U365" s="9" t="s">
        <v>35</v>
      </c>
      <c r="V365" s="8" t="s">
        <v>746</v>
      </c>
      <c r="W365" s="10">
        <v>45657</v>
      </c>
      <c r="X365" s="8" t="s">
        <v>747</v>
      </c>
      <c r="Y365" s="8" t="s">
        <v>639</v>
      </c>
      <c r="Z365" s="8" t="s">
        <v>1029</v>
      </c>
      <c r="AA365" s="8" t="s">
        <v>67</v>
      </c>
      <c r="AB365" s="8" t="s">
        <v>67</v>
      </c>
      <c r="AC365" s="8" t="s">
        <v>1030</v>
      </c>
      <c r="AD365" s="8" t="s">
        <v>1056</v>
      </c>
      <c r="AE365" s="8"/>
      <c r="AF365" s="11" t="s">
        <v>1846</v>
      </c>
      <c r="AG365" s="8" t="s">
        <v>1847</v>
      </c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3"/>
      <c r="AT365" s="14">
        <v>168227</v>
      </c>
      <c r="AU365" s="8" t="str">
        <f t="shared" si="154"/>
        <v>W-4</v>
      </c>
      <c r="AV365" s="8" t="s">
        <v>1147</v>
      </c>
      <c r="AW365" s="8"/>
      <c r="AX365" s="15">
        <v>8760</v>
      </c>
      <c r="AY365" s="9">
        <v>12</v>
      </c>
      <c r="AZ365" s="16">
        <v>6</v>
      </c>
      <c r="BA365" s="16">
        <v>94</v>
      </c>
      <c r="BB365" s="9">
        <f t="shared" si="130"/>
        <v>10093.620000000001</v>
      </c>
      <c r="BC365" s="9">
        <f t="shared" si="131"/>
        <v>158133.38</v>
      </c>
      <c r="BD365" s="17">
        <f t="shared" si="132"/>
        <v>0</v>
      </c>
      <c r="BE365" s="17">
        <f t="shared" si="133"/>
        <v>0</v>
      </c>
      <c r="BF365" s="18">
        <f t="shared" si="134"/>
        <v>0</v>
      </c>
      <c r="BG365" s="18">
        <f t="shared" si="135"/>
        <v>0</v>
      </c>
      <c r="BH365" s="18">
        <f t="shared" si="136"/>
        <v>0</v>
      </c>
      <c r="BI365" s="19">
        <f t="shared" si="137"/>
        <v>0</v>
      </c>
      <c r="BJ365" s="20">
        <f t="shared" si="138"/>
        <v>0</v>
      </c>
      <c r="BK365" s="19">
        <f t="shared" si="139"/>
        <v>0</v>
      </c>
      <c r="BL365" s="20">
        <f t="shared" si="140"/>
        <v>0</v>
      </c>
      <c r="BM365" s="12">
        <f>VLOOKUP(AU365,Ceny!$A$3:$E$9,2,FALSE)</f>
        <v>204.77</v>
      </c>
      <c r="BN365" s="20">
        <f t="shared" si="152"/>
        <v>147.43</v>
      </c>
      <c r="BO365" s="12">
        <f>VLOOKUP(AU365,Ceny!$A$3:$E$9,4,FALSE)</f>
        <v>158.16</v>
      </c>
      <c r="BP365" s="20">
        <f t="shared" si="153"/>
        <v>1784.04</v>
      </c>
      <c r="BQ365" s="12">
        <f>VLOOKUP(AU365,Ceny!$A$3:$E$9,3,FALSE)</f>
        <v>4.4069999999999998E-2</v>
      </c>
      <c r="BR365" s="20">
        <f t="shared" si="141"/>
        <v>444.83</v>
      </c>
      <c r="BS365" s="12">
        <f>VLOOKUP(AU365,Ceny!$A$3:$E$9,5,FALSE)</f>
        <v>3.5020000000000003E-2</v>
      </c>
      <c r="BT365" s="20">
        <f t="shared" si="142"/>
        <v>5537.83</v>
      </c>
      <c r="BU365" s="20">
        <v>0</v>
      </c>
      <c r="BV365" s="68">
        <f t="shared" si="143"/>
        <v>0</v>
      </c>
      <c r="BW365" s="21">
        <f t="shared" si="144"/>
        <v>7914.13</v>
      </c>
      <c r="BX365" s="21">
        <f t="shared" si="145"/>
        <v>1820.25</v>
      </c>
      <c r="BY365" s="21">
        <f t="shared" si="146"/>
        <v>9734.380000000001</v>
      </c>
      <c r="CA365" s="66"/>
    </row>
    <row r="366" spans="1:79">
      <c r="A366" s="73">
        <f t="shared" si="147"/>
        <v>353</v>
      </c>
      <c r="B366" s="8" t="s">
        <v>639</v>
      </c>
      <c r="C366" s="8" t="s">
        <v>640</v>
      </c>
      <c r="D366" s="8" t="s">
        <v>67</v>
      </c>
      <c r="E366" s="8" t="s">
        <v>67</v>
      </c>
      <c r="F366" s="8" t="s">
        <v>641</v>
      </c>
      <c r="G366" s="8" t="s">
        <v>642</v>
      </c>
      <c r="H366" s="8"/>
      <c r="I366" s="8" t="s">
        <v>643</v>
      </c>
      <c r="J366" s="8" t="s">
        <v>639</v>
      </c>
      <c r="K366" s="8" t="s">
        <v>640</v>
      </c>
      <c r="L366" s="8" t="s">
        <v>67</v>
      </c>
      <c r="M366" s="8" t="s">
        <v>67</v>
      </c>
      <c r="N366" s="8" t="s">
        <v>641</v>
      </c>
      <c r="O366" s="8" t="s">
        <v>642</v>
      </c>
      <c r="P366" s="8"/>
      <c r="Q366" s="8" t="s">
        <v>740</v>
      </c>
      <c r="R366" s="8" t="s">
        <v>741</v>
      </c>
      <c r="S366" s="8">
        <v>0</v>
      </c>
      <c r="T366" s="9" t="s">
        <v>49</v>
      </c>
      <c r="U366" s="9" t="s">
        <v>35</v>
      </c>
      <c r="V366" s="8" t="s">
        <v>746</v>
      </c>
      <c r="W366" s="10">
        <v>45657</v>
      </c>
      <c r="X366" s="8" t="s">
        <v>747</v>
      </c>
      <c r="Y366" s="8" t="s">
        <v>639</v>
      </c>
      <c r="Z366" s="8" t="s">
        <v>1029</v>
      </c>
      <c r="AA366" s="8" t="s">
        <v>67</v>
      </c>
      <c r="AB366" s="8" t="s">
        <v>67</v>
      </c>
      <c r="AC366" s="8" t="s">
        <v>1030</v>
      </c>
      <c r="AD366" s="8" t="s">
        <v>1057</v>
      </c>
      <c r="AE366" s="8"/>
      <c r="AF366" s="11" t="s">
        <v>1848</v>
      </c>
      <c r="AG366" s="8" t="s">
        <v>1849</v>
      </c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3"/>
      <c r="AT366" s="14">
        <v>130878</v>
      </c>
      <c r="AU366" s="8" t="str">
        <f t="shared" si="154"/>
        <v>W-4</v>
      </c>
      <c r="AV366" s="8" t="s">
        <v>1147</v>
      </c>
      <c r="AW366" s="8"/>
      <c r="AX366" s="15">
        <v>8760</v>
      </c>
      <c r="AY366" s="9">
        <v>12</v>
      </c>
      <c r="AZ366" s="16">
        <v>0</v>
      </c>
      <c r="BA366" s="16">
        <v>100</v>
      </c>
      <c r="BB366" s="9">
        <f t="shared" si="130"/>
        <v>0</v>
      </c>
      <c r="BC366" s="9">
        <f t="shared" si="131"/>
        <v>130878</v>
      </c>
      <c r="BD366" s="17">
        <f t="shared" si="132"/>
        <v>0</v>
      </c>
      <c r="BE366" s="17">
        <f t="shared" si="133"/>
        <v>0</v>
      </c>
      <c r="BF366" s="18">
        <f t="shared" si="134"/>
        <v>0</v>
      </c>
      <c r="BG366" s="18">
        <f t="shared" si="135"/>
        <v>0</v>
      </c>
      <c r="BH366" s="18">
        <f t="shared" si="136"/>
        <v>0</v>
      </c>
      <c r="BI366" s="19">
        <f t="shared" si="137"/>
        <v>0</v>
      </c>
      <c r="BJ366" s="20">
        <f t="shared" si="138"/>
        <v>0</v>
      </c>
      <c r="BK366" s="19">
        <f t="shared" si="139"/>
        <v>0</v>
      </c>
      <c r="BL366" s="20">
        <f t="shared" si="140"/>
        <v>0</v>
      </c>
      <c r="BM366" s="12">
        <f>VLOOKUP(AU366,Ceny!$A$3:$E$9,2,FALSE)</f>
        <v>204.77</v>
      </c>
      <c r="BN366" s="20">
        <f t="shared" si="152"/>
        <v>0</v>
      </c>
      <c r="BO366" s="12">
        <f>VLOOKUP(AU366,Ceny!$A$3:$E$9,4,FALSE)</f>
        <v>158.16</v>
      </c>
      <c r="BP366" s="20">
        <f t="shared" si="153"/>
        <v>1897.92</v>
      </c>
      <c r="BQ366" s="12">
        <f>VLOOKUP(AU366,Ceny!$A$3:$E$9,3,FALSE)</f>
        <v>4.4069999999999998E-2</v>
      </c>
      <c r="BR366" s="20">
        <f t="shared" si="141"/>
        <v>0</v>
      </c>
      <c r="BS366" s="12">
        <f>VLOOKUP(AU366,Ceny!$A$3:$E$9,5,FALSE)</f>
        <v>3.5020000000000003E-2</v>
      </c>
      <c r="BT366" s="20">
        <f t="shared" si="142"/>
        <v>4583.3500000000004</v>
      </c>
      <c r="BU366" s="20">
        <v>0</v>
      </c>
      <c r="BV366" s="68">
        <f t="shared" si="143"/>
        <v>0</v>
      </c>
      <c r="BW366" s="21">
        <f t="shared" si="144"/>
        <v>6481.27</v>
      </c>
      <c r="BX366" s="21">
        <f t="shared" si="145"/>
        <v>1490.69</v>
      </c>
      <c r="BY366" s="21">
        <f t="shared" si="146"/>
        <v>7971.9600000000009</v>
      </c>
      <c r="CA366" s="66"/>
    </row>
    <row r="367" spans="1:79">
      <c r="A367" s="73">
        <f t="shared" si="147"/>
        <v>354</v>
      </c>
      <c r="B367" s="8" t="s">
        <v>639</v>
      </c>
      <c r="C367" s="8" t="s">
        <v>640</v>
      </c>
      <c r="D367" s="8" t="s">
        <v>67</v>
      </c>
      <c r="E367" s="8" t="s">
        <v>67</v>
      </c>
      <c r="F367" s="8" t="s">
        <v>641</v>
      </c>
      <c r="G367" s="8" t="s">
        <v>642</v>
      </c>
      <c r="H367" s="8"/>
      <c r="I367" s="8" t="s">
        <v>643</v>
      </c>
      <c r="J367" s="8" t="s">
        <v>639</v>
      </c>
      <c r="K367" s="8" t="s">
        <v>640</v>
      </c>
      <c r="L367" s="8" t="s">
        <v>67</v>
      </c>
      <c r="M367" s="8" t="s">
        <v>67</v>
      </c>
      <c r="N367" s="8" t="s">
        <v>641</v>
      </c>
      <c r="O367" s="8" t="s">
        <v>642</v>
      </c>
      <c r="P367" s="8"/>
      <c r="Q367" s="8" t="s">
        <v>740</v>
      </c>
      <c r="R367" s="8" t="s">
        <v>741</v>
      </c>
      <c r="S367" s="8">
        <v>100</v>
      </c>
      <c r="T367" s="9" t="s">
        <v>49</v>
      </c>
      <c r="U367" s="9" t="s">
        <v>35</v>
      </c>
      <c r="V367" s="8" t="s">
        <v>746</v>
      </c>
      <c r="W367" s="10">
        <v>45657</v>
      </c>
      <c r="X367" s="8" t="s">
        <v>747</v>
      </c>
      <c r="Y367" s="8" t="s">
        <v>639</v>
      </c>
      <c r="Z367" s="8" t="s">
        <v>640</v>
      </c>
      <c r="AA367" s="8" t="s">
        <v>67</v>
      </c>
      <c r="AB367" s="8" t="s">
        <v>67</v>
      </c>
      <c r="AC367" s="8" t="s">
        <v>641</v>
      </c>
      <c r="AD367" s="8" t="s">
        <v>1058</v>
      </c>
      <c r="AE367" s="8"/>
      <c r="AF367" s="11" t="s">
        <v>1850</v>
      </c>
      <c r="AG367" s="8" t="s">
        <v>1851</v>
      </c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3"/>
      <c r="AT367" s="14">
        <v>79115</v>
      </c>
      <c r="AU367" s="8" t="str">
        <f t="shared" si="154"/>
        <v>W-4</v>
      </c>
      <c r="AV367" s="8" t="s">
        <v>1147</v>
      </c>
      <c r="AW367" s="8"/>
      <c r="AX367" s="15">
        <v>8760</v>
      </c>
      <c r="AY367" s="9">
        <v>12</v>
      </c>
      <c r="AZ367" s="16">
        <v>100</v>
      </c>
      <c r="BA367" s="16">
        <v>0</v>
      </c>
      <c r="BB367" s="9">
        <f t="shared" si="130"/>
        <v>79115</v>
      </c>
      <c r="BC367" s="9">
        <f t="shared" si="131"/>
        <v>0</v>
      </c>
      <c r="BD367" s="17">
        <f t="shared" si="132"/>
        <v>0</v>
      </c>
      <c r="BE367" s="17">
        <f t="shared" si="133"/>
        <v>0</v>
      </c>
      <c r="BF367" s="18">
        <f t="shared" si="134"/>
        <v>0</v>
      </c>
      <c r="BG367" s="18">
        <f t="shared" si="135"/>
        <v>0</v>
      </c>
      <c r="BH367" s="18">
        <f t="shared" si="136"/>
        <v>0</v>
      </c>
      <c r="BI367" s="19">
        <f t="shared" si="137"/>
        <v>0</v>
      </c>
      <c r="BJ367" s="20">
        <f t="shared" si="138"/>
        <v>0</v>
      </c>
      <c r="BK367" s="19">
        <f t="shared" si="139"/>
        <v>0</v>
      </c>
      <c r="BL367" s="20">
        <f t="shared" si="140"/>
        <v>0</v>
      </c>
      <c r="BM367" s="12">
        <f>VLOOKUP(AU367,Ceny!$A$3:$E$9,2,FALSE)</f>
        <v>204.77</v>
      </c>
      <c r="BN367" s="20">
        <f t="shared" si="152"/>
        <v>2457.2399999999998</v>
      </c>
      <c r="BO367" s="12">
        <f>VLOOKUP(AU367,Ceny!$A$3:$E$9,4,FALSE)</f>
        <v>158.16</v>
      </c>
      <c r="BP367" s="20">
        <f t="shared" si="153"/>
        <v>0</v>
      </c>
      <c r="BQ367" s="12">
        <f>VLOOKUP(AU367,Ceny!$A$3:$E$9,3,FALSE)</f>
        <v>4.4069999999999998E-2</v>
      </c>
      <c r="BR367" s="20">
        <f t="shared" si="141"/>
        <v>3486.6</v>
      </c>
      <c r="BS367" s="12">
        <f>VLOOKUP(AU367,Ceny!$A$3:$E$9,5,FALSE)</f>
        <v>3.5020000000000003E-2</v>
      </c>
      <c r="BT367" s="20">
        <f t="shared" si="142"/>
        <v>0</v>
      </c>
      <c r="BU367" s="23">
        <v>3.8999999999999998E-3</v>
      </c>
      <c r="BV367" s="68">
        <f t="shared" si="143"/>
        <v>308.55</v>
      </c>
      <c r="BW367" s="21">
        <f t="shared" si="144"/>
        <v>6252.39</v>
      </c>
      <c r="BX367" s="21">
        <f t="shared" si="145"/>
        <v>1438.05</v>
      </c>
      <c r="BY367" s="21">
        <f t="shared" si="146"/>
        <v>7690.4400000000005</v>
      </c>
      <c r="CA367" s="66"/>
    </row>
    <row r="368" spans="1:79">
      <c r="A368" s="73">
        <f t="shared" si="147"/>
        <v>355</v>
      </c>
      <c r="B368" s="8" t="s">
        <v>639</v>
      </c>
      <c r="C368" s="8" t="s">
        <v>640</v>
      </c>
      <c r="D368" s="8" t="s">
        <v>67</v>
      </c>
      <c r="E368" s="8" t="s">
        <v>67</v>
      </c>
      <c r="F368" s="8" t="s">
        <v>641</v>
      </c>
      <c r="G368" s="8" t="s">
        <v>642</v>
      </c>
      <c r="H368" s="8"/>
      <c r="I368" s="8" t="s">
        <v>643</v>
      </c>
      <c r="J368" s="8" t="s">
        <v>639</v>
      </c>
      <c r="K368" s="8" t="s">
        <v>640</v>
      </c>
      <c r="L368" s="8" t="s">
        <v>67</v>
      </c>
      <c r="M368" s="8" t="s">
        <v>67</v>
      </c>
      <c r="N368" s="8" t="s">
        <v>641</v>
      </c>
      <c r="O368" s="8" t="s">
        <v>642</v>
      </c>
      <c r="P368" s="8"/>
      <c r="Q368" s="8" t="s">
        <v>740</v>
      </c>
      <c r="R368" s="8" t="s">
        <v>741</v>
      </c>
      <c r="S368" s="8">
        <v>100</v>
      </c>
      <c r="T368" s="9" t="s">
        <v>49</v>
      </c>
      <c r="U368" s="9" t="s">
        <v>35</v>
      </c>
      <c r="V368" s="8" t="s">
        <v>746</v>
      </c>
      <c r="W368" s="10">
        <v>45657</v>
      </c>
      <c r="X368" s="8" t="s">
        <v>747</v>
      </c>
      <c r="Y368" s="8" t="s">
        <v>639</v>
      </c>
      <c r="Z368" s="8" t="s">
        <v>1025</v>
      </c>
      <c r="AA368" s="8" t="s">
        <v>67</v>
      </c>
      <c r="AB368" s="8" t="s">
        <v>67</v>
      </c>
      <c r="AC368" s="8" t="s">
        <v>1059</v>
      </c>
      <c r="AD368" s="8" t="s">
        <v>276</v>
      </c>
      <c r="AE368" s="8"/>
      <c r="AF368" s="11" t="s">
        <v>1852</v>
      </c>
      <c r="AG368" s="8" t="s">
        <v>1853</v>
      </c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3"/>
      <c r="AT368" s="14">
        <v>40679</v>
      </c>
      <c r="AU368" s="8" t="str">
        <f t="shared" si="154"/>
        <v>W-4</v>
      </c>
      <c r="AV368" s="8" t="s">
        <v>1147</v>
      </c>
      <c r="AW368" s="8"/>
      <c r="AX368" s="15">
        <v>8760</v>
      </c>
      <c r="AY368" s="9">
        <v>12</v>
      </c>
      <c r="AZ368" s="16">
        <v>100</v>
      </c>
      <c r="BA368" s="16">
        <v>0</v>
      </c>
      <c r="BB368" s="9">
        <f t="shared" si="130"/>
        <v>40679</v>
      </c>
      <c r="BC368" s="9">
        <f t="shared" si="131"/>
        <v>0</v>
      </c>
      <c r="BD368" s="17">
        <f t="shared" si="132"/>
        <v>0</v>
      </c>
      <c r="BE368" s="17">
        <f t="shared" si="133"/>
        <v>0</v>
      </c>
      <c r="BF368" s="18">
        <f t="shared" si="134"/>
        <v>0</v>
      </c>
      <c r="BG368" s="18">
        <f t="shared" si="135"/>
        <v>0</v>
      </c>
      <c r="BH368" s="18">
        <f t="shared" si="136"/>
        <v>0</v>
      </c>
      <c r="BI368" s="19">
        <f t="shared" si="137"/>
        <v>0</v>
      </c>
      <c r="BJ368" s="20">
        <f t="shared" si="138"/>
        <v>0</v>
      </c>
      <c r="BK368" s="19">
        <f t="shared" si="139"/>
        <v>0</v>
      </c>
      <c r="BL368" s="20">
        <f t="shared" si="140"/>
        <v>0</v>
      </c>
      <c r="BM368" s="12">
        <f>VLOOKUP(AU368,Ceny!$A$3:$E$9,2,FALSE)</f>
        <v>204.77</v>
      </c>
      <c r="BN368" s="20">
        <f t="shared" si="152"/>
        <v>2457.2399999999998</v>
      </c>
      <c r="BO368" s="12">
        <f>VLOOKUP(AU368,Ceny!$A$3:$E$9,4,FALSE)</f>
        <v>158.16</v>
      </c>
      <c r="BP368" s="20">
        <f t="shared" si="153"/>
        <v>0</v>
      </c>
      <c r="BQ368" s="12">
        <f>VLOOKUP(AU368,Ceny!$A$3:$E$9,3,FALSE)</f>
        <v>4.4069999999999998E-2</v>
      </c>
      <c r="BR368" s="20">
        <f t="shared" si="141"/>
        <v>1792.72</v>
      </c>
      <c r="BS368" s="12">
        <f>VLOOKUP(AU368,Ceny!$A$3:$E$9,5,FALSE)</f>
        <v>3.5020000000000003E-2</v>
      </c>
      <c r="BT368" s="20">
        <f t="shared" si="142"/>
        <v>0</v>
      </c>
      <c r="BU368" s="23">
        <v>3.8999999999999998E-3</v>
      </c>
      <c r="BV368" s="68">
        <f t="shared" si="143"/>
        <v>158.65</v>
      </c>
      <c r="BW368" s="21">
        <f t="shared" si="144"/>
        <v>4408.6099999999997</v>
      </c>
      <c r="BX368" s="21">
        <f t="shared" si="145"/>
        <v>1013.98</v>
      </c>
      <c r="BY368" s="21">
        <f t="shared" si="146"/>
        <v>5422.59</v>
      </c>
      <c r="CA368" s="66"/>
    </row>
    <row r="369" spans="1:79">
      <c r="A369" s="73">
        <f t="shared" si="147"/>
        <v>356</v>
      </c>
      <c r="B369" s="8" t="s">
        <v>639</v>
      </c>
      <c r="C369" s="8" t="s">
        <v>640</v>
      </c>
      <c r="D369" s="8" t="s">
        <v>67</v>
      </c>
      <c r="E369" s="8" t="s">
        <v>67</v>
      </c>
      <c r="F369" s="8" t="s">
        <v>641</v>
      </c>
      <c r="G369" s="8" t="s">
        <v>642</v>
      </c>
      <c r="H369" s="8"/>
      <c r="I369" s="8" t="s">
        <v>643</v>
      </c>
      <c r="J369" s="8" t="s">
        <v>639</v>
      </c>
      <c r="K369" s="8" t="s">
        <v>640</v>
      </c>
      <c r="L369" s="8" t="s">
        <v>67</v>
      </c>
      <c r="M369" s="8" t="s">
        <v>67</v>
      </c>
      <c r="N369" s="8" t="s">
        <v>641</v>
      </c>
      <c r="O369" s="8" t="s">
        <v>642</v>
      </c>
      <c r="P369" s="8"/>
      <c r="Q369" s="8" t="s">
        <v>740</v>
      </c>
      <c r="R369" s="8" t="s">
        <v>741</v>
      </c>
      <c r="S369" s="8">
        <v>100</v>
      </c>
      <c r="T369" s="9" t="s">
        <v>49</v>
      </c>
      <c r="U369" s="9" t="s">
        <v>35</v>
      </c>
      <c r="V369" s="8" t="s">
        <v>746</v>
      </c>
      <c r="W369" s="10">
        <v>45657</v>
      </c>
      <c r="X369" s="8" t="s">
        <v>747</v>
      </c>
      <c r="Y369" s="8" t="s">
        <v>639</v>
      </c>
      <c r="Z369" s="8" t="s">
        <v>1060</v>
      </c>
      <c r="AA369" s="8" t="s">
        <v>67</v>
      </c>
      <c r="AB369" s="8" t="s">
        <v>67</v>
      </c>
      <c r="AC369" s="8" t="s">
        <v>1006</v>
      </c>
      <c r="AD369" s="8" t="s">
        <v>1061</v>
      </c>
      <c r="AE369" s="8"/>
      <c r="AF369" s="11" t="s">
        <v>1854</v>
      </c>
      <c r="AG369" s="8" t="s">
        <v>1855</v>
      </c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3"/>
      <c r="AT369" s="14">
        <v>44836</v>
      </c>
      <c r="AU369" s="8" t="str">
        <f>AU$21</f>
        <v>W-3.6</v>
      </c>
      <c r="AV369" s="8" t="s">
        <v>1147</v>
      </c>
      <c r="AW369" s="8"/>
      <c r="AX369" s="15">
        <v>8760</v>
      </c>
      <c r="AY369" s="9">
        <v>12</v>
      </c>
      <c r="AZ369" s="16">
        <v>21</v>
      </c>
      <c r="BA369" s="16">
        <v>79</v>
      </c>
      <c r="BB369" s="9">
        <f t="shared" si="130"/>
        <v>9415.56</v>
      </c>
      <c r="BC369" s="9">
        <f t="shared" si="131"/>
        <v>35420.44</v>
      </c>
      <c r="BD369" s="17">
        <f t="shared" si="132"/>
        <v>0</v>
      </c>
      <c r="BE369" s="17">
        <f t="shared" si="133"/>
        <v>0</v>
      </c>
      <c r="BF369" s="18">
        <f t="shared" si="134"/>
        <v>0</v>
      </c>
      <c r="BG369" s="18">
        <f t="shared" si="135"/>
        <v>0</v>
      </c>
      <c r="BH369" s="18">
        <f t="shared" si="136"/>
        <v>0</v>
      </c>
      <c r="BI369" s="19">
        <f t="shared" si="137"/>
        <v>0</v>
      </c>
      <c r="BJ369" s="20">
        <f t="shared" si="138"/>
        <v>0</v>
      </c>
      <c r="BK369" s="19">
        <f t="shared" si="139"/>
        <v>0</v>
      </c>
      <c r="BL369" s="20">
        <f t="shared" si="140"/>
        <v>0</v>
      </c>
      <c r="BM369" s="12">
        <f>VLOOKUP(AU369,Ceny!$A$3:$E$9,2,FALSE)</f>
        <v>42.41</v>
      </c>
      <c r="BN369" s="20">
        <f t="shared" si="152"/>
        <v>106.87</v>
      </c>
      <c r="BO369" s="12">
        <f>VLOOKUP(AU369,Ceny!$A$3:$E$9,4,FALSE)</f>
        <v>32.76</v>
      </c>
      <c r="BP369" s="20">
        <f t="shared" si="153"/>
        <v>310.56</v>
      </c>
      <c r="BQ369" s="12">
        <f>VLOOKUP(AU369,Ceny!$A$3:$E$9,3,FALSE)</f>
        <v>4.4200000000000003E-2</v>
      </c>
      <c r="BR369" s="20">
        <f t="shared" si="141"/>
        <v>416.17</v>
      </c>
      <c r="BS369" s="12">
        <f>VLOOKUP(AU369,Ceny!$A$3:$E$9,5,FALSE)</f>
        <v>3.5119999999999998E-2</v>
      </c>
      <c r="BT369" s="20">
        <f t="shared" si="142"/>
        <v>1243.97</v>
      </c>
      <c r="BU369" s="23">
        <v>3.8999999999999998E-3</v>
      </c>
      <c r="BV369" s="68">
        <f t="shared" si="143"/>
        <v>174.86</v>
      </c>
      <c r="BW369" s="21">
        <f t="shared" si="144"/>
        <v>2252.4300000000003</v>
      </c>
      <c r="BX369" s="21">
        <f t="shared" si="145"/>
        <v>518.05999999999995</v>
      </c>
      <c r="BY369" s="21">
        <f t="shared" si="146"/>
        <v>2770.4900000000002</v>
      </c>
      <c r="CA369" s="66"/>
    </row>
    <row r="370" spans="1:79">
      <c r="A370" s="73">
        <f t="shared" si="147"/>
        <v>357</v>
      </c>
      <c r="B370" s="8" t="s">
        <v>644</v>
      </c>
      <c r="C370" s="8" t="s">
        <v>645</v>
      </c>
      <c r="D370" s="8" t="s">
        <v>67</v>
      </c>
      <c r="E370" s="8" t="s">
        <v>67</v>
      </c>
      <c r="F370" s="8" t="s">
        <v>646</v>
      </c>
      <c r="G370" s="8" t="s">
        <v>647</v>
      </c>
      <c r="H370" s="8"/>
      <c r="I370" s="8" t="s">
        <v>648</v>
      </c>
      <c r="J370" s="8" t="s">
        <v>644</v>
      </c>
      <c r="K370" s="8" t="s">
        <v>645</v>
      </c>
      <c r="L370" s="8" t="s">
        <v>67</v>
      </c>
      <c r="M370" s="8" t="s">
        <v>67</v>
      </c>
      <c r="N370" s="8" t="s">
        <v>646</v>
      </c>
      <c r="O370" s="8" t="s">
        <v>647</v>
      </c>
      <c r="P370" s="8"/>
      <c r="Q370" s="8" t="s">
        <v>740</v>
      </c>
      <c r="R370" s="8" t="s">
        <v>741</v>
      </c>
      <c r="S370" s="8">
        <v>0</v>
      </c>
      <c r="T370" s="9" t="s">
        <v>49</v>
      </c>
      <c r="U370" s="9" t="s">
        <v>35</v>
      </c>
      <c r="V370" s="8" t="s">
        <v>746</v>
      </c>
      <c r="W370" s="10">
        <v>45657</v>
      </c>
      <c r="X370" s="8" t="s">
        <v>747</v>
      </c>
      <c r="Y370" s="8" t="s">
        <v>1062</v>
      </c>
      <c r="Z370" s="8" t="s">
        <v>1063</v>
      </c>
      <c r="AA370" s="8" t="s">
        <v>67</v>
      </c>
      <c r="AB370" s="8" t="s">
        <v>67</v>
      </c>
      <c r="AC370" s="8" t="s">
        <v>880</v>
      </c>
      <c r="AD370" s="8" t="s">
        <v>673</v>
      </c>
      <c r="AE370" s="8"/>
      <c r="AF370" s="11" t="s">
        <v>1856</v>
      </c>
      <c r="AG370" s="8" t="s">
        <v>1857</v>
      </c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3"/>
      <c r="AT370" s="14">
        <v>49333</v>
      </c>
      <c r="AU370" s="8" t="str">
        <f>AU$21</f>
        <v>W-3.6</v>
      </c>
      <c r="AV370" s="8" t="s">
        <v>1147</v>
      </c>
      <c r="AW370" s="8"/>
      <c r="AX370" s="15">
        <v>8760</v>
      </c>
      <c r="AY370" s="9">
        <v>12</v>
      </c>
      <c r="AZ370" s="16">
        <v>100</v>
      </c>
      <c r="BA370" s="16">
        <v>0</v>
      </c>
      <c r="BB370" s="9">
        <f t="shared" si="130"/>
        <v>49333</v>
      </c>
      <c r="BC370" s="9">
        <f t="shared" si="131"/>
        <v>0</v>
      </c>
      <c r="BD370" s="17">
        <f t="shared" si="132"/>
        <v>0</v>
      </c>
      <c r="BE370" s="17">
        <f t="shared" si="133"/>
        <v>0</v>
      </c>
      <c r="BF370" s="18">
        <f t="shared" si="134"/>
        <v>0</v>
      </c>
      <c r="BG370" s="18">
        <f t="shared" si="135"/>
        <v>0</v>
      </c>
      <c r="BH370" s="18">
        <f t="shared" si="136"/>
        <v>0</v>
      </c>
      <c r="BI370" s="19">
        <f t="shared" si="137"/>
        <v>0</v>
      </c>
      <c r="BJ370" s="20">
        <f t="shared" si="138"/>
        <v>0</v>
      </c>
      <c r="BK370" s="19">
        <f t="shared" si="139"/>
        <v>0</v>
      </c>
      <c r="BL370" s="20">
        <f t="shared" si="140"/>
        <v>0</v>
      </c>
      <c r="BM370" s="12">
        <f>VLOOKUP(AU370,Ceny!$A$3:$E$9,2,FALSE)</f>
        <v>42.41</v>
      </c>
      <c r="BN370" s="20">
        <f t="shared" si="152"/>
        <v>508.92</v>
      </c>
      <c r="BO370" s="12">
        <f>VLOOKUP(AU370,Ceny!$A$3:$E$9,4,FALSE)</f>
        <v>32.76</v>
      </c>
      <c r="BP370" s="20">
        <f t="shared" si="153"/>
        <v>0</v>
      </c>
      <c r="BQ370" s="12">
        <f>VLOOKUP(AU370,Ceny!$A$3:$E$9,3,FALSE)</f>
        <v>4.4200000000000003E-2</v>
      </c>
      <c r="BR370" s="20">
        <f t="shared" si="141"/>
        <v>2180.52</v>
      </c>
      <c r="BS370" s="12">
        <f>VLOOKUP(AU370,Ceny!$A$3:$E$9,5,FALSE)</f>
        <v>3.5119999999999998E-2</v>
      </c>
      <c r="BT370" s="20">
        <f t="shared" si="142"/>
        <v>0</v>
      </c>
      <c r="BU370" s="20">
        <v>0</v>
      </c>
      <c r="BV370" s="68">
        <f t="shared" si="143"/>
        <v>0</v>
      </c>
      <c r="BW370" s="21">
        <f t="shared" si="144"/>
        <v>2689.44</v>
      </c>
      <c r="BX370" s="21">
        <f t="shared" si="145"/>
        <v>618.57000000000005</v>
      </c>
      <c r="BY370" s="21">
        <f t="shared" si="146"/>
        <v>3308.01</v>
      </c>
      <c r="CA370" s="66"/>
    </row>
    <row r="371" spans="1:79">
      <c r="A371" s="73">
        <f t="shared" si="147"/>
        <v>358</v>
      </c>
      <c r="B371" s="8" t="s">
        <v>649</v>
      </c>
      <c r="C371" s="8" t="s">
        <v>66</v>
      </c>
      <c r="D371" s="8" t="s">
        <v>67</v>
      </c>
      <c r="E371" s="8" t="s">
        <v>67</v>
      </c>
      <c r="F371" s="8" t="s">
        <v>68</v>
      </c>
      <c r="G371" s="8" t="s">
        <v>650</v>
      </c>
      <c r="H371" s="8"/>
      <c r="I371" s="8" t="s">
        <v>70</v>
      </c>
      <c r="J371" s="8" t="s">
        <v>644</v>
      </c>
      <c r="K371" s="8" t="s">
        <v>645</v>
      </c>
      <c r="L371" s="8" t="s">
        <v>67</v>
      </c>
      <c r="M371" s="8" t="s">
        <v>67</v>
      </c>
      <c r="N371" s="8" t="s">
        <v>646</v>
      </c>
      <c r="O371" s="8" t="s">
        <v>647</v>
      </c>
      <c r="P371" s="8"/>
      <c r="Q371" s="8" t="s">
        <v>740</v>
      </c>
      <c r="R371" s="8" t="s">
        <v>741</v>
      </c>
      <c r="S371" s="8">
        <v>0</v>
      </c>
      <c r="T371" s="9" t="s">
        <v>49</v>
      </c>
      <c r="U371" s="9" t="s">
        <v>35</v>
      </c>
      <c r="V371" s="8" t="s">
        <v>746</v>
      </c>
      <c r="W371" s="10">
        <v>45657</v>
      </c>
      <c r="X371" s="8" t="s">
        <v>747</v>
      </c>
      <c r="Y371" s="8" t="s">
        <v>1062</v>
      </c>
      <c r="Z371" s="8" t="s">
        <v>413</v>
      </c>
      <c r="AA371" s="8" t="s">
        <v>67</v>
      </c>
      <c r="AB371" s="8" t="s">
        <v>67</v>
      </c>
      <c r="AC371" s="8" t="s">
        <v>414</v>
      </c>
      <c r="AD371" s="8" t="s">
        <v>1064</v>
      </c>
      <c r="AE371" s="8"/>
      <c r="AF371" s="11" t="s">
        <v>1858</v>
      </c>
      <c r="AG371" s="8" t="s">
        <v>1859</v>
      </c>
      <c r="AH371" s="12">
        <v>195325</v>
      </c>
      <c r="AI371" s="12">
        <v>0</v>
      </c>
      <c r="AJ371" s="12">
        <v>175969</v>
      </c>
      <c r="AK371" s="12">
        <v>144751</v>
      </c>
      <c r="AL371" s="12">
        <v>89081</v>
      </c>
      <c r="AM371" s="12">
        <v>34011</v>
      </c>
      <c r="AN371" s="12">
        <v>39152</v>
      </c>
      <c r="AO371" s="12">
        <v>38655</v>
      </c>
      <c r="AP371" s="12">
        <v>38165</v>
      </c>
      <c r="AQ371" s="12">
        <v>133079</v>
      </c>
      <c r="AR371" s="12">
        <v>200329</v>
      </c>
      <c r="AS371" s="13">
        <v>228891</v>
      </c>
      <c r="AT371" s="14">
        <f>AH371+AI371+AJ371+AK371+AL371+AM371+AN371+AO371+AP371+AQ371+AR371+AS371</f>
        <v>1317408</v>
      </c>
      <c r="AU371" s="8" t="str">
        <f>AU$18</f>
        <v>W-5.1</v>
      </c>
      <c r="AV371" s="8" t="s">
        <v>1147</v>
      </c>
      <c r="AW371" s="8" t="s">
        <v>1860</v>
      </c>
      <c r="AX371" s="15">
        <v>8760</v>
      </c>
      <c r="AY371" s="9">
        <v>12</v>
      </c>
      <c r="AZ371" s="16">
        <v>0</v>
      </c>
      <c r="BA371" s="16">
        <v>100</v>
      </c>
      <c r="BB371" s="9">
        <f t="shared" si="130"/>
        <v>0</v>
      </c>
      <c r="BC371" s="9">
        <f t="shared" si="131"/>
        <v>1317408</v>
      </c>
      <c r="BD371" s="17">
        <f t="shared" si="132"/>
        <v>0</v>
      </c>
      <c r="BE371" s="17">
        <f t="shared" si="133"/>
        <v>0</v>
      </c>
      <c r="BF371" s="18">
        <f t="shared" si="134"/>
        <v>0</v>
      </c>
      <c r="BG371" s="18">
        <f t="shared" si="135"/>
        <v>0</v>
      </c>
      <c r="BH371" s="18">
        <f t="shared" si="136"/>
        <v>0</v>
      </c>
      <c r="BI371" s="19">
        <f t="shared" si="137"/>
        <v>0</v>
      </c>
      <c r="BJ371" s="20">
        <f t="shared" si="138"/>
        <v>0</v>
      </c>
      <c r="BK371" s="19">
        <f t="shared" si="139"/>
        <v>0</v>
      </c>
      <c r="BL371" s="20">
        <f t="shared" si="140"/>
        <v>0</v>
      </c>
      <c r="BM371" s="12">
        <f>VLOOKUP(AU371,Ceny!$A$3:$E$9,2,FALSE)</f>
        <v>6.4200000000000004E-3</v>
      </c>
      <c r="BN371" s="20">
        <f>ROUND(BM371*AX371*AW371*AZ371/100,2)</f>
        <v>0</v>
      </c>
      <c r="BO371" s="12">
        <f>VLOOKUP(AU371,Ceny!$A$3:$E$9,4,FALSE)</f>
        <v>4.96E-3</v>
      </c>
      <c r="BP371" s="20">
        <f>ROUND(BO371*AW371*AX371*BA371/100,2)</f>
        <v>28589.84</v>
      </c>
      <c r="BQ371" s="12">
        <f>VLOOKUP(AU371,Ceny!$A$3:$E$9,3,FALSE)</f>
        <v>2.3060000000000001E-2</v>
      </c>
      <c r="BR371" s="20">
        <f t="shared" si="141"/>
        <v>0</v>
      </c>
      <c r="BS371" s="12">
        <f>VLOOKUP(AU371,Ceny!$A$3:$E$9,5,FALSE)</f>
        <v>1.8329999999999999E-2</v>
      </c>
      <c r="BT371" s="20">
        <f t="shared" si="142"/>
        <v>24148.09</v>
      </c>
      <c r="BU371" s="20">
        <v>0</v>
      </c>
      <c r="BV371" s="68">
        <f t="shared" si="143"/>
        <v>0</v>
      </c>
      <c r="BW371" s="21">
        <f t="shared" si="144"/>
        <v>52737.93</v>
      </c>
      <c r="BX371" s="21">
        <f t="shared" si="145"/>
        <v>12129.72</v>
      </c>
      <c r="BY371" s="21">
        <f t="shared" si="146"/>
        <v>64867.65</v>
      </c>
      <c r="CA371" s="66"/>
    </row>
    <row r="372" spans="1:79">
      <c r="A372" s="73">
        <f t="shared" si="147"/>
        <v>359</v>
      </c>
      <c r="B372" s="8" t="s">
        <v>649</v>
      </c>
      <c r="C372" s="8" t="s">
        <v>66</v>
      </c>
      <c r="D372" s="8" t="s">
        <v>67</v>
      </c>
      <c r="E372" s="8" t="s">
        <v>67</v>
      </c>
      <c r="F372" s="8" t="s">
        <v>68</v>
      </c>
      <c r="G372" s="8" t="s">
        <v>650</v>
      </c>
      <c r="H372" s="8"/>
      <c r="I372" s="8" t="s">
        <v>70</v>
      </c>
      <c r="J372" s="8" t="s">
        <v>644</v>
      </c>
      <c r="K372" s="8" t="s">
        <v>645</v>
      </c>
      <c r="L372" s="8" t="s">
        <v>67</v>
      </c>
      <c r="M372" s="8" t="s">
        <v>67</v>
      </c>
      <c r="N372" s="8" t="s">
        <v>646</v>
      </c>
      <c r="O372" s="8" t="s">
        <v>647</v>
      </c>
      <c r="P372" s="8"/>
      <c r="Q372" s="8" t="s">
        <v>740</v>
      </c>
      <c r="R372" s="8" t="s">
        <v>741</v>
      </c>
      <c r="S372" s="8">
        <v>0</v>
      </c>
      <c r="T372" s="9" t="s">
        <v>49</v>
      </c>
      <c r="U372" s="9" t="s">
        <v>35</v>
      </c>
      <c r="V372" s="8" t="s">
        <v>746</v>
      </c>
      <c r="W372" s="10">
        <v>45657</v>
      </c>
      <c r="X372" s="8" t="s">
        <v>747</v>
      </c>
      <c r="Y372" s="8" t="s">
        <v>1062</v>
      </c>
      <c r="Z372" s="8" t="s">
        <v>1065</v>
      </c>
      <c r="AA372" s="8" t="s">
        <v>67</v>
      </c>
      <c r="AB372" s="8" t="s">
        <v>67</v>
      </c>
      <c r="AC372" s="8" t="s">
        <v>1066</v>
      </c>
      <c r="AD372" s="8" t="s">
        <v>425</v>
      </c>
      <c r="AE372" s="8"/>
      <c r="AF372" s="11" t="s">
        <v>1861</v>
      </c>
      <c r="AG372" s="8" t="s">
        <v>1862</v>
      </c>
      <c r="AH372" s="12">
        <v>60303</v>
      </c>
      <c r="AI372" s="12">
        <v>0</v>
      </c>
      <c r="AJ372" s="12">
        <v>53657</v>
      </c>
      <c r="AK372" s="12">
        <v>44402</v>
      </c>
      <c r="AL372" s="12">
        <v>36344</v>
      </c>
      <c r="AM372" s="12">
        <v>26939</v>
      </c>
      <c r="AN372" s="12">
        <v>0</v>
      </c>
      <c r="AO372" s="12">
        <v>24575</v>
      </c>
      <c r="AP372" s="12">
        <v>24534</v>
      </c>
      <c r="AQ372" s="12">
        <v>38357</v>
      </c>
      <c r="AR372" s="12">
        <v>54729</v>
      </c>
      <c r="AS372" s="13">
        <v>66574</v>
      </c>
      <c r="AT372" s="14">
        <f>AH372+AI372+AJ372+AK372+AL372+AM372+AN372+AO372+AP372+AQ372+AR372+AS372</f>
        <v>430414</v>
      </c>
      <c r="AU372" s="8" t="str">
        <f>AU$18</f>
        <v>W-5.1</v>
      </c>
      <c r="AV372" s="8" t="s">
        <v>1147</v>
      </c>
      <c r="AW372" s="8" t="s">
        <v>861</v>
      </c>
      <c r="AX372" s="15">
        <v>8760</v>
      </c>
      <c r="AY372" s="9">
        <v>12</v>
      </c>
      <c r="AZ372" s="16">
        <v>0</v>
      </c>
      <c r="BA372" s="16">
        <v>100</v>
      </c>
      <c r="BB372" s="9">
        <f t="shared" si="130"/>
        <v>0</v>
      </c>
      <c r="BC372" s="9">
        <f t="shared" si="131"/>
        <v>430414</v>
      </c>
      <c r="BD372" s="17">
        <f t="shared" si="132"/>
        <v>0</v>
      </c>
      <c r="BE372" s="17">
        <f t="shared" si="133"/>
        <v>0</v>
      </c>
      <c r="BF372" s="18">
        <f t="shared" si="134"/>
        <v>0</v>
      </c>
      <c r="BG372" s="18">
        <f t="shared" si="135"/>
        <v>0</v>
      </c>
      <c r="BH372" s="18">
        <f t="shared" si="136"/>
        <v>0</v>
      </c>
      <c r="BI372" s="19">
        <f t="shared" si="137"/>
        <v>0</v>
      </c>
      <c r="BJ372" s="20">
        <f t="shared" si="138"/>
        <v>0</v>
      </c>
      <c r="BK372" s="19">
        <f t="shared" si="139"/>
        <v>0</v>
      </c>
      <c r="BL372" s="20">
        <f t="shared" si="140"/>
        <v>0</v>
      </c>
      <c r="BM372" s="12">
        <f>VLOOKUP(AU372,Ceny!$A$3:$E$9,2,FALSE)</f>
        <v>6.4200000000000004E-3</v>
      </c>
      <c r="BN372" s="20">
        <f>ROUND(BM372*AX372*AW372*AZ372/100,2)</f>
        <v>0</v>
      </c>
      <c r="BO372" s="12">
        <f>VLOOKUP(AU372,Ceny!$A$3:$E$9,4,FALSE)</f>
        <v>4.96E-3</v>
      </c>
      <c r="BP372" s="20">
        <f>ROUND(BO372*AW372*AX372*BA372/100,2)</f>
        <v>11905.19</v>
      </c>
      <c r="BQ372" s="12">
        <f>VLOOKUP(AU372,Ceny!$A$3:$E$9,3,FALSE)</f>
        <v>2.3060000000000001E-2</v>
      </c>
      <c r="BR372" s="20">
        <f t="shared" si="141"/>
        <v>0</v>
      </c>
      <c r="BS372" s="12">
        <f>VLOOKUP(AU372,Ceny!$A$3:$E$9,5,FALSE)</f>
        <v>1.8329999999999999E-2</v>
      </c>
      <c r="BT372" s="20">
        <f t="shared" si="142"/>
        <v>7889.49</v>
      </c>
      <c r="BU372" s="20">
        <v>0</v>
      </c>
      <c r="BV372" s="68">
        <f t="shared" si="143"/>
        <v>0</v>
      </c>
      <c r="BW372" s="21">
        <f t="shared" si="144"/>
        <v>19794.68</v>
      </c>
      <c r="BX372" s="21">
        <f t="shared" si="145"/>
        <v>4552.78</v>
      </c>
      <c r="BY372" s="21">
        <f t="shared" si="146"/>
        <v>24347.46</v>
      </c>
      <c r="CA372" s="66"/>
    </row>
    <row r="373" spans="1:79">
      <c r="A373" s="73">
        <f t="shared" si="147"/>
        <v>360</v>
      </c>
      <c r="B373" s="8" t="s">
        <v>649</v>
      </c>
      <c r="C373" s="8" t="s">
        <v>66</v>
      </c>
      <c r="D373" s="8" t="s">
        <v>67</v>
      </c>
      <c r="E373" s="8" t="s">
        <v>67</v>
      </c>
      <c r="F373" s="8" t="s">
        <v>68</v>
      </c>
      <c r="G373" s="8" t="s">
        <v>650</v>
      </c>
      <c r="H373" s="8"/>
      <c r="I373" s="8" t="s">
        <v>70</v>
      </c>
      <c r="J373" s="8" t="s">
        <v>644</v>
      </c>
      <c r="K373" s="8" t="s">
        <v>645</v>
      </c>
      <c r="L373" s="8" t="s">
        <v>67</v>
      </c>
      <c r="M373" s="8" t="s">
        <v>67</v>
      </c>
      <c r="N373" s="8" t="s">
        <v>646</v>
      </c>
      <c r="O373" s="8" t="s">
        <v>647</v>
      </c>
      <c r="P373" s="8"/>
      <c r="Q373" s="8" t="s">
        <v>740</v>
      </c>
      <c r="R373" s="8" t="s">
        <v>741</v>
      </c>
      <c r="S373" s="8">
        <v>0</v>
      </c>
      <c r="T373" s="9" t="s">
        <v>49</v>
      </c>
      <c r="U373" s="9" t="s">
        <v>35</v>
      </c>
      <c r="V373" s="8" t="s">
        <v>746</v>
      </c>
      <c r="W373" s="10">
        <v>45657</v>
      </c>
      <c r="X373" s="8" t="s">
        <v>747</v>
      </c>
      <c r="Y373" s="8" t="s">
        <v>1062</v>
      </c>
      <c r="Z373" s="8" t="s">
        <v>1067</v>
      </c>
      <c r="AA373" s="8" t="s">
        <v>67</v>
      </c>
      <c r="AB373" s="8" t="s">
        <v>67</v>
      </c>
      <c r="AC373" s="8" t="s">
        <v>1034</v>
      </c>
      <c r="AD373" s="8" t="s">
        <v>94</v>
      </c>
      <c r="AE373" s="8"/>
      <c r="AF373" s="11" t="s">
        <v>1863</v>
      </c>
      <c r="AG373" s="8" t="s">
        <v>1864</v>
      </c>
      <c r="AH373" s="12">
        <v>117422</v>
      </c>
      <c r="AI373" s="12">
        <v>0</v>
      </c>
      <c r="AJ373" s="12">
        <v>106725</v>
      </c>
      <c r="AK373" s="12">
        <v>90287</v>
      </c>
      <c r="AL373" s="12">
        <v>59041</v>
      </c>
      <c r="AM373" s="12">
        <v>32407</v>
      </c>
      <c r="AN373" s="12">
        <v>0</v>
      </c>
      <c r="AO373" s="12">
        <v>31667</v>
      </c>
      <c r="AP373" s="12">
        <v>31744</v>
      </c>
      <c r="AQ373" s="12">
        <v>67065</v>
      </c>
      <c r="AR373" s="12">
        <v>101843</v>
      </c>
      <c r="AS373" s="13">
        <v>113407</v>
      </c>
      <c r="AT373" s="14">
        <f>AH373+AI373+AJ373+AK373+AL373+AM373+AN373+AO373+AP373+AQ373+AR373+AS373</f>
        <v>751608</v>
      </c>
      <c r="AU373" s="8" t="str">
        <f>AU$18</f>
        <v>W-5.1</v>
      </c>
      <c r="AV373" s="8" t="s">
        <v>1147</v>
      </c>
      <c r="AW373" s="8" t="s">
        <v>1440</v>
      </c>
      <c r="AX373" s="15">
        <v>8760</v>
      </c>
      <c r="AY373" s="9">
        <v>12</v>
      </c>
      <c r="AZ373" s="16">
        <v>0</v>
      </c>
      <c r="BA373" s="16">
        <v>100</v>
      </c>
      <c r="BB373" s="9">
        <f t="shared" si="130"/>
        <v>0</v>
      </c>
      <c r="BC373" s="9">
        <f t="shared" si="131"/>
        <v>751608</v>
      </c>
      <c r="BD373" s="17">
        <f t="shared" si="132"/>
        <v>0</v>
      </c>
      <c r="BE373" s="17">
        <f t="shared" si="133"/>
        <v>0</v>
      </c>
      <c r="BF373" s="18">
        <f t="shared" si="134"/>
        <v>0</v>
      </c>
      <c r="BG373" s="18">
        <f t="shared" si="135"/>
        <v>0</v>
      </c>
      <c r="BH373" s="18">
        <f t="shared" si="136"/>
        <v>0</v>
      </c>
      <c r="BI373" s="19">
        <f t="shared" si="137"/>
        <v>0</v>
      </c>
      <c r="BJ373" s="20">
        <f t="shared" si="138"/>
        <v>0</v>
      </c>
      <c r="BK373" s="19">
        <f t="shared" si="139"/>
        <v>0</v>
      </c>
      <c r="BL373" s="20">
        <f t="shared" si="140"/>
        <v>0</v>
      </c>
      <c r="BM373" s="12">
        <f>VLOOKUP(AU373,Ceny!$A$3:$E$9,2,FALSE)</f>
        <v>6.4200000000000004E-3</v>
      </c>
      <c r="BN373" s="20">
        <f>ROUND(BM373*AX373*AW373*AZ373/100,2)</f>
        <v>0</v>
      </c>
      <c r="BO373" s="12">
        <f>VLOOKUP(AU373,Ceny!$A$3:$E$9,4,FALSE)</f>
        <v>4.96E-3</v>
      </c>
      <c r="BP373" s="20">
        <f>ROUND(BO373*AW373*AX373*BA373/100,2)</f>
        <v>16684.650000000001</v>
      </c>
      <c r="BQ373" s="12">
        <f>VLOOKUP(AU373,Ceny!$A$3:$E$9,3,FALSE)</f>
        <v>2.3060000000000001E-2</v>
      </c>
      <c r="BR373" s="20">
        <f t="shared" si="141"/>
        <v>0</v>
      </c>
      <c r="BS373" s="12">
        <f>VLOOKUP(AU373,Ceny!$A$3:$E$9,5,FALSE)</f>
        <v>1.8329999999999999E-2</v>
      </c>
      <c r="BT373" s="20">
        <f t="shared" si="142"/>
        <v>13776.97</v>
      </c>
      <c r="BU373" s="20">
        <v>0</v>
      </c>
      <c r="BV373" s="68">
        <f t="shared" si="143"/>
        <v>0</v>
      </c>
      <c r="BW373" s="21">
        <f t="shared" si="144"/>
        <v>30461.620000000003</v>
      </c>
      <c r="BX373" s="21">
        <f t="shared" si="145"/>
        <v>7006.17</v>
      </c>
      <c r="BY373" s="21">
        <f t="shared" si="146"/>
        <v>37467.79</v>
      </c>
      <c r="CA373" s="66"/>
    </row>
    <row r="374" spans="1:79">
      <c r="A374" s="73">
        <f t="shared" si="147"/>
        <v>361</v>
      </c>
      <c r="B374" s="8" t="s">
        <v>649</v>
      </c>
      <c r="C374" s="8" t="s">
        <v>66</v>
      </c>
      <c r="D374" s="8" t="s">
        <v>67</v>
      </c>
      <c r="E374" s="8" t="s">
        <v>67</v>
      </c>
      <c r="F374" s="8" t="s">
        <v>68</v>
      </c>
      <c r="G374" s="8" t="s">
        <v>650</v>
      </c>
      <c r="H374" s="8"/>
      <c r="I374" s="8" t="s">
        <v>70</v>
      </c>
      <c r="J374" s="8" t="s">
        <v>644</v>
      </c>
      <c r="K374" s="8" t="s">
        <v>645</v>
      </c>
      <c r="L374" s="8" t="s">
        <v>67</v>
      </c>
      <c r="M374" s="8" t="s">
        <v>67</v>
      </c>
      <c r="N374" s="8" t="s">
        <v>646</v>
      </c>
      <c r="O374" s="8" t="s">
        <v>647</v>
      </c>
      <c r="P374" s="8"/>
      <c r="Q374" s="8" t="s">
        <v>740</v>
      </c>
      <c r="R374" s="8" t="s">
        <v>741</v>
      </c>
      <c r="S374" s="8">
        <v>0</v>
      </c>
      <c r="T374" s="9" t="s">
        <v>49</v>
      </c>
      <c r="U374" s="9" t="s">
        <v>35</v>
      </c>
      <c r="V374" s="8" t="s">
        <v>746</v>
      </c>
      <c r="W374" s="10">
        <v>45657</v>
      </c>
      <c r="X374" s="8" t="s">
        <v>747</v>
      </c>
      <c r="Y374" s="8" t="s">
        <v>1062</v>
      </c>
      <c r="Z374" s="8" t="s">
        <v>1060</v>
      </c>
      <c r="AA374" s="8" t="s">
        <v>67</v>
      </c>
      <c r="AB374" s="8" t="s">
        <v>67</v>
      </c>
      <c r="AC374" s="8" t="s">
        <v>1006</v>
      </c>
      <c r="AD374" s="8" t="s">
        <v>1068</v>
      </c>
      <c r="AE374" s="8"/>
      <c r="AF374" s="11" t="s">
        <v>1865</v>
      </c>
      <c r="AG374" s="8" t="s">
        <v>1866</v>
      </c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3"/>
      <c r="AT374" s="14">
        <v>95943</v>
      </c>
      <c r="AU374" s="8" t="str">
        <f>AU$16</f>
        <v>W-4</v>
      </c>
      <c r="AV374" s="8" t="s">
        <v>1147</v>
      </c>
      <c r="AW374" s="8"/>
      <c r="AX374" s="15">
        <v>8760</v>
      </c>
      <c r="AY374" s="9">
        <v>12</v>
      </c>
      <c r="AZ374" s="16">
        <v>19.920000000000002</v>
      </c>
      <c r="BA374" s="16">
        <v>80.08</v>
      </c>
      <c r="BB374" s="9">
        <f t="shared" si="130"/>
        <v>19111.845600000001</v>
      </c>
      <c r="BC374" s="9">
        <f t="shared" si="131"/>
        <v>76831.154399999999</v>
      </c>
      <c r="BD374" s="17">
        <f t="shared" si="132"/>
        <v>0</v>
      </c>
      <c r="BE374" s="17">
        <f t="shared" si="133"/>
        <v>0</v>
      </c>
      <c r="BF374" s="18">
        <f t="shared" si="134"/>
        <v>0</v>
      </c>
      <c r="BG374" s="18">
        <f t="shared" si="135"/>
        <v>0</v>
      </c>
      <c r="BH374" s="18">
        <f t="shared" si="136"/>
        <v>0</v>
      </c>
      <c r="BI374" s="19">
        <f t="shared" si="137"/>
        <v>0</v>
      </c>
      <c r="BJ374" s="20">
        <f t="shared" si="138"/>
        <v>0</v>
      </c>
      <c r="BK374" s="19">
        <f t="shared" si="139"/>
        <v>0</v>
      </c>
      <c r="BL374" s="20">
        <f t="shared" si="140"/>
        <v>0</v>
      </c>
      <c r="BM374" s="12">
        <f>VLOOKUP(AU374,Ceny!$A$3:$E$9,2,FALSE)</f>
        <v>204.77</v>
      </c>
      <c r="BN374" s="20">
        <f>ROUND(BM374*AY374*AZ374/100,2)</f>
        <v>489.48</v>
      </c>
      <c r="BO374" s="12">
        <f>VLOOKUP(AU374,Ceny!$A$3:$E$9,4,FALSE)</f>
        <v>158.16</v>
      </c>
      <c r="BP374" s="20">
        <f>ROUND(BO374*AY374*BA374/100,2)</f>
        <v>1519.85</v>
      </c>
      <c r="BQ374" s="12">
        <f>VLOOKUP(AU374,Ceny!$A$3:$E$9,3,FALSE)</f>
        <v>4.4069999999999998E-2</v>
      </c>
      <c r="BR374" s="20">
        <f t="shared" si="141"/>
        <v>842.26</v>
      </c>
      <c r="BS374" s="12">
        <f>VLOOKUP(AU374,Ceny!$A$3:$E$9,5,FALSE)</f>
        <v>3.5020000000000003E-2</v>
      </c>
      <c r="BT374" s="20">
        <f t="shared" si="142"/>
        <v>2690.63</v>
      </c>
      <c r="BU374" s="20">
        <v>0</v>
      </c>
      <c r="BV374" s="68">
        <f t="shared" si="143"/>
        <v>0</v>
      </c>
      <c r="BW374" s="21">
        <f t="shared" si="144"/>
        <v>5542.2199999999993</v>
      </c>
      <c r="BX374" s="21">
        <f t="shared" si="145"/>
        <v>1274.71</v>
      </c>
      <c r="BY374" s="21">
        <f t="shared" si="146"/>
        <v>6816.9299999999994</v>
      </c>
      <c r="CA374" s="66"/>
    </row>
    <row r="375" spans="1:79">
      <c r="A375" s="73">
        <f t="shared" si="147"/>
        <v>362</v>
      </c>
      <c r="B375" s="8" t="s">
        <v>649</v>
      </c>
      <c r="C375" s="8" t="s">
        <v>66</v>
      </c>
      <c r="D375" s="8" t="s">
        <v>67</v>
      </c>
      <c r="E375" s="8" t="s">
        <v>67</v>
      </c>
      <c r="F375" s="8" t="s">
        <v>68</v>
      </c>
      <c r="G375" s="8" t="s">
        <v>650</v>
      </c>
      <c r="H375" s="8"/>
      <c r="I375" s="8" t="s">
        <v>70</v>
      </c>
      <c r="J375" s="8" t="s">
        <v>644</v>
      </c>
      <c r="K375" s="8" t="s">
        <v>645</v>
      </c>
      <c r="L375" s="8" t="s">
        <v>67</v>
      </c>
      <c r="M375" s="8" t="s">
        <v>67</v>
      </c>
      <c r="N375" s="8" t="s">
        <v>646</v>
      </c>
      <c r="O375" s="8" t="s">
        <v>647</v>
      </c>
      <c r="P375" s="8"/>
      <c r="Q375" s="8" t="s">
        <v>740</v>
      </c>
      <c r="R375" s="8" t="s">
        <v>741</v>
      </c>
      <c r="S375" s="8">
        <v>0</v>
      </c>
      <c r="T375" s="9" t="s">
        <v>49</v>
      </c>
      <c r="U375" s="9" t="s">
        <v>35</v>
      </c>
      <c r="V375" s="8" t="s">
        <v>746</v>
      </c>
      <c r="W375" s="10">
        <v>45657</v>
      </c>
      <c r="X375" s="8" t="s">
        <v>747</v>
      </c>
      <c r="Y375" s="8" t="s">
        <v>1062</v>
      </c>
      <c r="Z375" s="8" t="s">
        <v>1060</v>
      </c>
      <c r="AA375" s="8" t="s">
        <v>67</v>
      </c>
      <c r="AB375" s="8" t="s">
        <v>67</v>
      </c>
      <c r="AC375" s="8" t="s">
        <v>1006</v>
      </c>
      <c r="AD375" s="8" t="s">
        <v>1069</v>
      </c>
      <c r="AE375" s="8"/>
      <c r="AF375" s="11" t="s">
        <v>1867</v>
      </c>
      <c r="AG375" s="8"/>
      <c r="AH375" s="12">
        <v>29115</v>
      </c>
      <c r="AI375" s="12">
        <v>27863</v>
      </c>
      <c r="AJ375" s="12">
        <v>25164</v>
      </c>
      <c r="AK375" s="12">
        <v>18849</v>
      </c>
      <c r="AL375" s="12">
        <v>12041</v>
      </c>
      <c r="AM375" s="12">
        <v>9137</v>
      </c>
      <c r="AN375" s="12">
        <v>8453</v>
      </c>
      <c r="AO375" s="12">
        <v>8180</v>
      </c>
      <c r="AP375" s="12">
        <v>8476</v>
      </c>
      <c r="AQ375" s="12">
        <v>13274</v>
      </c>
      <c r="AR375" s="12">
        <v>25167</v>
      </c>
      <c r="AS375" s="13">
        <v>31141</v>
      </c>
      <c r="AT375" s="14">
        <f>AH375+AI375+AJ375+AK375+AL375+AM375+AN375+AO375+AP375+AQ375+AR375+AS375</f>
        <v>216860</v>
      </c>
      <c r="AU375" s="8" t="str">
        <f>AU$18</f>
        <v>W-5.1</v>
      </c>
      <c r="AV375" s="8" t="s">
        <v>1147</v>
      </c>
      <c r="AW375" s="8" t="s">
        <v>1868</v>
      </c>
      <c r="AX375" s="15">
        <v>8760</v>
      </c>
      <c r="AY375" s="9">
        <v>12</v>
      </c>
      <c r="AZ375" s="16">
        <v>19.239999999999998</v>
      </c>
      <c r="BA375" s="16">
        <v>80.760000000000005</v>
      </c>
      <c r="BB375" s="9">
        <f t="shared" si="130"/>
        <v>41723.863999999994</v>
      </c>
      <c r="BC375" s="9">
        <f t="shared" si="131"/>
        <v>175136.13600000003</v>
      </c>
      <c r="BD375" s="17">
        <f t="shared" si="132"/>
        <v>0</v>
      </c>
      <c r="BE375" s="17">
        <f t="shared" si="133"/>
        <v>0</v>
      </c>
      <c r="BF375" s="18">
        <f t="shared" si="134"/>
        <v>0</v>
      </c>
      <c r="BG375" s="18">
        <f t="shared" si="135"/>
        <v>0</v>
      </c>
      <c r="BH375" s="18">
        <f t="shared" si="136"/>
        <v>0</v>
      </c>
      <c r="BI375" s="19">
        <f t="shared" si="137"/>
        <v>0</v>
      </c>
      <c r="BJ375" s="20">
        <f t="shared" si="138"/>
        <v>0</v>
      </c>
      <c r="BK375" s="19">
        <f t="shared" si="139"/>
        <v>0</v>
      </c>
      <c r="BL375" s="20">
        <f t="shared" si="140"/>
        <v>0</v>
      </c>
      <c r="BM375" s="12">
        <f>VLOOKUP(AU375,Ceny!$A$3:$E$9,2,FALSE)</f>
        <v>6.4200000000000004E-3</v>
      </c>
      <c r="BN375" s="20">
        <f>ROUND(BM375*AX375*AW375*AZ375/100,2)</f>
        <v>4274.07</v>
      </c>
      <c r="BO375" s="12">
        <f>VLOOKUP(AU375,Ceny!$A$3:$E$9,4,FALSE)</f>
        <v>4.96E-3</v>
      </c>
      <c r="BP375" s="20">
        <f>ROUND(BO375*AW375*AX375*BA375/100,2)</f>
        <v>13860.51</v>
      </c>
      <c r="BQ375" s="12">
        <f>VLOOKUP(AU375,Ceny!$A$3:$E$9,3,FALSE)</f>
        <v>2.3060000000000001E-2</v>
      </c>
      <c r="BR375" s="20">
        <f t="shared" si="141"/>
        <v>962.15</v>
      </c>
      <c r="BS375" s="12">
        <f>VLOOKUP(AU375,Ceny!$A$3:$E$9,5,FALSE)</f>
        <v>1.8329999999999999E-2</v>
      </c>
      <c r="BT375" s="20">
        <f t="shared" si="142"/>
        <v>3210.25</v>
      </c>
      <c r="BU375" s="20">
        <v>0</v>
      </c>
      <c r="BV375" s="68">
        <f t="shared" si="143"/>
        <v>0</v>
      </c>
      <c r="BW375" s="21">
        <f t="shared" si="144"/>
        <v>22306.98</v>
      </c>
      <c r="BX375" s="21">
        <f t="shared" si="145"/>
        <v>5130.6099999999997</v>
      </c>
      <c r="BY375" s="21">
        <f t="shared" si="146"/>
        <v>27437.59</v>
      </c>
      <c r="CA375" s="66"/>
    </row>
    <row r="376" spans="1:79">
      <c r="A376" s="73">
        <f t="shared" si="147"/>
        <v>363</v>
      </c>
      <c r="B376" s="8" t="s">
        <v>649</v>
      </c>
      <c r="C376" s="8" t="s">
        <v>66</v>
      </c>
      <c r="D376" s="8" t="s">
        <v>67</v>
      </c>
      <c r="E376" s="8" t="s">
        <v>67</v>
      </c>
      <c r="F376" s="8" t="s">
        <v>68</v>
      </c>
      <c r="G376" s="8" t="s">
        <v>650</v>
      </c>
      <c r="H376" s="8"/>
      <c r="I376" s="8" t="s">
        <v>70</v>
      </c>
      <c r="J376" s="8" t="s">
        <v>644</v>
      </c>
      <c r="K376" s="8" t="s">
        <v>645</v>
      </c>
      <c r="L376" s="8" t="s">
        <v>67</v>
      </c>
      <c r="M376" s="8" t="s">
        <v>67</v>
      </c>
      <c r="N376" s="8" t="s">
        <v>646</v>
      </c>
      <c r="O376" s="8" t="s">
        <v>647</v>
      </c>
      <c r="P376" s="8"/>
      <c r="Q376" s="8" t="s">
        <v>740</v>
      </c>
      <c r="R376" s="8" t="s">
        <v>741</v>
      </c>
      <c r="S376" s="8">
        <v>0</v>
      </c>
      <c r="T376" s="9" t="s">
        <v>49</v>
      </c>
      <c r="U376" s="9" t="s">
        <v>35</v>
      </c>
      <c r="V376" s="8" t="s">
        <v>746</v>
      </c>
      <c r="W376" s="10">
        <v>45657</v>
      </c>
      <c r="X376" s="8" t="s">
        <v>747</v>
      </c>
      <c r="Y376" s="8" t="s">
        <v>1062</v>
      </c>
      <c r="Z376" s="8" t="s">
        <v>1070</v>
      </c>
      <c r="AA376" s="8" t="s">
        <v>67</v>
      </c>
      <c r="AB376" s="8" t="s">
        <v>67</v>
      </c>
      <c r="AC376" s="8" t="s">
        <v>1071</v>
      </c>
      <c r="AD376" s="8" t="s">
        <v>129</v>
      </c>
      <c r="AE376" s="8"/>
      <c r="AF376" s="11" t="s">
        <v>1869</v>
      </c>
      <c r="AG376" s="8" t="s">
        <v>1870</v>
      </c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3"/>
      <c r="AT376" s="14">
        <v>29898</v>
      </c>
      <c r="AU376" s="8" t="str">
        <f>AU$21</f>
        <v>W-3.6</v>
      </c>
      <c r="AV376" s="8" t="s">
        <v>1147</v>
      </c>
      <c r="AW376" s="8"/>
      <c r="AX376" s="15">
        <v>8760</v>
      </c>
      <c r="AY376" s="9">
        <v>12</v>
      </c>
      <c r="AZ376" s="16">
        <v>0</v>
      </c>
      <c r="BA376" s="16">
        <v>100</v>
      </c>
      <c r="BB376" s="9">
        <f t="shared" si="130"/>
        <v>0</v>
      </c>
      <c r="BC376" s="9">
        <f t="shared" si="131"/>
        <v>29898</v>
      </c>
      <c r="BD376" s="17">
        <f t="shared" si="132"/>
        <v>0</v>
      </c>
      <c r="BE376" s="17">
        <f t="shared" si="133"/>
        <v>0</v>
      </c>
      <c r="BF376" s="18">
        <f t="shared" si="134"/>
        <v>0</v>
      </c>
      <c r="BG376" s="18">
        <f t="shared" si="135"/>
        <v>0</v>
      </c>
      <c r="BH376" s="18">
        <f t="shared" si="136"/>
        <v>0</v>
      </c>
      <c r="BI376" s="19">
        <f t="shared" si="137"/>
        <v>0</v>
      </c>
      <c r="BJ376" s="20">
        <f t="shared" si="138"/>
        <v>0</v>
      </c>
      <c r="BK376" s="19">
        <f t="shared" si="139"/>
        <v>0</v>
      </c>
      <c r="BL376" s="20">
        <f t="shared" si="140"/>
        <v>0</v>
      </c>
      <c r="BM376" s="12">
        <f>VLOOKUP(AU376,Ceny!$A$3:$E$9,2,FALSE)</f>
        <v>42.41</v>
      </c>
      <c r="BN376" s="20">
        <f>ROUND(BM376*AY376*AZ376/100,2)</f>
        <v>0</v>
      </c>
      <c r="BO376" s="12">
        <f>VLOOKUP(AU376,Ceny!$A$3:$E$9,4,FALSE)</f>
        <v>32.76</v>
      </c>
      <c r="BP376" s="20">
        <f>ROUND(BO376*AY376*BA376/100,2)</f>
        <v>393.12</v>
      </c>
      <c r="BQ376" s="12">
        <f>VLOOKUP(AU376,Ceny!$A$3:$E$9,3,FALSE)</f>
        <v>4.4200000000000003E-2</v>
      </c>
      <c r="BR376" s="20">
        <f t="shared" si="141"/>
        <v>0</v>
      </c>
      <c r="BS376" s="12">
        <f>VLOOKUP(AU376,Ceny!$A$3:$E$9,5,FALSE)</f>
        <v>3.5119999999999998E-2</v>
      </c>
      <c r="BT376" s="20">
        <f t="shared" si="142"/>
        <v>1050.02</v>
      </c>
      <c r="BU376" s="20">
        <v>0</v>
      </c>
      <c r="BV376" s="68">
        <f t="shared" si="143"/>
        <v>0</v>
      </c>
      <c r="BW376" s="21">
        <f t="shared" si="144"/>
        <v>1443.1399999999999</v>
      </c>
      <c r="BX376" s="21">
        <f t="shared" si="145"/>
        <v>331.92</v>
      </c>
      <c r="BY376" s="21">
        <f t="shared" si="146"/>
        <v>1775.06</v>
      </c>
      <c r="CA376" s="66"/>
    </row>
    <row r="377" spans="1:79">
      <c r="A377" s="73">
        <f t="shared" si="147"/>
        <v>364</v>
      </c>
      <c r="B377" s="8" t="s">
        <v>649</v>
      </c>
      <c r="C377" s="8" t="s">
        <v>66</v>
      </c>
      <c r="D377" s="8" t="s">
        <v>67</v>
      </c>
      <c r="E377" s="8" t="s">
        <v>67</v>
      </c>
      <c r="F377" s="8" t="s">
        <v>68</v>
      </c>
      <c r="G377" s="8" t="s">
        <v>650</v>
      </c>
      <c r="H377" s="8"/>
      <c r="I377" s="8" t="s">
        <v>70</v>
      </c>
      <c r="J377" s="8" t="s">
        <v>644</v>
      </c>
      <c r="K377" s="8" t="s">
        <v>645</v>
      </c>
      <c r="L377" s="8" t="s">
        <v>67</v>
      </c>
      <c r="M377" s="8" t="s">
        <v>67</v>
      </c>
      <c r="N377" s="8" t="s">
        <v>646</v>
      </c>
      <c r="O377" s="8" t="s">
        <v>647</v>
      </c>
      <c r="P377" s="8"/>
      <c r="Q377" s="8" t="s">
        <v>740</v>
      </c>
      <c r="R377" s="8" t="s">
        <v>741</v>
      </c>
      <c r="S377" s="8">
        <v>0</v>
      </c>
      <c r="T377" s="9" t="s">
        <v>49</v>
      </c>
      <c r="U377" s="9" t="s">
        <v>35</v>
      </c>
      <c r="V377" s="8" t="s">
        <v>746</v>
      </c>
      <c r="W377" s="10">
        <v>45657</v>
      </c>
      <c r="X377" s="8" t="s">
        <v>747</v>
      </c>
      <c r="Y377" s="8" t="s">
        <v>1062</v>
      </c>
      <c r="Z377" s="8" t="s">
        <v>1070</v>
      </c>
      <c r="AA377" s="8" t="s">
        <v>67</v>
      </c>
      <c r="AB377" s="8" t="s">
        <v>67</v>
      </c>
      <c r="AC377" s="8" t="s">
        <v>1071</v>
      </c>
      <c r="AD377" s="8" t="s">
        <v>647</v>
      </c>
      <c r="AE377" s="8"/>
      <c r="AF377" s="11" t="s">
        <v>1871</v>
      </c>
      <c r="AG377" s="8" t="s">
        <v>1872</v>
      </c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3"/>
      <c r="AT377" s="14">
        <v>15817</v>
      </c>
      <c r="AU377" s="8" t="str">
        <f>AU$21</f>
        <v>W-3.6</v>
      </c>
      <c r="AV377" s="8" t="s">
        <v>1147</v>
      </c>
      <c r="AW377" s="8"/>
      <c r="AX377" s="15">
        <v>8760</v>
      </c>
      <c r="AY377" s="9">
        <v>12</v>
      </c>
      <c r="AZ377" s="16">
        <v>0</v>
      </c>
      <c r="BA377" s="16">
        <v>100</v>
      </c>
      <c r="BB377" s="9">
        <f t="shared" si="130"/>
        <v>0</v>
      </c>
      <c r="BC377" s="9">
        <f t="shared" si="131"/>
        <v>15817</v>
      </c>
      <c r="BD377" s="17">
        <f t="shared" si="132"/>
        <v>0</v>
      </c>
      <c r="BE377" s="17">
        <f t="shared" si="133"/>
        <v>0</v>
      </c>
      <c r="BF377" s="18">
        <f t="shared" si="134"/>
        <v>0</v>
      </c>
      <c r="BG377" s="18">
        <f t="shared" si="135"/>
        <v>0</v>
      </c>
      <c r="BH377" s="18">
        <f t="shared" si="136"/>
        <v>0</v>
      </c>
      <c r="BI377" s="19">
        <f t="shared" si="137"/>
        <v>0</v>
      </c>
      <c r="BJ377" s="20">
        <f t="shared" si="138"/>
        <v>0</v>
      </c>
      <c r="BK377" s="19">
        <f t="shared" si="139"/>
        <v>0</v>
      </c>
      <c r="BL377" s="20">
        <f t="shared" si="140"/>
        <v>0</v>
      </c>
      <c r="BM377" s="12">
        <f>VLOOKUP(AU377,Ceny!$A$3:$E$9,2,FALSE)</f>
        <v>42.41</v>
      </c>
      <c r="BN377" s="20">
        <f>ROUND(BM377*AY377*AZ377/100,2)</f>
        <v>0</v>
      </c>
      <c r="BO377" s="12">
        <f>VLOOKUP(AU377,Ceny!$A$3:$E$9,4,FALSE)</f>
        <v>32.76</v>
      </c>
      <c r="BP377" s="20">
        <f>ROUND(BO377*AY377*BA377/100,2)</f>
        <v>393.12</v>
      </c>
      <c r="BQ377" s="12">
        <f>VLOOKUP(AU377,Ceny!$A$3:$E$9,3,FALSE)</f>
        <v>4.4200000000000003E-2</v>
      </c>
      <c r="BR377" s="20">
        <f t="shared" si="141"/>
        <v>0</v>
      </c>
      <c r="BS377" s="12">
        <f>VLOOKUP(AU377,Ceny!$A$3:$E$9,5,FALSE)</f>
        <v>3.5119999999999998E-2</v>
      </c>
      <c r="BT377" s="20">
        <f t="shared" si="142"/>
        <v>555.49</v>
      </c>
      <c r="BU377" s="20">
        <v>0</v>
      </c>
      <c r="BV377" s="68">
        <f t="shared" si="143"/>
        <v>0</v>
      </c>
      <c r="BW377" s="21">
        <f t="shared" si="144"/>
        <v>948.61</v>
      </c>
      <c r="BX377" s="21">
        <f t="shared" si="145"/>
        <v>218.18</v>
      </c>
      <c r="BY377" s="21">
        <f t="shared" si="146"/>
        <v>1166.79</v>
      </c>
      <c r="CA377" s="66"/>
    </row>
    <row r="378" spans="1:79">
      <c r="A378" s="73">
        <f t="shared" si="147"/>
        <v>365</v>
      </c>
      <c r="B378" s="8" t="s">
        <v>649</v>
      </c>
      <c r="C378" s="8" t="s">
        <v>66</v>
      </c>
      <c r="D378" s="8" t="s">
        <v>67</v>
      </c>
      <c r="E378" s="8" t="s">
        <v>67</v>
      </c>
      <c r="F378" s="8" t="s">
        <v>68</v>
      </c>
      <c r="G378" s="8" t="s">
        <v>650</v>
      </c>
      <c r="H378" s="8"/>
      <c r="I378" s="8" t="s">
        <v>70</v>
      </c>
      <c r="J378" s="8" t="s">
        <v>644</v>
      </c>
      <c r="K378" s="8" t="s">
        <v>645</v>
      </c>
      <c r="L378" s="8" t="s">
        <v>67</v>
      </c>
      <c r="M378" s="8" t="s">
        <v>67</v>
      </c>
      <c r="N378" s="8" t="s">
        <v>646</v>
      </c>
      <c r="O378" s="8" t="s">
        <v>647</v>
      </c>
      <c r="P378" s="8"/>
      <c r="Q378" s="8" t="s">
        <v>740</v>
      </c>
      <c r="R378" s="8" t="s">
        <v>741</v>
      </c>
      <c r="S378" s="8">
        <v>0</v>
      </c>
      <c r="T378" s="9" t="s">
        <v>49</v>
      </c>
      <c r="U378" s="9" t="s">
        <v>35</v>
      </c>
      <c r="V378" s="8" t="s">
        <v>746</v>
      </c>
      <c r="W378" s="10">
        <v>45657</v>
      </c>
      <c r="X378" s="8" t="s">
        <v>747</v>
      </c>
      <c r="Y378" s="8" t="s">
        <v>1062</v>
      </c>
      <c r="Z378" s="8" t="s">
        <v>1072</v>
      </c>
      <c r="AA378" s="8" t="s">
        <v>67</v>
      </c>
      <c r="AB378" s="8" t="s">
        <v>67</v>
      </c>
      <c r="AC378" s="8" t="s">
        <v>1073</v>
      </c>
      <c r="AD378" s="8" t="s">
        <v>94</v>
      </c>
      <c r="AE378" s="8"/>
      <c r="AF378" s="11" t="s">
        <v>1873</v>
      </c>
      <c r="AG378" s="8" t="s">
        <v>1874</v>
      </c>
      <c r="AH378" s="12">
        <v>0</v>
      </c>
      <c r="AI378" s="12">
        <v>0</v>
      </c>
      <c r="AJ378" s="12">
        <v>106023</v>
      </c>
      <c r="AK378" s="12">
        <v>83007</v>
      </c>
      <c r="AL378" s="12">
        <v>37048</v>
      </c>
      <c r="AM378" s="12">
        <v>30746</v>
      </c>
      <c r="AN378" s="12">
        <v>0</v>
      </c>
      <c r="AO378" s="12">
        <v>27803</v>
      </c>
      <c r="AP378" s="12">
        <v>25974</v>
      </c>
      <c r="AQ378" s="12">
        <v>61905</v>
      </c>
      <c r="AR378" s="12">
        <v>122002</v>
      </c>
      <c r="AS378" s="13">
        <v>140360</v>
      </c>
      <c r="AT378" s="14">
        <f>AH378+AI378+AJ378+AK378+AL378+AM378+AN378+AO378+AP378+AQ378+AR378+AS378</f>
        <v>634868</v>
      </c>
      <c r="AU378" s="8" t="str">
        <f>AU$18</f>
        <v>W-5.1</v>
      </c>
      <c r="AV378" s="8" t="s">
        <v>1147</v>
      </c>
      <c r="AW378" s="8" t="s">
        <v>1440</v>
      </c>
      <c r="AX378" s="15">
        <v>8760</v>
      </c>
      <c r="AY378" s="9">
        <v>12</v>
      </c>
      <c r="AZ378" s="16">
        <v>15.25</v>
      </c>
      <c r="BA378" s="16">
        <v>84.75</v>
      </c>
      <c r="BB378" s="9">
        <f t="shared" si="130"/>
        <v>96817.37</v>
      </c>
      <c r="BC378" s="9">
        <f t="shared" si="131"/>
        <v>538050.63</v>
      </c>
      <c r="BD378" s="17">
        <f t="shared" si="132"/>
        <v>0</v>
      </c>
      <c r="BE378" s="17">
        <f t="shared" si="133"/>
        <v>0</v>
      </c>
      <c r="BF378" s="18">
        <f t="shared" si="134"/>
        <v>0</v>
      </c>
      <c r="BG378" s="18">
        <f t="shared" si="135"/>
        <v>0</v>
      </c>
      <c r="BH378" s="18">
        <f t="shared" si="136"/>
        <v>0</v>
      </c>
      <c r="BI378" s="19">
        <f t="shared" si="137"/>
        <v>0</v>
      </c>
      <c r="BJ378" s="20">
        <f t="shared" si="138"/>
        <v>0</v>
      </c>
      <c r="BK378" s="19">
        <f t="shared" si="139"/>
        <v>0</v>
      </c>
      <c r="BL378" s="20">
        <f t="shared" si="140"/>
        <v>0</v>
      </c>
      <c r="BM378" s="12">
        <f>VLOOKUP(AU378,Ceny!$A$3:$E$9,2,FALSE)</f>
        <v>6.4200000000000004E-3</v>
      </c>
      <c r="BN378" s="20">
        <f>ROUND(BM378*AX378*AW378*AZ378/100,2)</f>
        <v>3293.37</v>
      </c>
      <c r="BO378" s="12">
        <f>VLOOKUP(AU378,Ceny!$A$3:$E$9,4,FALSE)</f>
        <v>4.96E-3</v>
      </c>
      <c r="BP378" s="20">
        <f>ROUND(BO378*AW378*AX378*BA378/100,2)</f>
        <v>14140.24</v>
      </c>
      <c r="BQ378" s="12">
        <f>VLOOKUP(AU378,Ceny!$A$3:$E$9,3,FALSE)</f>
        <v>2.3060000000000001E-2</v>
      </c>
      <c r="BR378" s="20">
        <f t="shared" si="141"/>
        <v>2232.61</v>
      </c>
      <c r="BS378" s="12">
        <f>VLOOKUP(AU378,Ceny!$A$3:$E$9,5,FALSE)</f>
        <v>1.8329999999999999E-2</v>
      </c>
      <c r="BT378" s="20">
        <f t="shared" si="142"/>
        <v>9862.4699999999993</v>
      </c>
      <c r="BU378" s="20">
        <v>0</v>
      </c>
      <c r="BV378" s="68">
        <f t="shared" si="143"/>
        <v>0</v>
      </c>
      <c r="BW378" s="21">
        <f t="shared" si="144"/>
        <v>29528.69</v>
      </c>
      <c r="BX378" s="21">
        <f t="shared" si="145"/>
        <v>6791.6</v>
      </c>
      <c r="BY378" s="21">
        <f t="shared" si="146"/>
        <v>36320.29</v>
      </c>
      <c r="CA378" s="66"/>
    </row>
    <row r="379" spans="1:79">
      <c r="A379" s="73">
        <f t="shared" si="147"/>
        <v>366</v>
      </c>
      <c r="B379" s="8" t="s">
        <v>649</v>
      </c>
      <c r="C379" s="8" t="s">
        <v>66</v>
      </c>
      <c r="D379" s="8" t="s">
        <v>67</v>
      </c>
      <c r="E379" s="8" t="s">
        <v>67</v>
      </c>
      <c r="F379" s="8" t="s">
        <v>68</v>
      </c>
      <c r="G379" s="8" t="s">
        <v>650</v>
      </c>
      <c r="H379" s="8"/>
      <c r="I379" s="8" t="s">
        <v>70</v>
      </c>
      <c r="J379" s="8" t="s">
        <v>644</v>
      </c>
      <c r="K379" s="8" t="s">
        <v>645</v>
      </c>
      <c r="L379" s="8" t="s">
        <v>67</v>
      </c>
      <c r="M379" s="8" t="s">
        <v>67</v>
      </c>
      <c r="N379" s="8" t="s">
        <v>646</v>
      </c>
      <c r="O379" s="8" t="s">
        <v>647</v>
      </c>
      <c r="P379" s="8"/>
      <c r="Q379" s="8" t="s">
        <v>740</v>
      </c>
      <c r="R379" s="8" t="s">
        <v>741</v>
      </c>
      <c r="S379" s="8">
        <v>0</v>
      </c>
      <c r="T379" s="9" t="s">
        <v>49</v>
      </c>
      <c r="U379" s="9" t="s">
        <v>35</v>
      </c>
      <c r="V379" s="8" t="s">
        <v>746</v>
      </c>
      <c r="W379" s="10">
        <v>45657</v>
      </c>
      <c r="X379" s="8" t="s">
        <v>747</v>
      </c>
      <c r="Y379" s="8" t="s">
        <v>1062</v>
      </c>
      <c r="Z379" s="8" t="s">
        <v>1074</v>
      </c>
      <c r="AA379" s="8" t="s">
        <v>67</v>
      </c>
      <c r="AB379" s="8" t="s">
        <v>67</v>
      </c>
      <c r="AC379" s="8" t="s">
        <v>1075</v>
      </c>
      <c r="AD379" s="8" t="s">
        <v>971</v>
      </c>
      <c r="AE379" s="8"/>
      <c r="AF379" s="11" t="s">
        <v>1875</v>
      </c>
      <c r="AG379" s="8" t="s">
        <v>1876</v>
      </c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3"/>
      <c r="AT379" s="14">
        <v>12348</v>
      </c>
      <c r="AU379" s="8" t="str">
        <f>AU$21</f>
        <v>W-3.6</v>
      </c>
      <c r="AV379" s="8" t="s">
        <v>1147</v>
      </c>
      <c r="AW379" s="8"/>
      <c r="AX379" s="15">
        <v>8760</v>
      </c>
      <c r="AY379" s="9">
        <v>12</v>
      </c>
      <c r="AZ379" s="16">
        <v>80.400000000000006</v>
      </c>
      <c r="BA379" s="16">
        <v>19.600000000000001</v>
      </c>
      <c r="BB379" s="9">
        <f t="shared" si="130"/>
        <v>9927.7920000000013</v>
      </c>
      <c r="BC379" s="9">
        <f t="shared" si="131"/>
        <v>2420.2080000000001</v>
      </c>
      <c r="BD379" s="17">
        <f t="shared" si="132"/>
        <v>0</v>
      </c>
      <c r="BE379" s="17">
        <f t="shared" si="133"/>
        <v>0</v>
      </c>
      <c r="BF379" s="18">
        <f t="shared" si="134"/>
        <v>0</v>
      </c>
      <c r="BG379" s="18">
        <f t="shared" si="135"/>
        <v>0</v>
      </c>
      <c r="BH379" s="18">
        <f t="shared" si="136"/>
        <v>0</v>
      </c>
      <c r="BI379" s="19">
        <f t="shared" si="137"/>
        <v>0</v>
      </c>
      <c r="BJ379" s="20">
        <f t="shared" si="138"/>
        <v>0</v>
      </c>
      <c r="BK379" s="19">
        <f t="shared" si="139"/>
        <v>0</v>
      </c>
      <c r="BL379" s="20">
        <f t="shared" si="140"/>
        <v>0</v>
      </c>
      <c r="BM379" s="12">
        <f>VLOOKUP(AU379,Ceny!$A$3:$E$9,2,FALSE)</f>
        <v>42.41</v>
      </c>
      <c r="BN379" s="20">
        <f t="shared" ref="BN379:BN395" si="155">ROUND(BM379*AY379*AZ379/100,2)</f>
        <v>409.17</v>
      </c>
      <c r="BO379" s="12">
        <f>VLOOKUP(AU379,Ceny!$A$3:$E$9,4,FALSE)</f>
        <v>32.76</v>
      </c>
      <c r="BP379" s="20">
        <f t="shared" ref="BP379:BP395" si="156">ROUND(BO379*AY379*BA379/100,2)</f>
        <v>77.05</v>
      </c>
      <c r="BQ379" s="12">
        <f>VLOOKUP(AU379,Ceny!$A$3:$E$9,3,FALSE)</f>
        <v>4.4200000000000003E-2</v>
      </c>
      <c r="BR379" s="20">
        <f t="shared" si="141"/>
        <v>438.81</v>
      </c>
      <c r="BS379" s="12">
        <f>VLOOKUP(AU379,Ceny!$A$3:$E$9,5,FALSE)</f>
        <v>3.5119999999999998E-2</v>
      </c>
      <c r="BT379" s="20">
        <f t="shared" si="142"/>
        <v>85</v>
      </c>
      <c r="BU379" s="20">
        <v>0</v>
      </c>
      <c r="BV379" s="68">
        <f t="shared" si="143"/>
        <v>0</v>
      </c>
      <c r="BW379" s="21">
        <f t="shared" si="144"/>
        <v>1010.03</v>
      </c>
      <c r="BX379" s="21">
        <f t="shared" si="145"/>
        <v>232.31</v>
      </c>
      <c r="BY379" s="21">
        <f t="shared" si="146"/>
        <v>1242.3399999999999</v>
      </c>
      <c r="CA379" s="66"/>
    </row>
    <row r="380" spans="1:79">
      <c r="A380" s="73">
        <f t="shared" si="147"/>
        <v>367</v>
      </c>
      <c r="B380" s="8" t="s">
        <v>649</v>
      </c>
      <c r="C380" s="8" t="s">
        <v>66</v>
      </c>
      <c r="D380" s="8" t="s">
        <v>67</v>
      </c>
      <c r="E380" s="8" t="s">
        <v>67</v>
      </c>
      <c r="F380" s="8" t="s">
        <v>68</v>
      </c>
      <c r="G380" s="8" t="s">
        <v>650</v>
      </c>
      <c r="H380" s="8"/>
      <c r="I380" s="8" t="s">
        <v>70</v>
      </c>
      <c r="J380" s="8" t="s">
        <v>644</v>
      </c>
      <c r="K380" s="8" t="s">
        <v>645</v>
      </c>
      <c r="L380" s="8" t="s">
        <v>67</v>
      </c>
      <c r="M380" s="8" t="s">
        <v>67</v>
      </c>
      <c r="N380" s="8" t="s">
        <v>646</v>
      </c>
      <c r="O380" s="8" t="s">
        <v>647</v>
      </c>
      <c r="P380" s="8"/>
      <c r="Q380" s="8" t="s">
        <v>740</v>
      </c>
      <c r="R380" s="8" t="s">
        <v>741</v>
      </c>
      <c r="S380" s="8">
        <v>0</v>
      </c>
      <c r="T380" s="9" t="s">
        <v>49</v>
      </c>
      <c r="U380" s="9" t="s">
        <v>35</v>
      </c>
      <c r="V380" s="8" t="s">
        <v>746</v>
      </c>
      <c r="W380" s="10">
        <v>45657</v>
      </c>
      <c r="X380" s="8" t="s">
        <v>747</v>
      </c>
      <c r="Y380" s="8" t="s">
        <v>1062</v>
      </c>
      <c r="Z380" s="8" t="s">
        <v>1076</v>
      </c>
      <c r="AA380" s="8" t="s">
        <v>67</v>
      </c>
      <c r="AB380" s="8" t="s">
        <v>67</v>
      </c>
      <c r="AC380" s="8" t="s">
        <v>1077</v>
      </c>
      <c r="AD380" s="8" t="s">
        <v>276</v>
      </c>
      <c r="AE380" s="8"/>
      <c r="AF380" s="11" t="s">
        <v>1877</v>
      </c>
      <c r="AG380" s="8" t="s">
        <v>1878</v>
      </c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3"/>
      <c r="AT380" s="14">
        <v>56912</v>
      </c>
      <c r="AU380" s="8" t="str">
        <f>AU$21</f>
        <v>W-3.6</v>
      </c>
      <c r="AV380" s="8" t="s">
        <v>1147</v>
      </c>
      <c r="AW380" s="8"/>
      <c r="AX380" s="15">
        <v>8760</v>
      </c>
      <c r="AY380" s="9">
        <v>12</v>
      </c>
      <c r="AZ380" s="16">
        <v>0</v>
      </c>
      <c r="BA380" s="16">
        <v>100</v>
      </c>
      <c r="BB380" s="9">
        <f t="shared" si="130"/>
        <v>0</v>
      </c>
      <c r="BC380" s="9">
        <f t="shared" si="131"/>
        <v>56912</v>
      </c>
      <c r="BD380" s="17">
        <f t="shared" si="132"/>
        <v>0</v>
      </c>
      <c r="BE380" s="17">
        <f t="shared" si="133"/>
        <v>0</v>
      </c>
      <c r="BF380" s="18">
        <f t="shared" si="134"/>
        <v>0</v>
      </c>
      <c r="BG380" s="18">
        <f t="shared" si="135"/>
        <v>0</v>
      </c>
      <c r="BH380" s="18">
        <f t="shared" si="136"/>
        <v>0</v>
      </c>
      <c r="BI380" s="19">
        <f t="shared" si="137"/>
        <v>0</v>
      </c>
      <c r="BJ380" s="20">
        <f t="shared" si="138"/>
        <v>0</v>
      </c>
      <c r="BK380" s="19">
        <f t="shared" si="139"/>
        <v>0</v>
      </c>
      <c r="BL380" s="20">
        <f t="shared" si="140"/>
        <v>0</v>
      </c>
      <c r="BM380" s="12">
        <f>VLOOKUP(AU380,Ceny!$A$3:$E$9,2,FALSE)</f>
        <v>42.41</v>
      </c>
      <c r="BN380" s="20">
        <f t="shared" si="155"/>
        <v>0</v>
      </c>
      <c r="BO380" s="12">
        <f>VLOOKUP(AU380,Ceny!$A$3:$E$9,4,FALSE)</f>
        <v>32.76</v>
      </c>
      <c r="BP380" s="20">
        <f t="shared" si="156"/>
        <v>393.12</v>
      </c>
      <c r="BQ380" s="12">
        <f>VLOOKUP(AU380,Ceny!$A$3:$E$9,3,FALSE)</f>
        <v>4.4200000000000003E-2</v>
      </c>
      <c r="BR380" s="20">
        <f t="shared" si="141"/>
        <v>0</v>
      </c>
      <c r="BS380" s="12">
        <f>VLOOKUP(AU380,Ceny!$A$3:$E$9,5,FALSE)</f>
        <v>3.5119999999999998E-2</v>
      </c>
      <c r="BT380" s="20">
        <f t="shared" si="142"/>
        <v>1998.75</v>
      </c>
      <c r="BU380" s="20">
        <v>0</v>
      </c>
      <c r="BV380" s="68">
        <f t="shared" si="143"/>
        <v>0</v>
      </c>
      <c r="BW380" s="21">
        <f t="shared" si="144"/>
        <v>2391.87</v>
      </c>
      <c r="BX380" s="21">
        <f t="shared" si="145"/>
        <v>550.13</v>
      </c>
      <c r="BY380" s="21">
        <f t="shared" si="146"/>
        <v>2942</v>
      </c>
      <c r="CA380" s="66"/>
    </row>
    <row r="381" spans="1:79">
      <c r="A381" s="73">
        <f t="shared" si="147"/>
        <v>368</v>
      </c>
      <c r="B381" s="8" t="s">
        <v>649</v>
      </c>
      <c r="C381" s="8" t="s">
        <v>66</v>
      </c>
      <c r="D381" s="8" t="s">
        <v>67</v>
      </c>
      <c r="E381" s="8" t="s">
        <v>67</v>
      </c>
      <c r="F381" s="8" t="s">
        <v>68</v>
      </c>
      <c r="G381" s="8" t="s">
        <v>650</v>
      </c>
      <c r="H381" s="8"/>
      <c r="I381" s="8" t="s">
        <v>70</v>
      </c>
      <c r="J381" s="8" t="s">
        <v>644</v>
      </c>
      <c r="K381" s="8" t="s">
        <v>645</v>
      </c>
      <c r="L381" s="8" t="s">
        <v>67</v>
      </c>
      <c r="M381" s="8" t="s">
        <v>67</v>
      </c>
      <c r="N381" s="8" t="s">
        <v>646</v>
      </c>
      <c r="O381" s="8" t="s">
        <v>647</v>
      </c>
      <c r="P381" s="8"/>
      <c r="Q381" s="8" t="s">
        <v>740</v>
      </c>
      <c r="R381" s="8" t="s">
        <v>741</v>
      </c>
      <c r="S381" s="8">
        <v>0</v>
      </c>
      <c r="T381" s="9" t="s">
        <v>49</v>
      </c>
      <c r="U381" s="9" t="s">
        <v>35</v>
      </c>
      <c r="V381" s="8" t="s">
        <v>746</v>
      </c>
      <c r="W381" s="10">
        <v>45657</v>
      </c>
      <c r="X381" s="8" t="s">
        <v>747</v>
      </c>
      <c r="Y381" s="8" t="s">
        <v>1062</v>
      </c>
      <c r="Z381" s="8" t="s">
        <v>1078</v>
      </c>
      <c r="AA381" s="8" t="s">
        <v>67</v>
      </c>
      <c r="AB381" s="8" t="s">
        <v>67</v>
      </c>
      <c r="AC381" s="8" t="s">
        <v>1079</v>
      </c>
      <c r="AD381" s="8" t="s">
        <v>694</v>
      </c>
      <c r="AE381" s="8"/>
      <c r="AF381" s="11" t="s">
        <v>1879</v>
      </c>
      <c r="AG381" s="8" t="s">
        <v>1880</v>
      </c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3"/>
      <c r="AT381" s="14">
        <v>73898</v>
      </c>
      <c r="AU381" s="8" t="str">
        <f>AU$16</f>
        <v>W-4</v>
      </c>
      <c r="AV381" s="8" t="s">
        <v>1147</v>
      </c>
      <c r="AW381" s="8"/>
      <c r="AX381" s="15">
        <v>8760</v>
      </c>
      <c r="AY381" s="9">
        <v>12</v>
      </c>
      <c r="AZ381" s="16">
        <v>0</v>
      </c>
      <c r="BA381" s="16">
        <v>100</v>
      </c>
      <c r="BB381" s="9">
        <f t="shared" si="130"/>
        <v>0</v>
      </c>
      <c r="BC381" s="9">
        <f t="shared" si="131"/>
        <v>73898</v>
      </c>
      <c r="BD381" s="17">
        <f t="shared" si="132"/>
        <v>0</v>
      </c>
      <c r="BE381" s="17">
        <f t="shared" si="133"/>
        <v>0</v>
      </c>
      <c r="BF381" s="18">
        <f t="shared" si="134"/>
        <v>0</v>
      </c>
      <c r="BG381" s="18">
        <f t="shared" si="135"/>
        <v>0</v>
      </c>
      <c r="BH381" s="18">
        <f t="shared" si="136"/>
        <v>0</v>
      </c>
      <c r="BI381" s="19">
        <f t="shared" si="137"/>
        <v>0</v>
      </c>
      <c r="BJ381" s="20">
        <f t="shared" si="138"/>
        <v>0</v>
      </c>
      <c r="BK381" s="19">
        <f t="shared" si="139"/>
        <v>0</v>
      </c>
      <c r="BL381" s="20">
        <f t="shared" si="140"/>
        <v>0</v>
      </c>
      <c r="BM381" s="12">
        <f>VLOOKUP(AU381,Ceny!$A$3:$E$9,2,FALSE)</f>
        <v>204.77</v>
      </c>
      <c r="BN381" s="20">
        <f t="shared" si="155"/>
        <v>0</v>
      </c>
      <c r="BO381" s="12">
        <f>VLOOKUP(AU381,Ceny!$A$3:$E$9,4,FALSE)</f>
        <v>158.16</v>
      </c>
      <c r="BP381" s="20">
        <f t="shared" si="156"/>
        <v>1897.92</v>
      </c>
      <c r="BQ381" s="12">
        <f>VLOOKUP(AU381,Ceny!$A$3:$E$9,3,FALSE)</f>
        <v>4.4069999999999998E-2</v>
      </c>
      <c r="BR381" s="20">
        <f t="shared" si="141"/>
        <v>0</v>
      </c>
      <c r="BS381" s="12">
        <f>VLOOKUP(AU381,Ceny!$A$3:$E$9,5,FALSE)</f>
        <v>3.5020000000000003E-2</v>
      </c>
      <c r="BT381" s="20">
        <f t="shared" si="142"/>
        <v>2587.91</v>
      </c>
      <c r="BU381" s="20">
        <v>0</v>
      </c>
      <c r="BV381" s="68">
        <f t="shared" si="143"/>
        <v>0</v>
      </c>
      <c r="BW381" s="21">
        <f t="shared" si="144"/>
        <v>4485.83</v>
      </c>
      <c r="BX381" s="21">
        <f t="shared" si="145"/>
        <v>1031.74</v>
      </c>
      <c r="BY381" s="21">
        <f t="shared" si="146"/>
        <v>5517.57</v>
      </c>
      <c r="CA381" s="66"/>
    </row>
    <row r="382" spans="1:79">
      <c r="A382" s="73">
        <f t="shared" si="147"/>
        <v>369</v>
      </c>
      <c r="B382" s="8" t="s">
        <v>649</v>
      </c>
      <c r="C382" s="8" t="s">
        <v>66</v>
      </c>
      <c r="D382" s="8" t="s">
        <v>67</v>
      </c>
      <c r="E382" s="8" t="s">
        <v>67</v>
      </c>
      <c r="F382" s="8" t="s">
        <v>68</v>
      </c>
      <c r="G382" s="8" t="s">
        <v>650</v>
      </c>
      <c r="H382" s="8"/>
      <c r="I382" s="8" t="s">
        <v>70</v>
      </c>
      <c r="J382" s="8" t="s">
        <v>644</v>
      </c>
      <c r="K382" s="8" t="s">
        <v>645</v>
      </c>
      <c r="L382" s="8" t="s">
        <v>67</v>
      </c>
      <c r="M382" s="8" t="s">
        <v>67</v>
      </c>
      <c r="N382" s="8" t="s">
        <v>646</v>
      </c>
      <c r="O382" s="8" t="s">
        <v>647</v>
      </c>
      <c r="P382" s="8"/>
      <c r="Q382" s="8" t="s">
        <v>740</v>
      </c>
      <c r="R382" s="8" t="s">
        <v>741</v>
      </c>
      <c r="S382" s="8">
        <v>0</v>
      </c>
      <c r="T382" s="9" t="s">
        <v>49</v>
      </c>
      <c r="U382" s="9" t="s">
        <v>35</v>
      </c>
      <c r="V382" s="8" t="s">
        <v>746</v>
      </c>
      <c r="W382" s="10">
        <v>45657</v>
      </c>
      <c r="X382" s="8" t="s">
        <v>747</v>
      </c>
      <c r="Y382" s="8" t="s">
        <v>1062</v>
      </c>
      <c r="Z382" s="8" t="s">
        <v>1080</v>
      </c>
      <c r="AA382" s="8" t="s">
        <v>67</v>
      </c>
      <c r="AB382" s="8" t="s">
        <v>67</v>
      </c>
      <c r="AC382" s="8" t="s">
        <v>1081</v>
      </c>
      <c r="AD382" s="8" t="s">
        <v>1082</v>
      </c>
      <c r="AE382" s="8"/>
      <c r="AF382" s="11" t="s">
        <v>1881</v>
      </c>
      <c r="AG382" s="8" t="s">
        <v>1882</v>
      </c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3"/>
      <c r="AT382" s="14">
        <v>37734</v>
      </c>
      <c r="AU382" s="8" t="str">
        <f>AU$21</f>
        <v>W-3.6</v>
      </c>
      <c r="AV382" s="8" t="s">
        <v>1147</v>
      </c>
      <c r="AW382" s="8"/>
      <c r="AX382" s="15">
        <v>8760</v>
      </c>
      <c r="AY382" s="9">
        <v>12</v>
      </c>
      <c r="AZ382" s="16">
        <v>100</v>
      </c>
      <c r="BA382" s="16">
        <v>0</v>
      </c>
      <c r="BB382" s="9">
        <f t="shared" si="130"/>
        <v>37734</v>
      </c>
      <c r="BC382" s="9">
        <f t="shared" si="131"/>
        <v>0</v>
      </c>
      <c r="BD382" s="17">
        <f t="shared" si="132"/>
        <v>0</v>
      </c>
      <c r="BE382" s="17">
        <f t="shared" si="133"/>
        <v>0</v>
      </c>
      <c r="BF382" s="18">
        <f t="shared" si="134"/>
        <v>0</v>
      </c>
      <c r="BG382" s="18">
        <f t="shared" si="135"/>
        <v>0</v>
      </c>
      <c r="BH382" s="18">
        <f t="shared" si="136"/>
        <v>0</v>
      </c>
      <c r="BI382" s="19">
        <f t="shared" si="137"/>
        <v>0</v>
      </c>
      <c r="BJ382" s="20">
        <f t="shared" si="138"/>
        <v>0</v>
      </c>
      <c r="BK382" s="19">
        <f t="shared" si="139"/>
        <v>0</v>
      </c>
      <c r="BL382" s="20">
        <f t="shared" si="140"/>
        <v>0</v>
      </c>
      <c r="BM382" s="12">
        <f>VLOOKUP(AU382,Ceny!$A$3:$E$9,2,FALSE)</f>
        <v>42.41</v>
      </c>
      <c r="BN382" s="20">
        <f t="shared" si="155"/>
        <v>508.92</v>
      </c>
      <c r="BO382" s="12">
        <f>VLOOKUP(AU382,Ceny!$A$3:$E$9,4,FALSE)</f>
        <v>32.76</v>
      </c>
      <c r="BP382" s="20">
        <f t="shared" si="156"/>
        <v>0</v>
      </c>
      <c r="BQ382" s="12">
        <f>VLOOKUP(AU382,Ceny!$A$3:$E$9,3,FALSE)</f>
        <v>4.4200000000000003E-2</v>
      </c>
      <c r="BR382" s="20">
        <f t="shared" si="141"/>
        <v>1667.84</v>
      </c>
      <c r="BS382" s="12">
        <f>VLOOKUP(AU382,Ceny!$A$3:$E$9,5,FALSE)</f>
        <v>3.5119999999999998E-2</v>
      </c>
      <c r="BT382" s="20">
        <f t="shared" si="142"/>
        <v>0</v>
      </c>
      <c r="BU382" s="20">
        <v>0</v>
      </c>
      <c r="BV382" s="68">
        <f t="shared" si="143"/>
        <v>0</v>
      </c>
      <c r="BW382" s="21">
        <f t="shared" si="144"/>
        <v>2176.7599999999998</v>
      </c>
      <c r="BX382" s="21">
        <f t="shared" si="145"/>
        <v>500.65</v>
      </c>
      <c r="BY382" s="21">
        <f t="shared" si="146"/>
        <v>2677.41</v>
      </c>
      <c r="CA382" s="66"/>
    </row>
    <row r="383" spans="1:79">
      <c r="A383" s="73">
        <f t="shared" si="147"/>
        <v>370</v>
      </c>
      <c r="B383" s="8" t="s">
        <v>649</v>
      </c>
      <c r="C383" s="8" t="s">
        <v>66</v>
      </c>
      <c r="D383" s="8" t="s">
        <v>67</v>
      </c>
      <c r="E383" s="8" t="s">
        <v>67</v>
      </c>
      <c r="F383" s="8" t="s">
        <v>68</v>
      </c>
      <c r="G383" s="8" t="s">
        <v>650</v>
      </c>
      <c r="H383" s="8"/>
      <c r="I383" s="8" t="s">
        <v>70</v>
      </c>
      <c r="J383" s="8" t="s">
        <v>644</v>
      </c>
      <c r="K383" s="8" t="s">
        <v>645</v>
      </c>
      <c r="L383" s="8" t="s">
        <v>67</v>
      </c>
      <c r="M383" s="8" t="s">
        <v>67</v>
      </c>
      <c r="N383" s="8" t="s">
        <v>646</v>
      </c>
      <c r="O383" s="8" t="s">
        <v>647</v>
      </c>
      <c r="P383" s="8"/>
      <c r="Q383" s="8" t="s">
        <v>740</v>
      </c>
      <c r="R383" s="8" t="s">
        <v>741</v>
      </c>
      <c r="S383" s="8">
        <v>0</v>
      </c>
      <c r="T383" s="9" t="s">
        <v>49</v>
      </c>
      <c r="U383" s="9" t="s">
        <v>35</v>
      </c>
      <c r="V383" s="8" t="s">
        <v>746</v>
      </c>
      <c r="W383" s="10">
        <v>45657</v>
      </c>
      <c r="X383" s="8" t="s">
        <v>747</v>
      </c>
      <c r="Y383" s="8" t="s">
        <v>1062</v>
      </c>
      <c r="Z383" s="8" t="s">
        <v>1083</v>
      </c>
      <c r="AA383" s="8" t="s">
        <v>67</v>
      </c>
      <c r="AB383" s="8" t="s">
        <v>67</v>
      </c>
      <c r="AC383" s="8" t="s">
        <v>1084</v>
      </c>
      <c r="AD383" s="8" t="s">
        <v>384</v>
      </c>
      <c r="AE383" s="8"/>
      <c r="AF383" s="11" t="s">
        <v>1883</v>
      </c>
      <c r="AG383" s="8" t="s">
        <v>1884</v>
      </c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3"/>
      <c r="AT383" s="14">
        <v>40115</v>
      </c>
      <c r="AU383" s="8" t="str">
        <f>AU$21</f>
        <v>W-3.6</v>
      </c>
      <c r="AV383" s="8" t="s">
        <v>1147</v>
      </c>
      <c r="AW383" s="8"/>
      <c r="AX383" s="15">
        <v>8760</v>
      </c>
      <c r="AY383" s="9">
        <v>12</v>
      </c>
      <c r="AZ383" s="16">
        <v>100</v>
      </c>
      <c r="BA383" s="16">
        <v>0</v>
      </c>
      <c r="BB383" s="9">
        <f t="shared" si="130"/>
        <v>40115</v>
      </c>
      <c r="BC383" s="9">
        <f t="shared" si="131"/>
        <v>0</v>
      </c>
      <c r="BD383" s="17">
        <f t="shared" si="132"/>
        <v>0</v>
      </c>
      <c r="BE383" s="17">
        <f t="shared" si="133"/>
        <v>0</v>
      </c>
      <c r="BF383" s="18">
        <f t="shared" si="134"/>
        <v>0</v>
      </c>
      <c r="BG383" s="18">
        <f t="shared" si="135"/>
        <v>0</v>
      </c>
      <c r="BH383" s="18">
        <f t="shared" si="136"/>
        <v>0</v>
      </c>
      <c r="BI383" s="19">
        <f t="shared" si="137"/>
        <v>0</v>
      </c>
      <c r="BJ383" s="20">
        <f t="shared" si="138"/>
        <v>0</v>
      </c>
      <c r="BK383" s="19">
        <f t="shared" si="139"/>
        <v>0</v>
      </c>
      <c r="BL383" s="20">
        <f t="shared" si="140"/>
        <v>0</v>
      </c>
      <c r="BM383" s="12">
        <f>VLOOKUP(AU383,Ceny!$A$3:$E$9,2,FALSE)</f>
        <v>42.41</v>
      </c>
      <c r="BN383" s="20">
        <f t="shared" si="155"/>
        <v>508.92</v>
      </c>
      <c r="BO383" s="12">
        <f>VLOOKUP(AU383,Ceny!$A$3:$E$9,4,FALSE)</f>
        <v>32.76</v>
      </c>
      <c r="BP383" s="20">
        <f t="shared" si="156"/>
        <v>0</v>
      </c>
      <c r="BQ383" s="12">
        <f>VLOOKUP(AU383,Ceny!$A$3:$E$9,3,FALSE)</f>
        <v>4.4200000000000003E-2</v>
      </c>
      <c r="BR383" s="20">
        <f t="shared" si="141"/>
        <v>1773.08</v>
      </c>
      <c r="BS383" s="12">
        <f>VLOOKUP(AU383,Ceny!$A$3:$E$9,5,FALSE)</f>
        <v>3.5119999999999998E-2</v>
      </c>
      <c r="BT383" s="20">
        <f t="shared" si="142"/>
        <v>0</v>
      </c>
      <c r="BU383" s="20">
        <v>0</v>
      </c>
      <c r="BV383" s="68">
        <f t="shared" si="143"/>
        <v>0</v>
      </c>
      <c r="BW383" s="21">
        <f t="shared" si="144"/>
        <v>2282</v>
      </c>
      <c r="BX383" s="21">
        <f t="shared" si="145"/>
        <v>524.86</v>
      </c>
      <c r="BY383" s="21">
        <f t="shared" si="146"/>
        <v>2806.86</v>
      </c>
      <c r="CA383" s="66"/>
    </row>
    <row r="384" spans="1:79">
      <c r="A384" s="73">
        <f t="shared" si="147"/>
        <v>371</v>
      </c>
      <c r="B384" s="8" t="s">
        <v>649</v>
      </c>
      <c r="C384" s="8" t="s">
        <v>66</v>
      </c>
      <c r="D384" s="8" t="s">
        <v>67</v>
      </c>
      <c r="E384" s="8" t="s">
        <v>67</v>
      </c>
      <c r="F384" s="8" t="s">
        <v>68</v>
      </c>
      <c r="G384" s="8" t="s">
        <v>650</v>
      </c>
      <c r="H384" s="8"/>
      <c r="I384" s="8" t="s">
        <v>70</v>
      </c>
      <c r="J384" s="8" t="s">
        <v>644</v>
      </c>
      <c r="K384" s="8" t="s">
        <v>645</v>
      </c>
      <c r="L384" s="8" t="s">
        <v>67</v>
      </c>
      <c r="M384" s="8" t="s">
        <v>67</v>
      </c>
      <c r="N384" s="8" t="s">
        <v>646</v>
      </c>
      <c r="O384" s="8" t="s">
        <v>647</v>
      </c>
      <c r="P384" s="8"/>
      <c r="Q384" s="8" t="s">
        <v>740</v>
      </c>
      <c r="R384" s="8" t="s">
        <v>741</v>
      </c>
      <c r="S384" s="8">
        <v>0</v>
      </c>
      <c r="T384" s="9" t="s">
        <v>49</v>
      </c>
      <c r="U384" s="9" t="s">
        <v>35</v>
      </c>
      <c r="V384" s="8" t="s">
        <v>746</v>
      </c>
      <c r="W384" s="10">
        <v>45657</v>
      </c>
      <c r="X384" s="8" t="s">
        <v>747</v>
      </c>
      <c r="Y384" s="8" t="s">
        <v>1062</v>
      </c>
      <c r="Z384" s="8" t="s">
        <v>1085</v>
      </c>
      <c r="AA384" s="8" t="s">
        <v>67</v>
      </c>
      <c r="AB384" s="8" t="s">
        <v>67</v>
      </c>
      <c r="AC384" s="8" t="s">
        <v>533</v>
      </c>
      <c r="AD384" s="8" t="s">
        <v>1086</v>
      </c>
      <c r="AE384" s="8"/>
      <c r="AF384" s="11" t="s">
        <v>1885</v>
      </c>
      <c r="AG384" s="8" t="s">
        <v>1886</v>
      </c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3"/>
      <c r="AT384" s="14">
        <v>10269</v>
      </c>
      <c r="AU384" s="8" t="str">
        <f>AU$21</f>
        <v>W-3.6</v>
      </c>
      <c r="AV384" s="8" t="s">
        <v>1147</v>
      </c>
      <c r="AW384" s="8"/>
      <c r="AX384" s="15">
        <v>8760</v>
      </c>
      <c r="AY384" s="9">
        <v>12</v>
      </c>
      <c r="AZ384" s="16">
        <v>100</v>
      </c>
      <c r="BA384" s="16">
        <v>0</v>
      </c>
      <c r="BB384" s="9">
        <f t="shared" si="130"/>
        <v>10269</v>
      </c>
      <c r="BC384" s="9">
        <f t="shared" si="131"/>
        <v>0</v>
      </c>
      <c r="BD384" s="17">
        <f t="shared" si="132"/>
        <v>0</v>
      </c>
      <c r="BE384" s="17">
        <f t="shared" si="133"/>
        <v>0</v>
      </c>
      <c r="BF384" s="18">
        <f t="shared" si="134"/>
        <v>0</v>
      </c>
      <c r="BG384" s="18">
        <f t="shared" si="135"/>
        <v>0</v>
      </c>
      <c r="BH384" s="18">
        <f t="shared" si="136"/>
        <v>0</v>
      </c>
      <c r="BI384" s="19">
        <f t="shared" si="137"/>
        <v>0</v>
      </c>
      <c r="BJ384" s="20">
        <f t="shared" si="138"/>
        <v>0</v>
      </c>
      <c r="BK384" s="19">
        <f t="shared" si="139"/>
        <v>0</v>
      </c>
      <c r="BL384" s="20">
        <f t="shared" si="140"/>
        <v>0</v>
      </c>
      <c r="BM384" s="12">
        <f>VLOOKUP(AU384,Ceny!$A$3:$E$9,2,FALSE)</f>
        <v>42.41</v>
      </c>
      <c r="BN384" s="20">
        <f t="shared" si="155"/>
        <v>508.92</v>
      </c>
      <c r="BO384" s="12">
        <f>VLOOKUP(AU384,Ceny!$A$3:$E$9,4,FALSE)</f>
        <v>32.76</v>
      </c>
      <c r="BP384" s="20">
        <f t="shared" si="156"/>
        <v>0</v>
      </c>
      <c r="BQ384" s="12">
        <f>VLOOKUP(AU384,Ceny!$A$3:$E$9,3,FALSE)</f>
        <v>4.4200000000000003E-2</v>
      </c>
      <c r="BR384" s="20">
        <f t="shared" si="141"/>
        <v>453.89</v>
      </c>
      <c r="BS384" s="12">
        <f>VLOOKUP(AU384,Ceny!$A$3:$E$9,5,FALSE)</f>
        <v>3.5119999999999998E-2</v>
      </c>
      <c r="BT384" s="20">
        <f t="shared" si="142"/>
        <v>0</v>
      </c>
      <c r="BU384" s="20">
        <v>0</v>
      </c>
      <c r="BV384" s="68">
        <f t="shared" si="143"/>
        <v>0</v>
      </c>
      <c r="BW384" s="21">
        <f t="shared" si="144"/>
        <v>962.81</v>
      </c>
      <c r="BX384" s="21">
        <f t="shared" si="145"/>
        <v>221.45</v>
      </c>
      <c r="BY384" s="21">
        <f t="shared" si="146"/>
        <v>1184.26</v>
      </c>
      <c r="CA384" s="66"/>
    </row>
    <row r="385" spans="1:79">
      <c r="A385" s="73">
        <f t="shared" si="147"/>
        <v>372</v>
      </c>
      <c r="B385" s="8" t="s">
        <v>649</v>
      </c>
      <c r="C385" s="8" t="s">
        <v>66</v>
      </c>
      <c r="D385" s="8" t="s">
        <v>67</v>
      </c>
      <c r="E385" s="8" t="s">
        <v>67</v>
      </c>
      <c r="F385" s="8" t="s">
        <v>68</v>
      </c>
      <c r="G385" s="8" t="s">
        <v>650</v>
      </c>
      <c r="H385" s="8"/>
      <c r="I385" s="8" t="s">
        <v>70</v>
      </c>
      <c r="J385" s="8" t="s">
        <v>644</v>
      </c>
      <c r="K385" s="8" t="s">
        <v>645</v>
      </c>
      <c r="L385" s="8" t="s">
        <v>67</v>
      </c>
      <c r="M385" s="8" t="s">
        <v>67</v>
      </c>
      <c r="N385" s="8" t="s">
        <v>646</v>
      </c>
      <c r="O385" s="8" t="s">
        <v>647</v>
      </c>
      <c r="P385" s="8"/>
      <c r="Q385" s="8" t="s">
        <v>740</v>
      </c>
      <c r="R385" s="8" t="s">
        <v>741</v>
      </c>
      <c r="S385" s="8">
        <v>0</v>
      </c>
      <c r="T385" s="9" t="s">
        <v>49</v>
      </c>
      <c r="U385" s="9" t="s">
        <v>35</v>
      </c>
      <c r="V385" s="8" t="s">
        <v>746</v>
      </c>
      <c r="W385" s="10">
        <v>45657</v>
      </c>
      <c r="X385" s="8" t="s">
        <v>747</v>
      </c>
      <c r="Y385" s="8" t="s">
        <v>1062</v>
      </c>
      <c r="Z385" s="8" t="s">
        <v>1087</v>
      </c>
      <c r="AA385" s="8" t="s">
        <v>67</v>
      </c>
      <c r="AB385" s="8" t="s">
        <v>67</v>
      </c>
      <c r="AC385" s="8" t="s">
        <v>1088</v>
      </c>
      <c r="AD385" s="8" t="s">
        <v>795</v>
      </c>
      <c r="AE385" s="8" t="s">
        <v>94</v>
      </c>
      <c r="AF385" s="11" t="s">
        <v>1887</v>
      </c>
      <c r="AG385" s="8" t="s">
        <v>1888</v>
      </c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3"/>
      <c r="AT385" s="14">
        <v>0</v>
      </c>
      <c r="AU385" s="8" t="str">
        <f>AU$14</f>
        <v>W-1.1</v>
      </c>
      <c r="AV385" s="8" t="s">
        <v>1147</v>
      </c>
      <c r="AW385" s="8"/>
      <c r="AX385" s="15">
        <v>8760</v>
      </c>
      <c r="AY385" s="9">
        <v>12</v>
      </c>
      <c r="AZ385" s="16">
        <v>100</v>
      </c>
      <c r="BA385" s="16">
        <v>0</v>
      </c>
      <c r="BB385" s="9">
        <f t="shared" si="130"/>
        <v>0</v>
      </c>
      <c r="BC385" s="9">
        <f t="shared" si="131"/>
        <v>0</v>
      </c>
      <c r="BD385" s="17">
        <f t="shared" si="132"/>
        <v>0</v>
      </c>
      <c r="BE385" s="17">
        <f t="shared" si="133"/>
        <v>0</v>
      </c>
      <c r="BF385" s="18">
        <f t="shared" si="134"/>
        <v>0</v>
      </c>
      <c r="BG385" s="18">
        <f t="shared" si="135"/>
        <v>0</v>
      </c>
      <c r="BH385" s="18">
        <f t="shared" si="136"/>
        <v>0</v>
      </c>
      <c r="BI385" s="19">
        <f t="shared" si="137"/>
        <v>0</v>
      </c>
      <c r="BJ385" s="20">
        <f t="shared" si="138"/>
        <v>0</v>
      </c>
      <c r="BK385" s="19">
        <f t="shared" si="139"/>
        <v>0</v>
      </c>
      <c r="BL385" s="20">
        <f t="shared" si="140"/>
        <v>0</v>
      </c>
      <c r="BM385" s="12">
        <f>VLOOKUP(AU385,Ceny!$A$3:$E$9,2,FALSE)</f>
        <v>6.01</v>
      </c>
      <c r="BN385" s="20">
        <f t="shared" si="155"/>
        <v>72.12</v>
      </c>
      <c r="BO385" s="12">
        <f>VLOOKUP(AU385,Ceny!$A$3:$E$9,4,FALSE)</f>
        <v>4.6399999999999997</v>
      </c>
      <c r="BP385" s="20">
        <f t="shared" si="156"/>
        <v>0</v>
      </c>
      <c r="BQ385" s="12">
        <f>VLOOKUP(AU385,Ceny!$A$3:$E$9,3,FALSE)</f>
        <v>5.706E-2</v>
      </c>
      <c r="BR385" s="20">
        <f t="shared" si="141"/>
        <v>0</v>
      </c>
      <c r="BS385" s="12">
        <f>VLOOKUP(AU385,Ceny!$A$3:$E$9,5,FALSE)</f>
        <v>4.5350000000000001E-2</v>
      </c>
      <c r="BT385" s="20">
        <f t="shared" si="142"/>
        <v>0</v>
      </c>
      <c r="BU385" s="20">
        <v>0</v>
      </c>
      <c r="BV385" s="68">
        <f t="shared" si="143"/>
        <v>0</v>
      </c>
      <c r="BW385" s="21">
        <f t="shared" si="144"/>
        <v>72.12</v>
      </c>
      <c r="BX385" s="21">
        <f t="shared" si="145"/>
        <v>16.59</v>
      </c>
      <c r="BY385" s="21">
        <f t="shared" si="146"/>
        <v>88.710000000000008</v>
      </c>
      <c r="CA385" s="66"/>
    </row>
    <row r="386" spans="1:79">
      <c r="A386" s="73">
        <f t="shared" si="147"/>
        <v>373</v>
      </c>
      <c r="B386" s="8" t="s">
        <v>649</v>
      </c>
      <c r="C386" s="8" t="s">
        <v>66</v>
      </c>
      <c r="D386" s="8" t="s">
        <v>67</v>
      </c>
      <c r="E386" s="8" t="s">
        <v>67</v>
      </c>
      <c r="F386" s="8" t="s">
        <v>68</v>
      </c>
      <c r="G386" s="8" t="s">
        <v>650</v>
      </c>
      <c r="H386" s="8"/>
      <c r="I386" s="8" t="s">
        <v>70</v>
      </c>
      <c r="J386" s="8" t="s">
        <v>644</v>
      </c>
      <c r="K386" s="8" t="s">
        <v>645</v>
      </c>
      <c r="L386" s="8" t="s">
        <v>67</v>
      </c>
      <c r="M386" s="8" t="s">
        <v>67</v>
      </c>
      <c r="N386" s="8" t="s">
        <v>646</v>
      </c>
      <c r="O386" s="8" t="s">
        <v>647</v>
      </c>
      <c r="P386" s="8"/>
      <c r="Q386" s="8" t="s">
        <v>740</v>
      </c>
      <c r="R386" s="8" t="s">
        <v>741</v>
      </c>
      <c r="S386" s="8">
        <v>0</v>
      </c>
      <c r="T386" s="9" t="s">
        <v>49</v>
      </c>
      <c r="U386" s="9" t="s">
        <v>35</v>
      </c>
      <c r="V386" s="8" t="s">
        <v>746</v>
      </c>
      <c r="W386" s="10">
        <v>45657</v>
      </c>
      <c r="X386" s="8" t="s">
        <v>747</v>
      </c>
      <c r="Y386" s="8" t="s">
        <v>1062</v>
      </c>
      <c r="Z386" s="8" t="s">
        <v>1089</v>
      </c>
      <c r="AA386" s="8" t="s">
        <v>67</v>
      </c>
      <c r="AB386" s="8" t="s">
        <v>67</v>
      </c>
      <c r="AC386" s="8" t="s">
        <v>1090</v>
      </c>
      <c r="AD386" s="8" t="s">
        <v>227</v>
      </c>
      <c r="AE386" s="8"/>
      <c r="AF386" s="11" t="s">
        <v>1889</v>
      </c>
      <c r="AG386" s="8" t="s">
        <v>1890</v>
      </c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3"/>
      <c r="AT386" s="14">
        <v>9475</v>
      </c>
      <c r="AU386" s="8" t="str">
        <f>AU$29</f>
        <v>W-2.1</v>
      </c>
      <c r="AV386" s="8" t="s">
        <v>1147</v>
      </c>
      <c r="AW386" s="8"/>
      <c r="AX386" s="15">
        <v>8760</v>
      </c>
      <c r="AY386" s="9">
        <v>12</v>
      </c>
      <c r="AZ386" s="16">
        <v>100</v>
      </c>
      <c r="BA386" s="16">
        <v>0</v>
      </c>
      <c r="BB386" s="9">
        <f t="shared" si="130"/>
        <v>9475</v>
      </c>
      <c r="BC386" s="9">
        <f t="shared" si="131"/>
        <v>0</v>
      </c>
      <c r="BD386" s="17">
        <f t="shared" si="132"/>
        <v>0</v>
      </c>
      <c r="BE386" s="17">
        <f t="shared" si="133"/>
        <v>0</v>
      </c>
      <c r="BF386" s="18">
        <f t="shared" si="134"/>
        <v>0</v>
      </c>
      <c r="BG386" s="18">
        <f t="shared" si="135"/>
        <v>0</v>
      </c>
      <c r="BH386" s="18">
        <f t="shared" si="136"/>
        <v>0</v>
      </c>
      <c r="BI386" s="19">
        <f t="shared" si="137"/>
        <v>0</v>
      </c>
      <c r="BJ386" s="20">
        <f t="shared" si="138"/>
        <v>0</v>
      </c>
      <c r="BK386" s="19">
        <f t="shared" si="139"/>
        <v>0</v>
      </c>
      <c r="BL386" s="20">
        <f t="shared" si="140"/>
        <v>0</v>
      </c>
      <c r="BM386" s="12">
        <f>VLOOKUP(AU386,Ceny!$A$3:$E$9,2,FALSE)</f>
        <v>13.04</v>
      </c>
      <c r="BN386" s="20">
        <f t="shared" si="155"/>
        <v>156.47999999999999</v>
      </c>
      <c r="BO386" s="12">
        <f>VLOOKUP(AU386,Ceny!$A$3:$E$9,4,FALSE)</f>
        <v>10.07</v>
      </c>
      <c r="BP386" s="20">
        <f t="shared" si="156"/>
        <v>0</v>
      </c>
      <c r="BQ386" s="12">
        <f>VLOOKUP(AU386,Ceny!$A$3:$E$9,3,FALSE)</f>
        <v>4.7559999999999998E-2</v>
      </c>
      <c r="BR386" s="20">
        <f t="shared" si="141"/>
        <v>450.63</v>
      </c>
      <c r="BS386" s="12">
        <f>VLOOKUP(AU386,Ceny!$A$3:$E$9,5,FALSE)</f>
        <v>3.7789999999999997E-2</v>
      </c>
      <c r="BT386" s="20">
        <f t="shared" si="142"/>
        <v>0</v>
      </c>
      <c r="BU386" s="20">
        <v>0</v>
      </c>
      <c r="BV386" s="68">
        <f t="shared" si="143"/>
        <v>0</v>
      </c>
      <c r="BW386" s="21">
        <f t="shared" si="144"/>
        <v>607.11</v>
      </c>
      <c r="BX386" s="21">
        <f t="shared" si="145"/>
        <v>139.63999999999999</v>
      </c>
      <c r="BY386" s="21">
        <f t="shared" si="146"/>
        <v>746.75</v>
      </c>
      <c r="CA386" s="66"/>
    </row>
    <row r="387" spans="1:79">
      <c r="A387" s="73">
        <f t="shared" si="147"/>
        <v>374</v>
      </c>
      <c r="B387" s="8" t="s">
        <v>649</v>
      </c>
      <c r="C387" s="8" t="s">
        <v>66</v>
      </c>
      <c r="D387" s="8" t="s">
        <v>67</v>
      </c>
      <c r="E387" s="8" t="s">
        <v>67</v>
      </c>
      <c r="F387" s="8" t="s">
        <v>68</v>
      </c>
      <c r="G387" s="8" t="s">
        <v>650</v>
      </c>
      <c r="H387" s="8"/>
      <c r="I387" s="8" t="s">
        <v>70</v>
      </c>
      <c r="J387" s="8" t="s">
        <v>644</v>
      </c>
      <c r="K387" s="8" t="s">
        <v>645</v>
      </c>
      <c r="L387" s="8" t="s">
        <v>67</v>
      </c>
      <c r="M387" s="8" t="s">
        <v>67</v>
      </c>
      <c r="N387" s="8" t="s">
        <v>646</v>
      </c>
      <c r="O387" s="8" t="s">
        <v>647</v>
      </c>
      <c r="P387" s="8"/>
      <c r="Q387" s="8" t="s">
        <v>740</v>
      </c>
      <c r="R387" s="8" t="s">
        <v>741</v>
      </c>
      <c r="S387" s="8">
        <v>0</v>
      </c>
      <c r="T387" s="9" t="s">
        <v>49</v>
      </c>
      <c r="U387" s="9" t="s">
        <v>35</v>
      </c>
      <c r="V387" s="8" t="s">
        <v>746</v>
      </c>
      <c r="W387" s="10">
        <v>45657</v>
      </c>
      <c r="X387" s="8" t="s">
        <v>747</v>
      </c>
      <c r="Y387" s="8" t="s">
        <v>1062</v>
      </c>
      <c r="Z387" s="8" t="s">
        <v>1091</v>
      </c>
      <c r="AA387" s="8" t="s">
        <v>67</v>
      </c>
      <c r="AB387" s="8" t="s">
        <v>67</v>
      </c>
      <c r="AC387" s="8" t="s">
        <v>1092</v>
      </c>
      <c r="AD387" s="8" t="s">
        <v>1051</v>
      </c>
      <c r="AE387" s="8"/>
      <c r="AF387" s="11" t="s">
        <v>1891</v>
      </c>
      <c r="AG387" s="8" t="s">
        <v>1892</v>
      </c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3"/>
      <c r="AT387" s="14">
        <v>12769</v>
      </c>
      <c r="AU387" s="8" t="str">
        <f>AU$29</f>
        <v>W-2.1</v>
      </c>
      <c r="AV387" s="8" t="s">
        <v>1147</v>
      </c>
      <c r="AW387" s="8"/>
      <c r="AX387" s="15">
        <v>8760</v>
      </c>
      <c r="AY387" s="9">
        <v>12</v>
      </c>
      <c r="AZ387" s="16">
        <v>100</v>
      </c>
      <c r="BA387" s="16">
        <v>0</v>
      </c>
      <c r="BB387" s="9">
        <f t="shared" si="130"/>
        <v>12769</v>
      </c>
      <c r="BC387" s="9">
        <f t="shared" si="131"/>
        <v>0</v>
      </c>
      <c r="BD387" s="17">
        <f t="shared" si="132"/>
        <v>0</v>
      </c>
      <c r="BE387" s="17">
        <f t="shared" si="133"/>
        <v>0</v>
      </c>
      <c r="BF387" s="18">
        <f t="shared" si="134"/>
        <v>0</v>
      </c>
      <c r="BG387" s="18">
        <f t="shared" si="135"/>
        <v>0</v>
      </c>
      <c r="BH387" s="18">
        <f t="shared" si="136"/>
        <v>0</v>
      </c>
      <c r="BI387" s="19">
        <f t="shared" si="137"/>
        <v>0</v>
      </c>
      <c r="BJ387" s="20">
        <f t="shared" si="138"/>
        <v>0</v>
      </c>
      <c r="BK387" s="19">
        <f t="shared" si="139"/>
        <v>0</v>
      </c>
      <c r="BL387" s="20">
        <f t="shared" si="140"/>
        <v>0</v>
      </c>
      <c r="BM387" s="12">
        <f>VLOOKUP(AU387,Ceny!$A$3:$E$9,2,FALSE)</f>
        <v>13.04</v>
      </c>
      <c r="BN387" s="20">
        <f t="shared" si="155"/>
        <v>156.47999999999999</v>
      </c>
      <c r="BO387" s="12">
        <f>VLOOKUP(AU387,Ceny!$A$3:$E$9,4,FALSE)</f>
        <v>10.07</v>
      </c>
      <c r="BP387" s="20">
        <f t="shared" si="156"/>
        <v>0</v>
      </c>
      <c r="BQ387" s="12">
        <f>VLOOKUP(AU387,Ceny!$A$3:$E$9,3,FALSE)</f>
        <v>4.7559999999999998E-2</v>
      </c>
      <c r="BR387" s="20">
        <f t="shared" si="141"/>
        <v>607.29</v>
      </c>
      <c r="BS387" s="12">
        <f>VLOOKUP(AU387,Ceny!$A$3:$E$9,5,FALSE)</f>
        <v>3.7789999999999997E-2</v>
      </c>
      <c r="BT387" s="20">
        <f t="shared" si="142"/>
        <v>0</v>
      </c>
      <c r="BU387" s="20">
        <v>0</v>
      </c>
      <c r="BV387" s="68">
        <f t="shared" si="143"/>
        <v>0</v>
      </c>
      <c r="BW387" s="21">
        <f t="shared" si="144"/>
        <v>763.77</v>
      </c>
      <c r="BX387" s="21">
        <f t="shared" si="145"/>
        <v>175.67</v>
      </c>
      <c r="BY387" s="21">
        <f t="shared" si="146"/>
        <v>939.43999999999994</v>
      </c>
      <c r="CA387" s="66"/>
    </row>
    <row r="388" spans="1:79">
      <c r="A388" s="73">
        <f t="shared" si="147"/>
        <v>375</v>
      </c>
      <c r="B388" s="8" t="s">
        <v>649</v>
      </c>
      <c r="C388" s="8" t="s">
        <v>66</v>
      </c>
      <c r="D388" s="8" t="s">
        <v>67</v>
      </c>
      <c r="E388" s="8" t="s">
        <v>67</v>
      </c>
      <c r="F388" s="8" t="s">
        <v>68</v>
      </c>
      <c r="G388" s="8" t="s">
        <v>650</v>
      </c>
      <c r="H388" s="8"/>
      <c r="I388" s="8" t="s">
        <v>70</v>
      </c>
      <c r="J388" s="8" t="s">
        <v>644</v>
      </c>
      <c r="K388" s="8" t="s">
        <v>645</v>
      </c>
      <c r="L388" s="8" t="s">
        <v>67</v>
      </c>
      <c r="M388" s="8" t="s">
        <v>67</v>
      </c>
      <c r="N388" s="8" t="s">
        <v>646</v>
      </c>
      <c r="O388" s="8" t="s">
        <v>647</v>
      </c>
      <c r="P388" s="8"/>
      <c r="Q388" s="8" t="s">
        <v>740</v>
      </c>
      <c r="R388" s="8" t="s">
        <v>741</v>
      </c>
      <c r="S388" s="8">
        <v>0</v>
      </c>
      <c r="T388" s="9" t="s">
        <v>49</v>
      </c>
      <c r="U388" s="9" t="s">
        <v>35</v>
      </c>
      <c r="V388" s="8" t="s">
        <v>746</v>
      </c>
      <c r="W388" s="10">
        <v>45657</v>
      </c>
      <c r="X388" s="8" t="s">
        <v>747</v>
      </c>
      <c r="Y388" s="8" t="s">
        <v>1062</v>
      </c>
      <c r="Z388" s="8" t="s">
        <v>1093</v>
      </c>
      <c r="AA388" s="8" t="s">
        <v>67</v>
      </c>
      <c r="AB388" s="8" t="s">
        <v>67</v>
      </c>
      <c r="AC388" s="8" t="s">
        <v>1094</v>
      </c>
      <c r="AD388" s="8" t="s">
        <v>351</v>
      </c>
      <c r="AE388" s="8"/>
      <c r="AF388" s="11" t="s">
        <v>1893</v>
      </c>
      <c r="AG388" s="8" t="s">
        <v>1894</v>
      </c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3"/>
      <c r="AT388" s="14">
        <v>72385</v>
      </c>
      <c r="AU388" s="8" t="str">
        <f>AU$21</f>
        <v>W-3.6</v>
      </c>
      <c r="AV388" s="8" t="s">
        <v>1147</v>
      </c>
      <c r="AW388" s="8"/>
      <c r="AX388" s="15">
        <v>8760</v>
      </c>
      <c r="AY388" s="9">
        <v>12</v>
      </c>
      <c r="AZ388" s="16">
        <v>100</v>
      </c>
      <c r="BA388" s="16">
        <v>0</v>
      </c>
      <c r="BB388" s="9">
        <f t="shared" si="130"/>
        <v>72385</v>
      </c>
      <c r="BC388" s="9">
        <f t="shared" si="131"/>
        <v>0</v>
      </c>
      <c r="BD388" s="17">
        <f t="shared" si="132"/>
        <v>0</v>
      </c>
      <c r="BE388" s="17">
        <f t="shared" si="133"/>
        <v>0</v>
      </c>
      <c r="BF388" s="18">
        <f t="shared" si="134"/>
        <v>0</v>
      </c>
      <c r="BG388" s="18">
        <f t="shared" si="135"/>
        <v>0</v>
      </c>
      <c r="BH388" s="18">
        <f t="shared" si="136"/>
        <v>0</v>
      </c>
      <c r="BI388" s="19">
        <f t="shared" si="137"/>
        <v>0</v>
      </c>
      <c r="BJ388" s="20">
        <f t="shared" si="138"/>
        <v>0</v>
      </c>
      <c r="BK388" s="19">
        <f t="shared" si="139"/>
        <v>0</v>
      </c>
      <c r="BL388" s="20">
        <f t="shared" si="140"/>
        <v>0</v>
      </c>
      <c r="BM388" s="12">
        <f>VLOOKUP(AU388,Ceny!$A$3:$E$9,2,FALSE)</f>
        <v>42.41</v>
      </c>
      <c r="BN388" s="20">
        <f t="shared" si="155"/>
        <v>508.92</v>
      </c>
      <c r="BO388" s="12">
        <f>VLOOKUP(AU388,Ceny!$A$3:$E$9,4,FALSE)</f>
        <v>32.76</v>
      </c>
      <c r="BP388" s="20">
        <f t="shared" si="156"/>
        <v>0</v>
      </c>
      <c r="BQ388" s="12">
        <f>VLOOKUP(AU388,Ceny!$A$3:$E$9,3,FALSE)</f>
        <v>4.4200000000000003E-2</v>
      </c>
      <c r="BR388" s="20">
        <f t="shared" si="141"/>
        <v>3199.42</v>
      </c>
      <c r="BS388" s="12">
        <f>VLOOKUP(AU388,Ceny!$A$3:$E$9,5,FALSE)</f>
        <v>3.5119999999999998E-2</v>
      </c>
      <c r="BT388" s="20">
        <f t="shared" si="142"/>
        <v>0</v>
      </c>
      <c r="BU388" s="20">
        <v>0</v>
      </c>
      <c r="BV388" s="68">
        <f t="shared" si="143"/>
        <v>0</v>
      </c>
      <c r="BW388" s="21">
        <f t="shared" si="144"/>
        <v>3708.34</v>
      </c>
      <c r="BX388" s="21">
        <f t="shared" si="145"/>
        <v>852.92</v>
      </c>
      <c r="BY388" s="21">
        <f t="shared" si="146"/>
        <v>4561.26</v>
      </c>
      <c r="CA388" s="66"/>
    </row>
    <row r="389" spans="1:79">
      <c r="A389" s="73">
        <f t="shared" si="147"/>
        <v>376</v>
      </c>
      <c r="B389" s="8" t="s">
        <v>649</v>
      </c>
      <c r="C389" s="8" t="s">
        <v>66</v>
      </c>
      <c r="D389" s="8" t="s">
        <v>67</v>
      </c>
      <c r="E389" s="8" t="s">
        <v>67</v>
      </c>
      <c r="F389" s="8" t="s">
        <v>68</v>
      </c>
      <c r="G389" s="8" t="s">
        <v>650</v>
      </c>
      <c r="H389" s="8"/>
      <c r="I389" s="8" t="s">
        <v>70</v>
      </c>
      <c r="J389" s="8" t="s">
        <v>644</v>
      </c>
      <c r="K389" s="8" t="s">
        <v>645</v>
      </c>
      <c r="L389" s="8" t="s">
        <v>67</v>
      </c>
      <c r="M389" s="8" t="s">
        <v>67</v>
      </c>
      <c r="N389" s="8" t="s">
        <v>646</v>
      </c>
      <c r="O389" s="8" t="s">
        <v>647</v>
      </c>
      <c r="P389" s="8"/>
      <c r="Q389" s="8" t="s">
        <v>740</v>
      </c>
      <c r="R389" s="8" t="s">
        <v>741</v>
      </c>
      <c r="S389" s="8">
        <v>0</v>
      </c>
      <c r="T389" s="9" t="s">
        <v>49</v>
      </c>
      <c r="U389" s="9" t="s">
        <v>35</v>
      </c>
      <c r="V389" s="8" t="s">
        <v>746</v>
      </c>
      <c r="W389" s="10">
        <v>45657</v>
      </c>
      <c r="X389" s="8" t="s">
        <v>747</v>
      </c>
      <c r="Y389" s="8" t="s">
        <v>1062</v>
      </c>
      <c r="Z389" s="8" t="s">
        <v>1095</v>
      </c>
      <c r="AA389" s="8" t="s">
        <v>67</v>
      </c>
      <c r="AB389" s="8" t="s">
        <v>67</v>
      </c>
      <c r="AC389" s="8" t="s">
        <v>1096</v>
      </c>
      <c r="AD389" s="8" t="s">
        <v>1097</v>
      </c>
      <c r="AE389" s="8"/>
      <c r="AF389" s="11" t="s">
        <v>1895</v>
      </c>
      <c r="AG389" s="8" t="s">
        <v>1896</v>
      </c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3"/>
      <c r="AT389" s="14">
        <v>25301</v>
      </c>
      <c r="AU389" s="8" t="s">
        <v>1897</v>
      </c>
      <c r="AV389" s="8" t="s">
        <v>1147</v>
      </c>
      <c r="AW389" s="8"/>
      <c r="AX389" s="15">
        <v>8760</v>
      </c>
      <c r="AY389" s="9">
        <v>12</v>
      </c>
      <c r="AZ389" s="16">
        <v>100</v>
      </c>
      <c r="BA389" s="16">
        <v>0</v>
      </c>
      <c r="BB389" s="9">
        <f t="shared" si="130"/>
        <v>25301</v>
      </c>
      <c r="BC389" s="9">
        <f t="shared" si="131"/>
        <v>0</v>
      </c>
      <c r="BD389" s="17">
        <f t="shared" si="132"/>
        <v>0</v>
      </c>
      <c r="BE389" s="17">
        <f t="shared" si="133"/>
        <v>0</v>
      </c>
      <c r="BF389" s="18">
        <f t="shared" si="134"/>
        <v>0</v>
      </c>
      <c r="BG389" s="18">
        <f t="shared" si="135"/>
        <v>0</v>
      </c>
      <c r="BH389" s="18">
        <f t="shared" si="136"/>
        <v>0</v>
      </c>
      <c r="BI389" s="19">
        <f t="shared" si="137"/>
        <v>0</v>
      </c>
      <c r="BJ389" s="20">
        <f t="shared" si="138"/>
        <v>0</v>
      </c>
      <c r="BK389" s="19">
        <f t="shared" si="139"/>
        <v>0</v>
      </c>
      <c r="BL389" s="20">
        <f t="shared" si="140"/>
        <v>0</v>
      </c>
      <c r="BM389" s="12">
        <f>VLOOKUP(AU389,Ceny!$A$3:$E$9,2,FALSE)</f>
        <v>45.61</v>
      </c>
      <c r="BN389" s="20">
        <f t="shared" si="155"/>
        <v>547.32000000000005</v>
      </c>
      <c r="BO389" s="12">
        <f>VLOOKUP(AU389,Ceny!$A$3:$E$9,4,FALSE)</f>
        <v>35.229999999999997</v>
      </c>
      <c r="BP389" s="20">
        <f t="shared" si="156"/>
        <v>0</v>
      </c>
      <c r="BQ389" s="12">
        <f>VLOOKUP(AU389,Ceny!$A$3:$E$9,3,FALSE)</f>
        <v>4.4200000000000003E-2</v>
      </c>
      <c r="BR389" s="20">
        <f t="shared" si="141"/>
        <v>1118.3</v>
      </c>
      <c r="BS389" s="12">
        <f>VLOOKUP(AU389,Ceny!$A$3:$E$9,5,FALSE)</f>
        <v>3.5119999999999998E-2</v>
      </c>
      <c r="BT389" s="20">
        <f t="shared" si="142"/>
        <v>0</v>
      </c>
      <c r="BU389" s="20">
        <v>0</v>
      </c>
      <c r="BV389" s="68">
        <f t="shared" si="143"/>
        <v>0</v>
      </c>
      <c r="BW389" s="21">
        <f t="shared" si="144"/>
        <v>1665.62</v>
      </c>
      <c r="BX389" s="21">
        <f t="shared" si="145"/>
        <v>383.09</v>
      </c>
      <c r="BY389" s="21">
        <f t="shared" si="146"/>
        <v>2048.71</v>
      </c>
      <c r="CA389" s="66"/>
    </row>
    <row r="390" spans="1:79">
      <c r="A390" s="73">
        <f t="shared" si="147"/>
        <v>377</v>
      </c>
      <c r="B390" s="8" t="s">
        <v>649</v>
      </c>
      <c r="C390" s="8" t="s">
        <v>66</v>
      </c>
      <c r="D390" s="8" t="s">
        <v>67</v>
      </c>
      <c r="E390" s="8" t="s">
        <v>67</v>
      </c>
      <c r="F390" s="8" t="s">
        <v>68</v>
      </c>
      <c r="G390" s="8" t="s">
        <v>650</v>
      </c>
      <c r="H390" s="8"/>
      <c r="I390" s="8" t="s">
        <v>70</v>
      </c>
      <c r="J390" s="8" t="s">
        <v>644</v>
      </c>
      <c r="K390" s="8" t="s">
        <v>645</v>
      </c>
      <c r="L390" s="8" t="s">
        <v>67</v>
      </c>
      <c r="M390" s="8" t="s">
        <v>67</v>
      </c>
      <c r="N390" s="8" t="s">
        <v>646</v>
      </c>
      <c r="O390" s="8" t="s">
        <v>647</v>
      </c>
      <c r="P390" s="8"/>
      <c r="Q390" s="8" t="s">
        <v>740</v>
      </c>
      <c r="R390" s="8" t="s">
        <v>741</v>
      </c>
      <c r="S390" s="8">
        <v>0</v>
      </c>
      <c r="T390" s="9" t="s">
        <v>49</v>
      </c>
      <c r="U390" s="9" t="s">
        <v>35</v>
      </c>
      <c r="V390" s="8" t="s">
        <v>746</v>
      </c>
      <c r="W390" s="10">
        <v>45657</v>
      </c>
      <c r="X390" s="8" t="s">
        <v>747</v>
      </c>
      <c r="Y390" s="8" t="s">
        <v>1062</v>
      </c>
      <c r="Z390" s="8" t="s">
        <v>1098</v>
      </c>
      <c r="AA390" s="8" t="s">
        <v>67</v>
      </c>
      <c r="AB390" s="8" t="s">
        <v>67</v>
      </c>
      <c r="AC390" s="8" t="s">
        <v>1099</v>
      </c>
      <c r="AD390" s="8" t="s">
        <v>272</v>
      </c>
      <c r="AE390" s="8"/>
      <c r="AF390" s="11" t="s">
        <v>1898</v>
      </c>
      <c r="AG390" s="8" t="s">
        <v>1899</v>
      </c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3"/>
      <c r="AT390" s="14">
        <v>0</v>
      </c>
      <c r="AU390" s="8" t="str">
        <f>AU$16</f>
        <v>W-4</v>
      </c>
      <c r="AV390" s="8" t="s">
        <v>1147</v>
      </c>
      <c r="AW390" s="8"/>
      <c r="AX390" s="15">
        <v>8760</v>
      </c>
      <c r="AY390" s="9">
        <v>12</v>
      </c>
      <c r="AZ390" s="16">
        <v>100</v>
      </c>
      <c r="BA390" s="16">
        <v>0</v>
      </c>
      <c r="BB390" s="9">
        <f t="shared" si="130"/>
        <v>0</v>
      </c>
      <c r="BC390" s="9">
        <f t="shared" si="131"/>
        <v>0</v>
      </c>
      <c r="BD390" s="17">
        <f t="shared" si="132"/>
        <v>0</v>
      </c>
      <c r="BE390" s="17">
        <f t="shared" si="133"/>
        <v>0</v>
      </c>
      <c r="BF390" s="18">
        <f t="shared" si="134"/>
        <v>0</v>
      </c>
      <c r="BG390" s="18">
        <f t="shared" si="135"/>
        <v>0</v>
      </c>
      <c r="BH390" s="18">
        <f t="shared" si="136"/>
        <v>0</v>
      </c>
      <c r="BI390" s="19">
        <f t="shared" si="137"/>
        <v>0</v>
      </c>
      <c r="BJ390" s="20">
        <f t="shared" si="138"/>
        <v>0</v>
      </c>
      <c r="BK390" s="19">
        <f t="shared" si="139"/>
        <v>0</v>
      </c>
      <c r="BL390" s="20">
        <f t="shared" si="140"/>
        <v>0</v>
      </c>
      <c r="BM390" s="12">
        <f>VLOOKUP(AU390,Ceny!$A$3:$E$9,2,FALSE)</f>
        <v>204.77</v>
      </c>
      <c r="BN390" s="20">
        <f t="shared" si="155"/>
        <v>2457.2399999999998</v>
      </c>
      <c r="BO390" s="12">
        <f>VLOOKUP(AU390,Ceny!$A$3:$E$9,4,FALSE)</f>
        <v>158.16</v>
      </c>
      <c r="BP390" s="20">
        <f t="shared" si="156"/>
        <v>0</v>
      </c>
      <c r="BQ390" s="12">
        <f>VLOOKUP(AU390,Ceny!$A$3:$E$9,3,FALSE)</f>
        <v>4.4069999999999998E-2</v>
      </c>
      <c r="BR390" s="20">
        <f t="shared" si="141"/>
        <v>0</v>
      </c>
      <c r="BS390" s="12">
        <f>VLOOKUP(AU390,Ceny!$A$3:$E$9,5,FALSE)</f>
        <v>3.5020000000000003E-2</v>
      </c>
      <c r="BT390" s="20">
        <f t="shared" si="142"/>
        <v>0</v>
      </c>
      <c r="BU390" s="20">
        <v>0</v>
      </c>
      <c r="BV390" s="68">
        <f t="shared" si="143"/>
        <v>0</v>
      </c>
      <c r="BW390" s="21">
        <f t="shared" si="144"/>
        <v>2457.2399999999998</v>
      </c>
      <c r="BX390" s="21">
        <f t="shared" si="145"/>
        <v>565.16999999999996</v>
      </c>
      <c r="BY390" s="21">
        <f t="shared" si="146"/>
        <v>3022.41</v>
      </c>
      <c r="CA390" s="66"/>
    </row>
    <row r="391" spans="1:79">
      <c r="A391" s="73">
        <f t="shared" si="147"/>
        <v>378</v>
      </c>
      <c r="B391" s="8" t="s">
        <v>649</v>
      </c>
      <c r="C391" s="8" t="s">
        <v>66</v>
      </c>
      <c r="D391" s="8" t="s">
        <v>67</v>
      </c>
      <c r="E391" s="8" t="s">
        <v>67</v>
      </c>
      <c r="F391" s="8" t="s">
        <v>68</v>
      </c>
      <c r="G391" s="8" t="s">
        <v>650</v>
      </c>
      <c r="H391" s="8"/>
      <c r="I391" s="8" t="s">
        <v>70</v>
      </c>
      <c r="J391" s="8" t="s">
        <v>644</v>
      </c>
      <c r="K391" s="8" t="s">
        <v>645</v>
      </c>
      <c r="L391" s="8" t="s">
        <v>67</v>
      </c>
      <c r="M391" s="8" t="s">
        <v>67</v>
      </c>
      <c r="N391" s="8" t="s">
        <v>646</v>
      </c>
      <c r="O391" s="8" t="s">
        <v>647</v>
      </c>
      <c r="P391" s="8"/>
      <c r="Q391" s="8" t="s">
        <v>740</v>
      </c>
      <c r="R391" s="8" t="s">
        <v>741</v>
      </c>
      <c r="S391" s="8">
        <v>0</v>
      </c>
      <c r="T391" s="9" t="s">
        <v>49</v>
      </c>
      <c r="U391" s="9" t="s">
        <v>35</v>
      </c>
      <c r="V391" s="8" t="s">
        <v>746</v>
      </c>
      <c r="W391" s="10">
        <v>45657</v>
      </c>
      <c r="X391" s="8" t="s">
        <v>747</v>
      </c>
      <c r="Y391" s="8" t="s">
        <v>1062</v>
      </c>
      <c r="Z391" s="8" t="s">
        <v>532</v>
      </c>
      <c r="AA391" s="8" t="s">
        <v>67</v>
      </c>
      <c r="AB391" s="8" t="s">
        <v>67</v>
      </c>
      <c r="AC391" s="8" t="s">
        <v>533</v>
      </c>
      <c r="AD391" s="8" t="s">
        <v>1100</v>
      </c>
      <c r="AE391" s="8"/>
      <c r="AF391" s="11" t="s">
        <v>1900</v>
      </c>
      <c r="AG391" s="8" t="s">
        <v>1901</v>
      </c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3"/>
      <c r="AT391" s="14">
        <v>75722</v>
      </c>
      <c r="AU391" s="8" t="str">
        <f>AU$21</f>
        <v>W-3.6</v>
      </c>
      <c r="AV391" s="8" t="s">
        <v>1147</v>
      </c>
      <c r="AW391" s="8"/>
      <c r="AX391" s="15">
        <v>8760</v>
      </c>
      <c r="AY391" s="9">
        <v>12</v>
      </c>
      <c r="AZ391" s="16">
        <v>100</v>
      </c>
      <c r="BA391" s="16">
        <v>0</v>
      </c>
      <c r="BB391" s="9">
        <f t="shared" si="130"/>
        <v>75722</v>
      </c>
      <c r="BC391" s="9">
        <f t="shared" si="131"/>
        <v>0</v>
      </c>
      <c r="BD391" s="17">
        <f t="shared" si="132"/>
        <v>0</v>
      </c>
      <c r="BE391" s="17">
        <f t="shared" si="133"/>
        <v>0</v>
      </c>
      <c r="BF391" s="18">
        <f t="shared" si="134"/>
        <v>0</v>
      </c>
      <c r="BG391" s="18">
        <f t="shared" si="135"/>
        <v>0</v>
      </c>
      <c r="BH391" s="18">
        <f t="shared" si="136"/>
        <v>0</v>
      </c>
      <c r="BI391" s="19">
        <f t="shared" si="137"/>
        <v>0</v>
      </c>
      <c r="BJ391" s="20">
        <f t="shared" si="138"/>
        <v>0</v>
      </c>
      <c r="BK391" s="19">
        <f t="shared" si="139"/>
        <v>0</v>
      </c>
      <c r="BL391" s="20">
        <f t="shared" si="140"/>
        <v>0</v>
      </c>
      <c r="BM391" s="12">
        <f>VLOOKUP(AU391,Ceny!$A$3:$E$9,2,FALSE)</f>
        <v>42.41</v>
      </c>
      <c r="BN391" s="20">
        <f t="shared" si="155"/>
        <v>508.92</v>
      </c>
      <c r="BO391" s="12">
        <f>VLOOKUP(AU391,Ceny!$A$3:$E$9,4,FALSE)</f>
        <v>32.76</v>
      </c>
      <c r="BP391" s="20">
        <f t="shared" si="156"/>
        <v>0</v>
      </c>
      <c r="BQ391" s="12">
        <f>VLOOKUP(AU391,Ceny!$A$3:$E$9,3,FALSE)</f>
        <v>4.4200000000000003E-2</v>
      </c>
      <c r="BR391" s="20">
        <f t="shared" si="141"/>
        <v>3346.91</v>
      </c>
      <c r="BS391" s="12">
        <f>VLOOKUP(AU391,Ceny!$A$3:$E$9,5,FALSE)</f>
        <v>3.5119999999999998E-2</v>
      </c>
      <c r="BT391" s="20">
        <f t="shared" si="142"/>
        <v>0</v>
      </c>
      <c r="BU391" s="20">
        <v>0</v>
      </c>
      <c r="BV391" s="68">
        <f t="shared" si="143"/>
        <v>0</v>
      </c>
      <c r="BW391" s="21">
        <f t="shared" si="144"/>
        <v>3855.83</v>
      </c>
      <c r="BX391" s="21">
        <f t="shared" si="145"/>
        <v>886.84</v>
      </c>
      <c r="BY391" s="21">
        <f t="shared" si="146"/>
        <v>4742.67</v>
      </c>
      <c r="CA391" s="66"/>
    </row>
    <row r="392" spans="1:79">
      <c r="A392" s="73">
        <f t="shared" si="147"/>
        <v>379</v>
      </c>
      <c r="B392" s="8" t="s">
        <v>649</v>
      </c>
      <c r="C392" s="8" t="s">
        <v>66</v>
      </c>
      <c r="D392" s="8" t="s">
        <v>67</v>
      </c>
      <c r="E392" s="8" t="s">
        <v>67</v>
      </c>
      <c r="F392" s="8" t="s">
        <v>68</v>
      </c>
      <c r="G392" s="8" t="s">
        <v>650</v>
      </c>
      <c r="H392" s="8"/>
      <c r="I392" s="8" t="s">
        <v>70</v>
      </c>
      <c r="J392" s="8" t="s">
        <v>644</v>
      </c>
      <c r="K392" s="8" t="s">
        <v>645</v>
      </c>
      <c r="L392" s="8" t="s">
        <v>67</v>
      </c>
      <c r="M392" s="8" t="s">
        <v>67</v>
      </c>
      <c r="N392" s="8" t="s">
        <v>646</v>
      </c>
      <c r="O392" s="8" t="s">
        <v>647</v>
      </c>
      <c r="P392" s="8"/>
      <c r="Q392" s="8" t="s">
        <v>740</v>
      </c>
      <c r="R392" s="8" t="s">
        <v>741</v>
      </c>
      <c r="S392" s="8">
        <v>0</v>
      </c>
      <c r="T392" s="9" t="s">
        <v>49</v>
      </c>
      <c r="U392" s="9" t="s">
        <v>35</v>
      </c>
      <c r="V392" s="8" t="s">
        <v>746</v>
      </c>
      <c r="W392" s="10">
        <v>45657</v>
      </c>
      <c r="X392" s="8" t="s">
        <v>747</v>
      </c>
      <c r="Y392" s="8" t="s">
        <v>1062</v>
      </c>
      <c r="Z392" s="8" t="s">
        <v>653</v>
      </c>
      <c r="AA392" s="8" t="s">
        <v>67</v>
      </c>
      <c r="AB392" s="8" t="s">
        <v>67</v>
      </c>
      <c r="AC392" s="8" t="s">
        <v>654</v>
      </c>
      <c r="AD392" s="8" t="s">
        <v>1101</v>
      </c>
      <c r="AE392" s="8"/>
      <c r="AF392" s="11" t="s">
        <v>1902</v>
      </c>
      <c r="AG392" s="8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3"/>
      <c r="AT392" s="14">
        <v>146327</v>
      </c>
      <c r="AU392" s="8" t="str">
        <f>AU$16</f>
        <v>W-4</v>
      </c>
      <c r="AV392" s="8" t="s">
        <v>1147</v>
      </c>
      <c r="AW392" s="8"/>
      <c r="AX392" s="15">
        <v>8760</v>
      </c>
      <c r="AY392" s="9">
        <v>12</v>
      </c>
      <c r="AZ392" s="16">
        <v>34.68</v>
      </c>
      <c r="BA392" s="16">
        <v>65.319999999999993</v>
      </c>
      <c r="BB392" s="9">
        <f t="shared" si="130"/>
        <v>50746.203600000001</v>
      </c>
      <c r="BC392" s="9">
        <f t="shared" si="131"/>
        <v>95580.796399999992</v>
      </c>
      <c r="BD392" s="17">
        <f t="shared" si="132"/>
        <v>0</v>
      </c>
      <c r="BE392" s="17">
        <f t="shared" si="133"/>
        <v>0</v>
      </c>
      <c r="BF392" s="18">
        <f t="shared" si="134"/>
        <v>0</v>
      </c>
      <c r="BG392" s="18">
        <f t="shared" si="135"/>
        <v>0</v>
      </c>
      <c r="BH392" s="18">
        <f t="shared" si="136"/>
        <v>0</v>
      </c>
      <c r="BI392" s="19">
        <f t="shared" si="137"/>
        <v>0</v>
      </c>
      <c r="BJ392" s="20">
        <f t="shared" si="138"/>
        <v>0</v>
      </c>
      <c r="BK392" s="19">
        <f t="shared" si="139"/>
        <v>0</v>
      </c>
      <c r="BL392" s="20">
        <f t="shared" si="140"/>
        <v>0</v>
      </c>
      <c r="BM392" s="12">
        <f>VLOOKUP(AU392,Ceny!$A$3:$E$9,2,FALSE)</f>
        <v>204.77</v>
      </c>
      <c r="BN392" s="20">
        <f t="shared" si="155"/>
        <v>852.17</v>
      </c>
      <c r="BO392" s="12">
        <f>VLOOKUP(AU392,Ceny!$A$3:$E$9,4,FALSE)</f>
        <v>158.16</v>
      </c>
      <c r="BP392" s="20">
        <f t="shared" si="156"/>
        <v>1239.72</v>
      </c>
      <c r="BQ392" s="12">
        <f>VLOOKUP(AU392,Ceny!$A$3:$E$9,3,FALSE)</f>
        <v>4.4069999999999998E-2</v>
      </c>
      <c r="BR392" s="20">
        <f t="shared" si="141"/>
        <v>2236.39</v>
      </c>
      <c r="BS392" s="12">
        <f>VLOOKUP(AU392,Ceny!$A$3:$E$9,5,FALSE)</f>
        <v>3.5020000000000003E-2</v>
      </c>
      <c r="BT392" s="20">
        <f t="shared" si="142"/>
        <v>3347.24</v>
      </c>
      <c r="BU392" s="20">
        <v>0</v>
      </c>
      <c r="BV392" s="68">
        <f t="shared" si="143"/>
        <v>0</v>
      </c>
      <c r="BW392" s="21">
        <f t="shared" si="144"/>
        <v>7675.5199999999995</v>
      </c>
      <c r="BX392" s="21">
        <f t="shared" si="145"/>
        <v>1765.37</v>
      </c>
      <c r="BY392" s="21">
        <f t="shared" si="146"/>
        <v>9440.89</v>
      </c>
      <c r="CA392" s="66"/>
    </row>
    <row r="393" spans="1:79">
      <c r="A393" s="73">
        <f t="shared" si="147"/>
        <v>380</v>
      </c>
      <c r="B393" s="8" t="s">
        <v>649</v>
      </c>
      <c r="C393" s="8" t="s">
        <v>66</v>
      </c>
      <c r="D393" s="8" t="s">
        <v>67</v>
      </c>
      <c r="E393" s="8" t="s">
        <v>67</v>
      </c>
      <c r="F393" s="8" t="s">
        <v>68</v>
      </c>
      <c r="G393" s="8" t="s">
        <v>650</v>
      </c>
      <c r="H393" s="8"/>
      <c r="I393" s="8" t="s">
        <v>70</v>
      </c>
      <c r="J393" s="8" t="s">
        <v>644</v>
      </c>
      <c r="K393" s="8" t="s">
        <v>645</v>
      </c>
      <c r="L393" s="8" t="s">
        <v>67</v>
      </c>
      <c r="M393" s="8" t="s">
        <v>67</v>
      </c>
      <c r="N393" s="8" t="s">
        <v>646</v>
      </c>
      <c r="O393" s="8" t="s">
        <v>647</v>
      </c>
      <c r="P393" s="8"/>
      <c r="Q393" s="8" t="s">
        <v>740</v>
      </c>
      <c r="R393" s="8" t="s">
        <v>741</v>
      </c>
      <c r="S393" s="8">
        <v>0</v>
      </c>
      <c r="T393" s="9" t="s">
        <v>49</v>
      </c>
      <c r="U393" s="9" t="s">
        <v>35</v>
      </c>
      <c r="V393" s="8" t="s">
        <v>746</v>
      </c>
      <c r="W393" s="10">
        <v>45657</v>
      </c>
      <c r="X393" s="8" t="s">
        <v>747</v>
      </c>
      <c r="Y393" s="8" t="s">
        <v>1062</v>
      </c>
      <c r="Z393" s="8" t="s">
        <v>1098</v>
      </c>
      <c r="AA393" s="8" t="s">
        <v>67</v>
      </c>
      <c r="AB393" s="8" t="s">
        <v>67</v>
      </c>
      <c r="AC393" s="8" t="s">
        <v>1099</v>
      </c>
      <c r="AD393" s="8">
        <v>4</v>
      </c>
      <c r="AE393" s="8"/>
      <c r="AF393" s="11" t="s">
        <v>1903</v>
      </c>
      <c r="AG393" s="8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3"/>
      <c r="AT393" s="14">
        <v>126</v>
      </c>
      <c r="AU393" s="8" t="str">
        <f>AU$14</f>
        <v>W-1.1</v>
      </c>
      <c r="AV393" s="8" t="s">
        <v>1147</v>
      </c>
      <c r="AW393" s="8"/>
      <c r="AX393" s="15">
        <v>8760</v>
      </c>
      <c r="AY393" s="9">
        <v>12</v>
      </c>
      <c r="AZ393" s="16">
        <v>100</v>
      </c>
      <c r="BA393" s="16">
        <v>0</v>
      </c>
      <c r="BB393" s="9">
        <f t="shared" si="130"/>
        <v>126</v>
      </c>
      <c r="BC393" s="9">
        <f t="shared" si="131"/>
        <v>0</v>
      </c>
      <c r="BD393" s="17">
        <f t="shared" si="132"/>
        <v>0</v>
      </c>
      <c r="BE393" s="17">
        <f t="shared" si="133"/>
        <v>0</v>
      </c>
      <c r="BF393" s="18">
        <f t="shared" si="134"/>
        <v>0</v>
      </c>
      <c r="BG393" s="18">
        <f t="shared" si="135"/>
        <v>0</v>
      </c>
      <c r="BH393" s="18">
        <f t="shared" si="136"/>
        <v>0</v>
      </c>
      <c r="BI393" s="19">
        <f t="shared" si="137"/>
        <v>0</v>
      </c>
      <c r="BJ393" s="20">
        <f t="shared" si="138"/>
        <v>0</v>
      </c>
      <c r="BK393" s="19">
        <f t="shared" si="139"/>
        <v>0</v>
      </c>
      <c r="BL393" s="20">
        <f t="shared" si="140"/>
        <v>0</v>
      </c>
      <c r="BM393" s="12">
        <f>VLOOKUP(AU393,Ceny!$A$3:$E$9,2,FALSE)</f>
        <v>6.01</v>
      </c>
      <c r="BN393" s="20">
        <f t="shared" si="155"/>
        <v>72.12</v>
      </c>
      <c r="BO393" s="12">
        <f>VLOOKUP(AU393,Ceny!$A$3:$E$9,4,FALSE)</f>
        <v>4.6399999999999997</v>
      </c>
      <c r="BP393" s="20">
        <f t="shared" si="156"/>
        <v>0</v>
      </c>
      <c r="BQ393" s="12">
        <f>VLOOKUP(AU393,Ceny!$A$3:$E$9,3,FALSE)</f>
        <v>5.706E-2</v>
      </c>
      <c r="BR393" s="20">
        <f t="shared" si="141"/>
        <v>7.19</v>
      </c>
      <c r="BS393" s="12">
        <f>VLOOKUP(AU393,Ceny!$A$3:$E$9,5,FALSE)</f>
        <v>4.5350000000000001E-2</v>
      </c>
      <c r="BT393" s="20">
        <f t="shared" si="142"/>
        <v>0</v>
      </c>
      <c r="BU393" s="20">
        <v>0</v>
      </c>
      <c r="BV393" s="68">
        <f t="shared" si="143"/>
        <v>0</v>
      </c>
      <c r="BW393" s="21">
        <f t="shared" si="144"/>
        <v>79.31</v>
      </c>
      <c r="BX393" s="21">
        <f t="shared" si="145"/>
        <v>18.239999999999998</v>
      </c>
      <c r="BY393" s="21">
        <f t="shared" si="146"/>
        <v>97.55</v>
      </c>
      <c r="CA393" s="66"/>
    </row>
    <row r="394" spans="1:79">
      <c r="A394" s="73">
        <f t="shared" si="147"/>
        <v>381</v>
      </c>
      <c r="B394" s="8" t="s">
        <v>649</v>
      </c>
      <c r="C394" s="8" t="s">
        <v>66</v>
      </c>
      <c r="D394" s="8" t="s">
        <v>67</v>
      </c>
      <c r="E394" s="8" t="s">
        <v>67</v>
      </c>
      <c r="F394" s="8" t="s">
        <v>68</v>
      </c>
      <c r="G394" s="8" t="s">
        <v>650</v>
      </c>
      <c r="H394" s="8"/>
      <c r="I394" s="8" t="s">
        <v>70</v>
      </c>
      <c r="J394" s="8" t="s">
        <v>644</v>
      </c>
      <c r="K394" s="8" t="s">
        <v>645</v>
      </c>
      <c r="L394" s="8" t="s">
        <v>67</v>
      </c>
      <c r="M394" s="8" t="s">
        <v>67</v>
      </c>
      <c r="N394" s="8" t="s">
        <v>646</v>
      </c>
      <c r="O394" s="8" t="s">
        <v>647</v>
      </c>
      <c r="P394" s="8"/>
      <c r="Q394" s="8" t="s">
        <v>740</v>
      </c>
      <c r="R394" s="8" t="s">
        <v>741</v>
      </c>
      <c r="S394" s="8">
        <v>0</v>
      </c>
      <c r="T394" s="9" t="s">
        <v>49</v>
      </c>
      <c r="U394" s="9" t="s">
        <v>35</v>
      </c>
      <c r="V394" s="8" t="s">
        <v>746</v>
      </c>
      <c r="W394" s="10">
        <v>45657</v>
      </c>
      <c r="X394" s="8" t="s">
        <v>747</v>
      </c>
      <c r="Y394" s="8" t="s">
        <v>1062</v>
      </c>
      <c r="Z394" s="8" t="s">
        <v>879</v>
      </c>
      <c r="AA394" s="8" t="s">
        <v>67</v>
      </c>
      <c r="AB394" s="8" t="s">
        <v>67</v>
      </c>
      <c r="AC394" s="8" t="s">
        <v>880</v>
      </c>
      <c r="AD394" s="8" t="s">
        <v>347</v>
      </c>
      <c r="AE394" s="8" t="s">
        <v>129</v>
      </c>
      <c r="AF394" s="11" t="s">
        <v>1904</v>
      </c>
      <c r="AG394" s="8" t="s">
        <v>1905</v>
      </c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3"/>
      <c r="AT394" s="14">
        <v>11542</v>
      </c>
      <c r="AU394" s="8" t="str">
        <f>AU$21</f>
        <v>W-3.6</v>
      </c>
      <c r="AV394" s="8" t="s">
        <v>1147</v>
      </c>
      <c r="AW394" s="8"/>
      <c r="AX394" s="15">
        <v>8760</v>
      </c>
      <c r="AY394" s="9">
        <v>12</v>
      </c>
      <c r="AZ394" s="16">
        <v>0</v>
      </c>
      <c r="BA394" s="16">
        <v>100</v>
      </c>
      <c r="BB394" s="9">
        <f t="shared" si="130"/>
        <v>0</v>
      </c>
      <c r="BC394" s="9">
        <f t="shared" si="131"/>
        <v>11542</v>
      </c>
      <c r="BD394" s="17">
        <f t="shared" si="132"/>
        <v>0</v>
      </c>
      <c r="BE394" s="17">
        <f t="shared" si="133"/>
        <v>0</v>
      </c>
      <c r="BF394" s="18">
        <f t="shared" si="134"/>
        <v>0</v>
      </c>
      <c r="BG394" s="18">
        <f t="shared" si="135"/>
        <v>0</v>
      </c>
      <c r="BH394" s="18">
        <f t="shared" si="136"/>
        <v>0</v>
      </c>
      <c r="BI394" s="19">
        <f t="shared" si="137"/>
        <v>0</v>
      </c>
      <c r="BJ394" s="20">
        <f t="shared" si="138"/>
        <v>0</v>
      </c>
      <c r="BK394" s="19">
        <f t="shared" si="139"/>
        <v>0</v>
      </c>
      <c r="BL394" s="20">
        <f t="shared" si="140"/>
        <v>0</v>
      </c>
      <c r="BM394" s="12">
        <f>VLOOKUP(AU394,Ceny!$A$3:$E$9,2,FALSE)</f>
        <v>42.41</v>
      </c>
      <c r="BN394" s="20">
        <f t="shared" si="155"/>
        <v>0</v>
      </c>
      <c r="BO394" s="12">
        <f>VLOOKUP(AU394,Ceny!$A$3:$E$9,4,FALSE)</f>
        <v>32.76</v>
      </c>
      <c r="BP394" s="20">
        <f t="shared" si="156"/>
        <v>393.12</v>
      </c>
      <c r="BQ394" s="12">
        <f>VLOOKUP(AU394,Ceny!$A$3:$E$9,3,FALSE)</f>
        <v>4.4200000000000003E-2</v>
      </c>
      <c r="BR394" s="20">
        <f t="shared" si="141"/>
        <v>0</v>
      </c>
      <c r="BS394" s="12">
        <f>VLOOKUP(AU394,Ceny!$A$3:$E$9,5,FALSE)</f>
        <v>3.5119999999999998E-2</v>
      </c>
      <c r="BT394" s="20">
        <f t="shared" si="142"/>
        <v>405.36</v>
      </c>
      <c r="BU394" s="20">
        <v>0</v>
      </c>
      <c r="BV394" s="68">
        <f t="shared" si="143"/>
        <v>0</v>
      </c>
      <c r="BW394" s="21">
        <f t="shared" si="144"/>
        <v>798.48</v>
      </c>
      <c r="BX394" s="21">
        <f t="shared" si="145"/>
        <v>183.65</v>
      </c>
      <c r="BY394" s="21">
        <f t="shared" si="146"/>
        <v>982.13</v>
      </c>
      <c r="CA394" s="66"/>
    </row>
    <row r="395" spans="1:79">
      <c r="A395" s="73">
        <f t="shared" si="147"/>
        <v>382</v>
      </c>
      <c r="B395" s="8" t="s">
        <v>649</v>
      </c>
      <c r="C395" s="8" t="s">
        <v>66</v>
      </c>
      <c r="D395" s="8" t="s">
        <v>67</v>
      </c>
      <c r="E395" s="8" t="s">
        <v>67</v>
      </c>
      <c r="F395" s="8" t="s">
        <v>68</v>
      </c>
      <c r="G395" s="8" t="s">
        <v>650</v>
      </c>
      <c r="H395" s="8"/>
      <c r="I395" s="8" t="s">
        <v>70</v>
      </c>
      <c r="J395" s="8" t="s">
        <v>644</v>
      </c>
      <c r="K395" s="8" t="s">
        <v>645</v>
      </c>
      <c r="L395" s="8" t="s">
        <v>67</v>
      </c>
      <c r="M395" s="8" t="s">
        <v>67</v>
      </c>
      <c r="N395" s="8" t="s">
        <v>646</v>
      </c>
      <c r="O395" s="8" t="s">
        <v>647</v>
      </c>
      <c r="P395" s="8"/>
      <c r="Q395" s="8" t="s">
        <v>740</v>
      </c>
      <c r="R395" s="8" t="s">
        <v>741</v>
      </c>
      <c r="S395" s="8">
        <v>0</v>
      </c>
      <c r="T395" s="9" t="s">
        <v>49</v>
      </c>
      <c r="U395" s="9" t="s">
        <v>35</v>
      </c>
      <c r="V395" s="8" t="s">
        <v>746</v>
      </c>
      <c r="W395" s="10">
        <v>45657</v>
      </c>
      <c r="X395" s="8" t="s">
        <v>747</v>
      </c>
      <c r="Y395" s="8" t="s">
        <v>1062</v>
      </c>
      <c r="Z395" s="8" t="s">
        <v>879</v>
      </c>
      <c r="AA395" s="8" t="s">
        <v>67</v>
      </c>
      <c r="AB395" s="8" t="s">
        <v>67</v>
      </c>
      <c r="AC395" s="8" t="s">
        <v>880</v>
      </c>
      <c r="AD395" s="8" t="s">
        <v>347</v>
      </c>
      <c r="AE395" s="8" t="s">
        <v>971</v>
      </c>
      <c r="AF395" s="11" t="s">
        <v>1906</v>
      </c>
      <c r="AG395" s="8" t="s">
        <v>1907</v>
      </c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3"/>
      <c r="AT395" s="14">
        <v>21622</v>
      </c>
      <c r="AU395" s="8" t="str">
        <f>AU$21</f>
        <v>W-3.6</v>
      </c>
      <c r="AV395" s="8" t="s">
        <v>1147</v>
      </c>
      <c r="AW395" s="8"/>
      <c r="AX395" s="15">
        <v>8760</v>
      </c>
      <c r="AY395" s="9">
        <v>12</v>
      </c>
      <c r="AZ395" s="16">
        <v>0</v>
      </c>
      <c r="BA395" s="16">
        <v>100</v>
      </c>
      <c r="BB395" s="9">
        <f t="shared" si="130"/>
        <v>0</v>
      </c>
      <c r="BC395" s="9">
        <f t="shared" si="131"/>
        <v>21622</v>
      </c>
      <c r="BD395" s="17">
        <f t="shared" si="132"/>
        <v>0</v>
      </c>
      <c r="BE395" s="17">
        <f t="shared" si="133"/>
        <v>0</v>
      </c>
      <c r="BF395" s="18">
        <f t="shared" si="134"/>
        <v>0</v>
      </c>
      <c r="BG395" s="18">
        <f t="shared" si="135"/>
        <v>0</v>
      </c>
      <c r="BH395" s="18">
        <f t="shared" si="136"/>
        <v>0</v>
      </c>
      <c r="BI395" s="19">
        <f t="shared" si="137"/>
        <v>0</v>
      </c>
      <c r="BJ395" s="20">
        <f t="shared" si="138"/>
        <v>0</v>
      </c>
      <c r="BK395" s="19">
        <f t="shared" si="139"/>
        <v>0</v>
      </c>
      <c r="BL395" s="20">
        <f t="shared" si="140"/>
        <v>0</v>
      </c>
      <c r="BM395" s="12">
        <f>VLOOKUP(AU395,Ceny!$A$3:$E$9,2,FALSE)</f>
        <v>42.41</v>
      </c>
      <c r="BN395" s="20">
        <f t="shared" si="155"/>
        <v>0</v>
      </c>
      <c r="BO395" s="12">
        <f>VLOOKUP(AU395,Ceny!$A$3:$E$9,4,FALSE)</f>
        <v>32.76</v>
      </c>
      <c r="BP395" s="20">
        <f t="shared" si="156"/>
        <v>393.12</v>
      </c>
      <c r="BQ395" s="12">
        <f>VLOOKUP(AU395,Ceny!$A$3:$E$9,3,FALSE)</f>
        <v>4.4200000000000003E-2</v>
      </c>
      <c r="BR395" s="20">
        <f t="shared" si="141"/>
        <v>0</v>
      </c>
      <c r="BS395" s="12">
        <f>VLOOKUP(AU395,Ceny!$A$3:$E$9,5,FALSE)</f>
        <v>3.5119999999999998E-2</v>
      </c>
      <c r="BT395" s="20">
        <f t="shared" si="142"/>
        <v>759.36</v>
      </c>
      <c r="BU395" s="20">
        <v>0</v>
      </c>
      <c r="BV395" s="68">
        <f t="shared" si="143"/>
        <v>0</v>
      </c>
      <c r="BW395" s="21">
        <f t="shared" si="144"/>
        <v>1152.48</v>
      </c>
      <c r="BX395" s="21">
        <f t="shared" si="145"/>
        <v>265.07</v>
      </c>
      <c r="BY395" s="21">
        <f t="shared" si="146"/>
        <v>1417.55</v>
      </c>
      <c r="CA395" s="66"/>
    </row>
    <row r="396" spans="1:79">
      <c r="A396" s="73">
        <f t="shared" si="147"/>
        <v>383</v>
      </c>
      <c r="B396" s="8" t="s">
        <v>65</v>
      </c>
      <c r="C396" s="8" t="s">
        <v>66</v>
      </c>
      <c r="D396" s="8" t="s">
        <v>67</v>
      </c>
      <c r="E396" s="8" t="s">
        <v>67</v>
      </c>
      <c r="F396" s="8" t="s">
        <v>68</v>
      </c>
      <c r="G396" s="8" t="s">
        <v>650</v>
      </c>
      <c r="H396" s="8"/>
      <c r="I396" s="8" t="s">
        <v>70</v>
      </c>
      <c r="J396" s="8" t="s">
        <v>651</v>
      </c>
      <c r="K396" s="8" t="s">
        <v>430</v>
      </c>
      <c r="L396" s="8" t="s">
        <v>67</v>
      </c>
      <c r="M396" s="8" t="s">
        <v>67</v>
      </c>
      <c r="N396" s="8" t="s">
        <v>431</v>
      </c>
      <c r="O396" s="8" t="s">
        <v>213</v>
      </c>
      <c r="P396" s="8"/>
      <c r="Q396" s="8" t="s">
        <v>740</v>
      </c>
      <c r="R396" s="8" t="s">
        <v>741</v>
      </c>
      <c r="S396" s="8">
        <v>0</v>
      </c>
      <c r="T396" s="9" t="s">
        <v>49</v>
      </c>
      <c r="U396" s="9" t="s">
        <v>35</v>
      </c>
      <c r="V396" s="8" t="s">
        <v>746</v>
      </c>
      <c r="W396" s="10">
        <v>45657</v>
      </c>
      <c r="X396" s="8" t="s">
        <v>747</v>
      </c>
      <c r="Y396" s="8" t="s">
        <v>1102</v>
      </c>
      <c r="Z396" s="8" t="s">
        <v>430</v>
      </c>
      <c r="AA396" s="8" t="s">
        <v>67</v>
      </c>
      <c r="AB396" s="8" t="s">
        <v>67</v>
      </c>
      <c r="AC396" s="8" t="s">
        <v>1103</v>
      </c>
      <c r="AD396" s="8" t="s">
        <v>213</v>
      </c>
      <c r="AE396" s="8"/>
      <c r="AF396" s="11" t="s">
        <v>1908</v>
      </c>
      <c r="AG396" s="8" t="s">
        <v>1909</v>
      </c>
      <c r="AH396" s="12">
        <v>15675</v>
      </c>
      <c r="AI396" s="12">
        <v>16914</v>
      </c>
      <c r="AJ396" s="12">
        <v>14886</v>
      </c>
      <c r="AK396" s="12">
        <v>11650</v>
      </c>
      <c r="AL396" s="12">
        <v>6304</v>
      </c>
      <c r="AM396" s="12">
        <v>4534</v>
      </c>
      <c r="AN396" s="12">
        <v>3145</v>
      </c>
      <c r="AO396" s="12">
        <v>1400</v>
      </c>
      <c r="AP396" s="12">
        <v>4621</v>
      </c>
      <c r="AQ396" s="12">
        <v>6995</v>
      </c>
      <c r="AR396" s="12">
        <v>11562</v>
      </c>
      <c r="AS396" s="13">
        <v>15069</v>
      </c>
      <c r="AT396" s="14">
        <f>AH396+AI396+AJ396+AK396+AL396+AM396+AN396+AO396+AP396+AQ396+AR396+AS396</f>
        <v>112755</v>
      </c>
      <c r="AU396" s="8" t="str">
        <f>AU$18</f>
        <v>W-5.1</v>
      </c>
      <c r="AV396" s="8" t="s">
        <v>1147</v>
      </c>
      <c r="AW396" s="8" t="s">
        <v>1186</v>
      </c>
      <c r="AX396" s="15">
        <v>8760</v>
      </c>
      <c r="AY396" s="9">
        <v>12</v>
      </c>
      <c r="AZ396" s="16">
        <v>0</v>
      </c>
      <c r="BA396" s="16">
        <v>100</v>
      </c>
      <c r="BB396" s="9">
        <f t="shared" si="130"/>
        <v>0</v>
      </c>
      <c r="BC396" s="9">
        <f t="shared" si="131"/>
        <v>112755</v>
      </c>
      <c r="BD396" s="17">
        <f t="shared" si="132"/>
        <v>0</v>
      </c>
      <c r="BE396" s="17">
        <f t="shared" si="133"/>
        <v>0</v>
      </c>
      <c r="BF396" s="18">
        <f t="shared" si="134"/>
        <v>0</v>
      </c>
      <c r="BG396" s="18">
        <f t="shared" si="135"/>
        <v>0</v>
      </c>
      <c r="BH396" s="18">
        <f t="shared" si="136"/>
        <v>0</v>
      </c>
      <c r="BI396" s="19">
        <f t="shared" si="137"/>
        <v>0</v>
      </c>
      <c r="BJ396" s="20">
        <f t="shared" si="138"/>
        <v>0</v>
      </c>
      <c r="BK396" s="19">
        <f t="shared" si="139"/>
        <v>0</v>
      </c>
      <c r="BL396" s="20">
        <f t="shared" si="140"/>
        <v>0</v>
      </c>
      <c r="BM396" s="12">
        <f>VLOOKUP(AU396,Ceny!$A$3:$E$9,2,FALSE)</f>
        <v>6.4200000000000004E-3</v>
      </c>
      <c r="BN396" s="20">
        <f>ROUND(BM396*AX396*AW396*AZ396/100,2)</f>
        <v>0</v>
      </c>
      <c r="BO396" s="12">
        <f>VLOOKUP(AU396,Ceny!$A$3:$E$9,4,FALSE)</f>
        <v>4.96E-3</v>
      </c>
      <c r="BP396" s="20">
        <f>ROUND(BO396*AW396*AX396*BA396/100,2)</f>
        <v>7647.13</v>
      </c>
      <c r="BQ396" s="12">
        <f>VLOOKUP(AU396,Ceny!$A$3:$E$9,3,FALSE)</f>
        <v>2.3060000000000001E-2</v>
      </c>
      <c r="BR396" s="20">
        <f t="shared" si="141"/>
        <v>0</v>
      </c>
      <c r="BS396" s="12">
        <f>VLOOKUP(AU396,Ceny!$A$3:$E$9,5,FALSE)</f>
        <v>1.8329999999999999E-2</v>
      </c>
      <c r="BT396" s="20">
        <f t="shared" si="142"/>
        <v>2066.8000000000002</v>
      </c>
      <c r="BU396" s="20">
        <v>0</v>
      </c>
      <c r="BV396" s="68">
        <f t="shared" si="143"/>
        <v>0</v>
      </c>
      <c r="BW396" s="21">
        <f t="shared" si="144"/>
        <v>9713.93</v>
      </c>
      <c r="BX396" s="21">
        <f t="shared" si="145"/>
        <v>2234.1999999999998</v>
      </c>
      <c r="BY396" s="21">
        <f t="shared" si="146"/>
        <v>11948.130000000001</v>
      </c>
      <c r="CA396" s="66"/>
    </row>
    <row r="397" spans="1:79">
      <c r="A397" s="73">
        <f t="shared" si="147"/>
        <v>384</v>
      </c>
      <c r="B397" s="8" t="s">
        <v>65</v>
      </c>
      <c r="C397" s="8" t="s">
        <v>66</v>
      </c>
      <c r="D397" s="8" t="s">
        <v>67</v>
      </c>
      <c r="E397" s="8" t="s">
        <v>67</v>
      </c>
      <c r="F397" s="8" t="s">
        <v>68</v>
      </c>
      <c r="G397" s="8" t="s">
        <v>650</v>
      </c>
      <c r="H397" s="8"/>
      <c r="I397" s="8" t="s">
        <v>70</v>
      </c>
      <c r="J397" s="8" t="s">
        <v>651</v>
      </c>
      <c r="K397" s="8" t="s">
        <v>430</v>
      </c>
      <c r="L397" s="8" t="s">
        <v>67</v>
      </c>
      <c r="M397" s="8" t="s">
        <v>67</v>
      </c>
      <c r="N397" s="8" t="s">
        <v>431</v>
      </c>
      <c r="O397" s="8" t="s">
        <v>213</v>
      </c>
      <c r="P397" s="8"/>
      <c r="Q397" s="8" t="s">
        <v>740</v>
      </c>
      <c r="R397" s="8" t="s">
        <v>741</v>
      </c>
      <c r="S397" s="8">
        <v>0</v>
      </c>
      <c r="T397" s="9" t="s">
        <v>49</v>
      </c>
      <c r="U397" s="9" t="s">
        <v>35</v>
      </c>
      <c r="V397" s="8" t="s">
        <v>746</v>
      </c>
      <c r="W397" s="10">
        <v>45657</v>
      </c>
      <c r="X397" s="8" t="s">
        <v>747</v>
      </c>
      <c r="Y397" s="8" t="s">
        <v>1102</v>
      </c>
      <c r="Z397" s="8" t="s">
        <v>430</v>
      </c>
      <c r="AA397" s="8" t="s">
        <v>67</v>
      </c>
      <c r="AB397" s="8" t="s">
        <v>67</v>
      </c>
      <c r="AC397" s="8" t="s">
        <v>431</v>
      </c>
      <c r="AD397" s="8" t="s">
        <v>98</v>
      </c>
      <c r="AE397" s="8"/>
      <c r="AF397" s="11" t="s">
        <v>1910</v>
      </c>
      <c r="AG397" s="8" t="s">
        <v>1911</v>
      </c>
      <c r="AH397" s="12">
        <v>20590</v>
      </c>
      <c r="AI397" s="12">
        <v>18587</v>
      </c>
      <c r="AJ397" s="12">
        <v>18135</v>
      </c>
      <c r="AK397" s="12">
        <v>13501</v>
      </c>
      <c r="AL397" s="12">
        <v>7920</v>
      </c>
      <c r="AM397" s="12">
        <v>4096</v>
      </c>
      <c r="AN397" s="12">
        <v>3700</v>
      </c>
      <c r="AO397" s="12">
        <v>3031</v>
      </c>
      <c r="AP397" s="12">
        <v>3832</v>
      </c>
      <c r="AQ397" s="12">
        <v>8738</v>
      </c>
      <c r="AR397" s="12">
        <v>17897</v>
      </c>
      <c r="AS397" s="13">
        <v>21299</v>
      </c>
      <c r="AT397" s="14">
        <f>AH397+AI397+AJ397+AK397+AL397+AM397+AN397+AO397+AP397+AQ397+AR397+AS397</f>
        <v>141326</v>
      </c>
      <c r="AU397" s="8" t="str">
        <f>AU$18</f>
        <v>W-5.1</v>
      </c>
      <c r="AV397" s="8" t="s">
        <v>1147</v>
      </c>
      <c r="AW397" s="8" t="s">
        <v>1186</v>
      </c>
      <c r="AX397" s="15">
        <v>8760</v>
      </c>
      <c r="AY397" s="9">
        <v>12</v>
      </c>
      <c r="AZ397" s="16">
        <v>0</v>
      </c>
      <c r="BA397" s="16">
        <v>100</v>
      </c>
      <c r="BB397" s="9">
        <f t="shared" si="130"/>
        <v>0</v>
      </c>
      <c r="BC397" s="9">
        <f t="shared" si="131"/>
        <v>141326</v>
      </c>
      <c r="BD397" s="17">
        <f t="shared" si="132"/>
        <v>0</v>
      </c>
      <c r="BE397" s="17">
        <f t="shared" si="133"/>
        <v>0</v>
      </c>
      <c r="BF397" s="18">
        <f t="shared" si="134"/>
        <v>0</v>
      </c>
      <c r="BG397" s="18">
        <f t="shared" si="135"/>
        <v>0</v>
      </c>
      <c r="BH397" s="18">
        <f t="shared" si="136"/>
        <v>0</v>
      </c>
      <c r="BI397" s="19">
        <f t="shared" si="137"/>
        <v>0</v>
      </c>
      <c r="BJ397" s="20">
        <f t="shared" si="138"/>
        <v>0</v>
      </c>
      <c r="BK397" s="19">
        <f t="shared" si="139"/>
        <v>0</v>
      </c>
      <c r="BL397" s="20">
        <f t="shared" si="140"/>
        <v>0</v>
      </c>
      <c r="BM397" s="12">
        <f>VLOOKUP(AU397,Ceny!$A$3:$E$9,2,FALSE)</f>
        <v>6.4200000000000004E-3</v>
      </c>
      <c r="BN397" s="20">
        <f>ROUND(BM397*AX397*AW397*AZ397/100,2)</f>
        <v>0</v>
      </c>
      <c r="BO397" s="12">
        <f>VLOOKUP(AU397,Ceny!$A$3:$E$9,4,FALSE)</f>
        <v>4.96E-3</v>
      </c>
      <c r="BP397" s="20">
        <f>ROUND(BO397*AW397*AX397*BA397/100,2)</f>
        <v>7647.13</v>
      </c>
      <c r="BQ397" s="12">
        <f>VLOOKUP(AU397,Ceny!$A$3:$E$9,3,FALSE)</f>
        <v>2.3060000000000001E-2</v>
      </c>
      <c r="BR397" s="20">
        <f t="shared" si="141"/>
        <v>0</v>
      </c>
      <c r="BS397" s="12">
        <f>VLOOKUP(AU397,Ceny!$A$3:$E$9,5,FALSE)</f>
        <v>1.8329999999999999E-2</v>
      </c>
      <c r="BT397" s="20">
        <f t="shared" si="142"/>
        <v>2590.5100000000002</v>
      </c>
      <c r="BU397" s="20">
        <v>0</v>
      </c>
      <c r="BV397" s="68">
        <f t="shared" si="143"/>
        <v>0</v>
      </c>
      <c r="BW397" s="21">
        <f t="shared" si="144"/>
        <v>10237.64</v>
      </c>
      <c r="BX397" s="21">
        <f t="shared" si="145"/>
        <v>2354.66</v>
      </c>
      <c r="BY397" s="21">
        <f t="shared" si="146"/>
        <v>12592.3</v>
      </c>
      <c r="CA397" s="66"/>
    </row>
    <row r="398" spans="1:79">
      <c r="A398" s="73">
        <f t="shared" si="147"/>
        <v>385</v>
      </c>
      <c r="B398" s="8" t="s">
        <v>65</v>
      </c>
      <c r="C398" s="8" t="s">
        <v>66</v>
      </c>
      <c r="D398" s="8" t="s">
        <v>67</v>
      </c>
      <c r="E398" s="8" t="s">
        <v>67</v>
      </c>
      <c r="F398" s="8" t="s">
        <v>68</v>
      </c>
      <c r="G398" s="8" t="s">
        <v>650</v>
      </c>
      <c r="H398" s="8"/>
      <c r="I398" s="8" t="s">
        <v>70</v>
      </c>
      <c r="J398" s="8" t="s">
        <v>651</v>
      </c>
      <c r="K398" s="8" t="s">
        <v>430</v>
      </c>
      <c r="L398" s="8" t="s">
        <v>67</v>
      </c>
      <c r="M398" s="8" t="s">
        <v>67</v>
      </c>
      <c r="N398" s="8" t="s">
        <v>431</v>
      </c>
      <c r="O398" s="8" t="s">
        <v>213</v>
      </c>
      <c r="P398" s="8"/>
      <c r="Q398" s="8" t="s">
        <v>740</v>
      </c>
      <c r="R398" s="8" t="s">
        <v>741</v>
      </c>
      <c r="S398" s="8">
        <v>0</v>
      </c>
      <c r="T398" s="9" t="s">
        <v>49</v>
      </c>
      <c r="U398" s="9" t="s">
        <v>35</v>
      </c>
      <c r="V398" s="8" t="s">
        <v>746</v>
      </c>
      <c r="W398" s="10">
        <v>45657</v>
      </c>
      <c r="X398" s="8" t="s">
        <v>747</v>
      </c>
      <c r="Y398" s="8" t="s">
        <v>1102</v>
      </c>
      <c r="Z398" s="8" t="s">
        <v>1104</v>
      </c>
      <c r="AA398" s="8" t="s">
        <v>67</v>
      </c>
      <c r="AB398" s="8" t="s">
        <v>67</v>
      </c>
      <c r="AC398" s="8" t="s">
        <v>1105</v>
      </c>
      <c r="AD398" s="8" t="s">
        <v>288</v>
      </c>
      <c r="AE398" s="8"/>
      <c r="AF398" s="11" t="s">
        <v>1912</v>
      </c>
      <c r="AG398" s="8" t="s">
        <v>1913</v>
      </c>
      <c r="AH398" s="12">
        <v>17726</v>
      </c>
      <c r="AI398" s="12">
        <v>17551</v>
      </c>
      <c r="AJ398" s="12">
        <v>16346</v>
      </c>
      <c r="AK398" s="12">
        <v>12121</v>
      </c>
      <c r="AL398" s="12">
        <v>8867</v>
      </c>
      <c r="AM398" s="12">
        <v>6541</v>
      </c>
      <c r="AN398" s="12">
        <v>4961</v>
      </c>
      <c r="AO398" s="12">
        <v>1678</v>
      </c>
      <c r="AP398" s="12">
        <v>5388</v>
      </c>
      <c r="AQ398" s="12">
        <v>9257</v>
      </c>
      <c r="AR398" s="12">
        <v>16593</v>
      </c>
      <c r="AS398" s="13">
        <v>17330</v>
      </c>
      <c r="AT398" s="14">
        <f>AH398+AI398+AJ398+AK398+AL398+AM398+AN398+AO398+AP398+AQ398+AR398+AS398</f>
        <v>134359</v>
      </c>
      <c r="AU398" s="8" t="str">
        <f>AU$18</f>
        <v>W-5.1</v>
      </c>
      <c r="AV398" s="8" t="s">
        <v>1147</v>
      </c>
      <c r="AW398" s="8" t="s">
        <v>1190</v>
      </c>
      <c r="AX398" s="15">
        <v>8760</v>
      </c>
      <c r="AY398" s="9">
        <v>12</v>
      </c>
      <c r="AZ398" s="16">
        <v>0</v>
      </c>
      <c r="BA398" s="16">
        <v>100</v>
      </c>
      <c r="BB398" s="9">
        <f t="shared" ref="BB398:BB454" si="157">AT398*AZ398/100</f>
        <v>0</v>
      </c>
      <c r="BC398" s="9">
        <f t="shared" ref="BC398:BC454" si="158">AT398*BA398/100</f>
        <v>134359</v>
      </c>
      <c r="BD398" s="17">
        <f t="shared" ref="BD398:BD454" si="159">C$4/1000</f>
        <v>0</v>
      </c>
      <c r="BE398" s="17">
        <f t="shared" ref="BE398:BE454" si="160">C$5/1000</f>
        <v>0</v>
      </c>
      <c r="BF398" s="18">
        <f t="shared" ref="BF398:BF454" si="161">ROUND(BB398*BD398,2)</f>
        <v>0</v>
      </c>
      <c r="BG398" s="18">
        <f t="shared" ref="BG398:BG454" si="162">ROUND(BC398*BE398,2)</f>
        <v>0</v>
      </c>
      <c r="BH398" s="18">
        <f t="shared" ref="BH398:BH454" si="163">SUM(BF398:BG398)</f>
        <v>0</v>
      </c>
      <c r="BI398" s="19">
        <f t="shared" ref="BI398:BI454" si="164">HLOOKUP(AU398,$E$3:$K$5,2,FALSE)</f>
        <v>0</v>
      </c>
      <c r="BJ398" s="20">
        <f t="shared" ref="BJ398:BJ454" si="165">ROUND(BI398*AY398*AZ398/100,2)</f>
        <v>0</v>
      </c>
      <c r="BK398" s="19">
        <f t="shared" ref="BK398:BK454" si="166">HLOOKUP(AU398,$E$3:$K$5,3,FALSE)</f>
        <v>0</v>
      </c>
      <c r="BL398" s="20">
        <f t="shared" ref="BL398:BL454" si="167">ROUND(BK398*AY398*BA398/100,2)</f>
        <v>0</v>
      </c>
      <c r="BM398" s="12">
        <f>VLOOKUP(AU398,Ceny!$A$3:$E$9,2,FALSE)</f>
        <v>6.4200000000000004E-3</v>
      </c>
      <c r="BN398" s="20">
        <f>ROUND(BM398*AX398*AW398*AZ398/100,2)</f>
        <v>0</v>
      </c>
      <c r="BO398" s="12">
        <f>VLOOKUP(AU398,Ceny!$A$3:$E$9,4,FALSE)</f>
        <v>4.96E-3</v>
      </c>
      <c r="BP398" s="20">
        <f>ROUND(BO398*AW398*AX398*BA398/100,2)</f>
        <v>5257.4</v>
      </c>
      <c r="BQ398" s="12">
        <f>VLOOKUP(AU398,Ceny!$A$3:$E$9,3,FALSE)</f>
        <v>2.3060000000000001E-2</v>
      </c>
      <c r="BR398" s="20">
        <f t="shared" ref="BR398:BR454" si="168">ROUND(BQ398*AT398*AZ398/100,2)</f>
        <v>0</v>
      </c>
      <c r="BS398" s="12">
        <f>VLOOKUP(AU398,Ceny!$A$3:$E$9,5,FALSE)</f>
        <v>1.8329999999999999E-2</v>
      </c>
      <c r="BT398" s="20">
        <f t="shared" ref="BT398:BT454" si="169">ROUND(BS398*AT398*BA398/100,2)</f>
        <v>2462.8000000000002</v>
      </c>
      <c r="BU398" s="20">
        <v>0</v>
      </c>
      <c r="BV398" s="68">
        <f t="shared" ref="BV398:BV454" si="170">ROUND(BU398*AT398,2)</f>
        <v>0</v>
      </c>
      <c r="BW398" s="21">
        <f t="shared" ref="BW398:BW454" si="171">BH398+BJ398+BL398+BN398+BR398+BT398+BP398+BV398</f>
        <v>7720.2</v>
      </c>
      <c r="BX398" s="21">
        <f t="shared" ref="BX398:BX454" si="172">ROUND(BW398*0.23,2)</f>
        <v>1775.65</v>
      </c>
      <c r="BY398" s="21">
        <f t="shared" ref="BY398:BY455" si="173">BX398+BW398</f>
        <v>9495.85</v>
      </c>
      <c r="CA398" s="66"/>
    </row>
    <row r="399" spans="1:79">
      <c r="A399" s="73">
        <f t="shared" ref="A399:A454" si="174">A398+1</f>
        <v>386</v>
      </c>
      <c r="B399" s="8" t="s">
        <v>65</v>
      </c>
      <c r="C399" s="8" t="s">
        <v>66</v>
      </c>
      <c r="D399" s="8" t="s">
        <v>67</v>
      </c>
      <c r="E399" s="8" t="s">
        <v>67</v>
      </c>
      <c r="F399" s="8" t="s">
        <v>68</v>
      </c>
      <c r="G399" s="8" t="s">
        <v>650</v>
      </c>
      <c r="H399" s="8"/>
      <c r="I399" s="8" t="s">
        <v>70</v>
      </c>
      <c r="J399" s="8" t="s">
        <v>652</v>
      </c>
      <c r="K399" s="8" t="s">
        <v>653</v>
      </c>
      <c r="L399" s="8" t="s">
        <v>67</v>
      </c>
      <c r="M399" s="8" t="s">
        <v>67</v>
      </c>
      <c r="N399" s="8" t="s">
        <v>654</v>
      </c>
      <c r="O399" s="8" t="s">
        <v>655</v>
      </c>
      <c r="P399" s="8"/>
      <c r="Q399" s="8" t="s">
        <v>740</v>
      </c>
      <c r="R399" s="8" t="s">
        <v>741</v>
      </c>
      <c r="S399" s="8">
        <v>0</v>
      </c>
      <c r="T399" s="9" t="s">
        <v>49</v>
      </c>
      <c r="U399" s="9" t="s">
        <v>35</v>
      </c>
      <c r="V399" s="8" t="s">
        <v>746</v>
      </c>
      <c r="W399" s="10">
        <v>45657</v>
      </c>
      <c r="X399" s="8" t="s">
        <v>747</v>
      </c>
      <c r="Y399" s="8" t="s">
        <v>652</v>
      </c>
      <c r="Z399" s="8" t="s">
        <v>653</v>
      </c>
      <c r="AA399" s="8" t="s">
        <v>67</v>
      </c>
      <c r="AB399" s="8" t="s">
        <v>67</v>
      </c>
      <c r="AC399" s="8" t="s">
        <v>654</v>
      </c>
      <c r="AD399" s="8" t="s">
        <v>655</v>
      </c>
      <c r="AE399" s="8"/>
      <c r="AF399" s="11" t="s">
        <v>1914</v>
      </c>
      <c r="AG399" s="8" t="s">
        <v>1915</v>
      </c>
      <c r="AH399" s="12">
        <v>46233</v>
      </c>
      <c r="AI399" s="12">
        <v>47019</v>
      </c>
      <c r="AJ399" s="12">
        <v>42722</v>
      </c>
      <c r="AK399" s="12">
        <v>32925</v>
      </c>
      <c r="AL399" s="12">
        <v>20515</v>
      </c>
      <c r="AM399" s="12">
        <v>4626</v>
      </c>
      <c r="AN399" s="12">
        <v>3712</v>
      </c>
      <c r="AO399" s="12">
        <v>4050</v>
      </c>
      <c r="AP399" s="12">
        <v>5469</v>
      </c>
      <c r="AQ399" s="12">
        <v>25118</v>
      </c>
      <c r="AR399" s="12">
        <v>47506</v>
      </c>
      <c r="AS399" s="13">
        <v>8815</v>
      </c>
      <c r="AT399" s="14">
        <f>AH399+AI399+AJ399+AK399+AL399+AM399+AN399+AO399+AP399+AQ399+AR399+AS399</f>
        <v>288710</v>
      </c>
      <c r="AU399" s="8" t="str">
        <f>AU$18</f>
        <v>W-5.1</v>
      </c>
      <c r="AV399" s="8" t="s">
        <v>1147</v>
      </c>
      <c r="AW399" s="8" t="s">
        <v>1916</v>
      </c>
      <c r="AX399" s="15">
        <v>8760</v>
      </c>
      <c r="AY399" s="9">
        <v>12</v>
      </c>
      <c r="AZ399" s="16">
        <v>0</v>
      </c>
      <c r="BA399" s="16">
        <v>100</v>
      </c>
      <c r="BB399" s="9">
        <f t="shared" si="157"/>
        <v>0</v>
      </c>
      <c r="BC399" s="9">
        <f t="shared" si="158"/>
        <v>288710</v>
      </c>
      <c r="BD399" s="17">
        <f t="shared" si="159"/>
        <v>0</v>
      </c>
      <c r="BE399" s="17">
        <f t="shared" si="160"/>
        <v>0</v>
      </c>
      <c r="BF399" s="18">
        <f t="shared" si="161"/>
        <v>0</v>
      </c>
      <c r="BG399" s="18">
        <f t="shared" si="162"/>
        <v>0</v>
      </c>
      <c r="BH399" s="18">
        <f t="shared" si="163"/>
        <v>0</v>
      </c>
      <c r="BI399" s="19">
        <f t="shared" si="164"/>
        <v>0</v>
      </c>
      <c r="BJ399" s="20">
        <f t="shared" si="165"/>
        <v>0</v>
      </c>
      <c r="BK399" s="19">
        <f t="shared" si="166"/>
        <v>0</v>
      </c>
      <c r="BL399" s="20">
        <f t="shared" si="167"/>
        <v>0</v>
      </c>
      <c r="BM399" s="12">
        <f>VLOOKUP(AU399,Ceny!$A$3:$E$9,2,FALSE)</f>
        <v>6.4200000000000004E-3</v>
      </c>
      <c r="BN399" s="20">
        <f>ROUND(BM399*AX399*AW399*AZ399/100,2)</f>
        <v>0</v>
      </c>
      <c r="BO399" s="12">
        <f>VLOOKUP(AU399,Ceny!$A$3:$E$9,4,FALSE)</f>
        <v>4.96E-3</v>
      </c>
      <c r="BP399" s="20">
        <f>ROUND(BO399*AW399*AX399*BA399/100,2)</f>
        <v>7603.68</v>
      </c>
      <c r="BQ399" s="12">
        <f>VLOOKUP(AU399,Ceny!$A$3:$E$9,3,FALSE)</f>
        <v>2.3060000000000001E-2</v>
      </c>
      <c r="BR399" s="20">
        <f t="shared" si="168"/>
        <v>0</v>
      </c>
      <c r="BS399" s="12">
        <f>VLOOKUP(AU399,Ceny!$A$3:$E$9,5,FALSE)</f>
        <v>1.8329999999999999E-2</v>
      </c>
      <c r="BT399" s="20">
        <f t="shared" si="169"/>
        <v>5292.05</v>
      </c>
      <c r="BU399" s="20">
        <v>0</v>
      </c>
      <c r="BV399" s="68">
        <f t="shared" si="170"/>
        <v>0</v>
      </c>
      <c r="BW399" s="21">
        <f t="shared" si="171"/>
        <v>12895.73</v>
      </c>
      <c r="BX399" s="21">
        <f t="shared" si="172"/>
        <v>2966.02</v>
      </c>
      <c r="BY399" s="21">
        <f t="shared" si="173"/>
        <v>15861.75</v>
      </c>
      <c r="CA399" s="66"/>
    </row>
    <row r="400" spans="1:79">
      <c r="A400" s="73">
        <f t="shared" si="174"/>
        <v>387</v>
      </c>
      <c r="B400" s="8" t="s">
        <v>65</v>
      </c>
      <c r="C400" s="8" t="s">
        <v>66</v>
      </c>
      <c r="D400" s="8" t="s">
        <v>67</v>
      </c>
      <c r="E400" s="8" t="s">
        <v>67</v>
      </c>
      <c r="F400" s="8" t="s">
        <v>68</v>
      </c>
      <c r="G400" s="8" t="s">
        <v>650</v>
      </c>
      <c r="H400" s="8"/>
      <c r="I400" s="8" t="s">
        <v>70</v>
      </c>
      <c r="J400" s="8" t="s">
        <v>656</v>
      </c>
      <c r="K400" s="8" t="s">
        <v>657</v>
      </c>
      <c r="L400" s="8" t="s">
        <v>67</v>
      </c>
      <c r="M400" s="8" t="s">
        <v>67</v>
      </c>
      <c r="N400" s="8" t="s">
        <v>658</v>
      </c>
      <c r="O400" s="8" t="s">
        <v>484</v>
      </c>
      <c r="P400" s="8"/>
      <c r="Q400" s="8" t="s">
        <v>740</v>
      </c>
      <c r="R400" s="8" t="s">
        <v>741</v>
      </c>
      <c r="S400" s="8">
        <v>0</v>
      </c>
      <c r="T400" s="9" t="s">
        <v>49</v>
      </c>
      <c r="U400" s="9" t="s">
        <v>35</v>
      </c>
      <c r="V400" s="8" t="s">
        <v>746</v>
      </c>
      <c r="W400" s="10">
        <v>45657</v>
      </c>
      <c r="X400" s="8" t="s">
        <v>747</v>
      </c>
      <c r="Y400" s="8" t="s">
        <v>656</v>
      </c>
      <c r="Z400" s="8" t="s">
        <v>314</v>
      </c>
      <c r="AA400" s="8" t="s">
        <v>67</v>
      </c>
      <c r="AB400" s="8" t="s">
        <v>67</v>
      </c>
      <c r="AC400" s="8" t="s">
        <v>315</v>
      </c>
      <c r="AD400" s="8" t="s">
        <v>415</v>
      </c>
      <c r="AE400" s="8"/>
      <c r="AF400" s="11" t="s">
        <v>1917</v>
      </c>
      <c r="AG400" s="8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3"/>
      <c r="AT400" s="14">
        <v>23</v>
      </c>
      <c r="AU400" s="8" t="str">
        <f>AU$14</f>
        <v>W-1.1</v>
      </c>
      <c r="AV400" s="8" t="s">
        <v>1147</v>
      </c>
      <c r="AW400" s="8"/>
      <c r="AX400" s="15">
        <v>8760</v>
      </c>
      <c r="AY400" s="9">
        <v>12</v>
      </c>
      <c r="AZ400" s="16">
        <v>0</v>
      </c>
      <c r="BA400" s="16">
        <v>100</v>
      </c>
      <c r="BB400" s="9">
        <f t="shared" si="157"/>
        <v>0</v>
      </c>
      <c r="BC400" s="9">
        <f t="shared" si="158"/>
        <v>23</v>
      </c>
      <c r="BD400" s="17">
        <f t="shared" si="159"/>
        <v>0</v>
      </c>
      <c r="BE400" s="17">
        <f t="shared" si="160"/>
        <v>0</v>
      </c>
      <c r="BF400" s="18">
        <f t="shared" si="161"/>
        <v>0</v>
      </c>
      <c r="BG400" s="18">
        <f t="shared" si="162"/>
        <v>0</v>
      </c>
      <c r="BH400" s="18">
        <f t="shared" si="163"/>
        <v>0</v>
      </c>
      <c r="BI400" s="19">
        <f t="shared" si="164"/>
        <v>0</v>
      </c>
      <c r="BJ400" s="20">
        <f t="shared" si="165"/>
        <v>0</v>
      </c>
      <c r="BK400" s="19">
        <f t="shared" si="166"/>
        <v>0</v>
      </c>
      <c r="BL400" s="20">
        <f t="shared" si="167"/>
        <v>0</v>
      </c>
      <c r="BM400" s="12">
        <f>VLOOKUP(AU400,Ceny!$A$3:$E$9,2,FALSE)</f>
        <v>6.01</v>
      </c>
      <c r="BN400" s="20">
        <f>ROUND(BM400*AY400*AZ400/100,2)</f>
        <v>0</v>
      </c>
      <c r="BO400" s="12">
        <f>VLOOKUP(AU400,Ceny!$A$3:$E$9,4,FALSE)</f>
        <v>4.6399999999999997</v>
      </c>
      <c r="BP400" s="20">
        <f>ROUND(BO400*AY400*BA400/100,2)</f>
        <v>55.68</v>
      </c>
      <c r="BQ400" s="12">
        <f>VLOOKUP(AU400,Ceny!$A$3:$E$9,3,FALSE)</f>
        <v>5.706E-2</v>
      </c>
      <c r="BR400" s="20">
        <f t="shared" si="168"/>
        <v>0</v>
      </c>
      <c r="BS400" s="12">
        <f>VLOOKUP(AU400,Ceny!$A$3:$E$9,5,FALSE)</f>
        <v>4.5350000000000001E-2</v>
      </c>
      <c r="BT400" s="20">
        <f t="shared" si="169"/>
        <v>1.04</v>
      </c>
      <c r="BU400" s="20">
        <v>0</v>
      </c>
      <c r="BV400" s="68">
        <f t="shared" si="170"/>
        <v>0</v>
      </c>
      <c r="BW400" s="21">
        <f t="shared" si="171"/>
        <v>56.72</v>
      </c>
      <c r="BX400" s="21">
        <f t="shared" si="172"/>
        <v>13.05</v>
      </c>
      <c r="BY400" s="21">
        <f t="shared" si="173"/>
        <v>69.77</v>
      </c>
      <c r="CA400" s="66"/>
    </row>
    <row r="401" spans="1:79">
      <c r="A401" s="73">
        <f t="shared" si="174"/>
        <v>388</v>
      </c>
      <c r="B401" s="8" t="s">
        <v>65</v>
      </c>
      <c r="C401" s="8" t="s">
        <v>66</v>
      </c>
      <c r="D401" s="8" t="s">
        <v>67</v>
      </c>
      <c r="E401" s="8" t="s">
        <v>67</v>
      </c>
      <c r="F401" s="8" t="s">
        <v>68</v>
      </c>
      <c r="G401" s="8" t="s">
        <v>650</v>
      </c>
      <c r="H401" s="8"/>
      <c r="I401" s="8" t="s">
        <v>70</v>
      </c>
      <c r="J401" s="8" t="s">
        <v>656</v>
      </c>
      <c r="K401" s="8" t="s">
        <v>657</v>
      </c>
      <c r="L401" s="8" t="s">
        <v>67</v>
      </c>
      <c r="M401" s="8" t="s">
        <v>67</v>
      </c>
      <c r="N401" s="8" t="s">
        <v>658</v>
      </c>
      <c r="O401" s="8" t="s">
        <v>484</v>
      </c>
      <c r="P401" s="8"/>
      <c r="Q401" s="8" t="s">
        <v>740</v>
      </c>
      <c r="R401" s="8" t="s">
        <v>741</v>
      </c>
      <c r="S401" s="8">
        <v>0</v>
      </c>
      <c r="T401" s="9" t="s">
        <v>49</v>
      </c>
      <c r="U401" s="9" t="s">
        <v>35</v>
      </c>
      <c r="V401" s="8" t="s">
        <v>746</v>
      </c>
      <c r="W401" s="10">
        <v>45657</v>
      </c>
      <c r="X401" s="8" t="s">
        <v>747</v>
      </c>
      <c r="Y401" s="8" t="s">
        <v>656</v>
      </c>
      <c r="Z401" s="8" t="s">
        <v>657</v>
      </c>
      <c r="AA401" s="8" t="s">
        <v>67</v>
      </c>
      <c r="AB401" s="8" t="s">
        <v>67</v>
      </c>
      <c r="AC401" s="8" t="s">
        <v>1106</v>
      </c>
      <c r="AD401" s="8" t="s">
        <v>484</v>
      </c>
      <c r="AE401" s="8"/>
      <c r="AF401" s="11" t="s">
        <v>1918</v>
      </c>
      <c r="AG401" s="8" t="s">
        <v>1919</v>
      </c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3"/>
      <c r="AT401" s="14">
        <v>4217</v>
      </c>
      <c r="AU401" s="8" t="str">
        <f>AU$14</f>
        <v>W-1.1</v>
      </c>
      <c r="AV401" s="8" t="s">
        <v>1147</v>
      </c>
      <c r="AW401" s="8"/>
      <c r="AX401" s="15">
        <v>8760</v>
      </c>
      <c r="AY401" s="9">
        <v>12</v>
      </c>
      <c r="AZ401" s="16">
        <v>0</v>
      </c>
      <c r="BA401" s="16">
        <v>100</v>
      </c>
      <c r="BB401" s="9">
        <f t="shared" si="157"/>
        <v>0</v>
      </c>
      <c r="BC401" s="9">
        <f t="shared" si="158"/>
        <v>4217</v>
      </c>
      <c r="BD401" s="17">
        <f t="shared" si="159"/>
        <v>0</v>
      </c>
      <c r="BE401" s="17">
        <f t="shared" si="160"/>
        <v>0</v>
      </c>
      <c r="BF401" s="18">
        <f t="shared" si="161"/>
        <v>0</v>
      </c>
      <c r="BG401" s="18">
        <f t="shared" si="162"/>
        <v>0</v>
      </c>
      <c r="BH401" s="18">
        <f t="shared" si="163"/>
        <v>0</v>
      </c>
      <c r="BI401" s="19">
        <f t="shared" si="164"/>
        <v>0</v>
      </c>
      <c r="BJ401" s="20">
        <f t="shared" si="165"/>
        <v>0</v>
      </c>
      <c r="BK401" s="19">
        <f t="shared" si="166"/>
        <v>0</v>
      </c>
      <c r="BL401" s="20">
        <f t="shared" si="167"/>
        <v>0</v>
      </c>
      <c r="BM401" s="12">
        <f>VLOOKUP(AU401,Ceny!$A$3:$E$9,2,FALSE)</f>
        <v>6.01</v>
      </c>
      <c r="BN401" s="20">
        <f>ROUND(BM401*AY401*AZ401/100,2)</f>
        <v>0</v>
      </c>
      <c r="BO401" s="12">
        <f>VLOOKUP(AU401,Ceny!$A$3:$E$9,4,FALSE)</f>
        <v>4.6399999999999997</v>
      </c>
      <c r="BP401" s="20">
        <f>ROUND(BO401*AY401*BA401/100,2)</f>
        <v>55.68</v>
      </c>
      <c r="BQ401" s="12">
        <f>VLOOKUP(AU401,Ceny!$A$3:$E$9,3,FALSE)</f>
        <v>5.706E-2</v>
      </c>
      <c r="BR401" s="20">
        <f t="shared" si="168"/>
        <v>0</v>
      </c>
      <c r="BS401" s="12">
        <f>VLOOKUP(AU401,Ceny!$A$3:$E$9,5,FALSE)</f>
        <v>4.5350000000000001E-2</v>
      </c>
      <c r="BT401" s="20">
        <f t="shared" si="169"/>
        <v>191.24</v>
      </c>
      <c r="BU401" s="20">
        <v>0</v>
      </c>
      <c r="BV401" s="68">
        <f t="shared" si="170"/>
        <v>0</v>
      </c>
      <c r="BW401" s="21">
        <f t="shared" si="171"/>
        <v>246.92000000000002</v>
      </c>
      <c r="BX401" s="21">
        <f t="shared" si="172"/>
        <v>56.79</v>
      </c>
      <c r="BY401" s="21">
        <f t="shared" si="173"/>
        <v>303.71000000000004</v>
      </c>
      <c r="CA401" s="66"/>
    </row>
    <row r="402" spans="1:79">
      <c r="A402" s="73">
        <f t="shared" si="174"/>
        <v>389</v>
      </c>
      <c r="B402" s="8" t="s">
        <v>65</v>
      </c>
      <c r="C402" s="8" t="s">
        <v>66</v>
      </c>
      <c r="D402" s="8" t="s">
        <v>67</v>
      </c>
      <c r="E402" s="8" t="s">
        <v>67</v>
      </c>
      <c r="F402" s="8" t="s">
        <v>68</v>
      </c>
      <c r="G402" s="8" t="s">
        <v>650</v>
      </c>
      <c r="H402" s="8"/>
      <c r="I402" s="8" t="s">
        <v>70</v>
      </c>
      <c r="J402" s="8" t="s">
        <v>659</v>
      </c>
      <c r="K402" s="8" t="s">
        <v>660</v>
      </c>
      <c r="L402" s="8" t="s">
        <v>67</v>
      </c>
      <c r="M402" s="8" t="s">
        <v>67</v>
      </c>
      <c r="N402" s="8" t="s">
        <v>661</v>
      </c>
      <c r="O402" s="8" t="s">
        <v>662</v>
      </c>
      <c r="P402" s="8"/>
      <c r="Q402" s="8" t="s">
        <v>740</v>
      </c>
      <c r="R402" s="8" t="s">
        <v>741</v>
      </c>
      <c r="S402" s="8">
        <v>0</v>
      </c>
      <c r="T402" s="9" t="s">
        <v>49</v>
      </c>
      <c r="U402" s="9" t="s">
        <v>35</v>
      </c>
      <c r="V402" s="8" t="s">
        <v>746</v>
      </c>
      <c r="W402" s="10">
        <v>45657</v>
      </c>
      <c r="X402" s="8" t="s">
        <v>747</v>
      </c>
      <c r="Y402" s="8" t="s">
        <v>659</v>
      </c>
      <c r="Z402" s="8" t="s">
        <v>660</v>
      </c>
      <c r="AA402" s="8" t="s">
        <v>67</v>
      </c>
      <c r="AB402" s="8" t="s">
        <v>67</v>
      </c>
      <c r="AC402" s="8" t="s">
        <v>661</v>
      </c>
      <c r="AD402" s="8" t="s">
        <v>662</v>
      </c>
      <c r="AE402" s="8"/>
      <c r="AF402" s="11" t="s">
        <v>1920</v>
      </c>
      <c r="AG402" s="8"/>
      <c r="AH402" s="12">
        <v>37651</v>
      </c>
      <c r="AI402" s="12">
        <v>34431</v>
      </c>
      <c r="AJ402" s="12">
        <v>31005</v>
      </c>
      <c r="AK402" s="12">
        <v>22425</v>
      </c>
      <c r="AL402" s="12">
        <v>13842</v>
      </c>
      <c r="AM402" s="12">
        <v>7868</v>
      </c>
      <c r="AN402" s="12">
        <v>6209</v>
      </c>
      <c r="AO402" s="12">
        <v>5565</v>
      </c>
      <c r="AP402" s="12">
        <v>8848</v>
      </c>
      <c r="AQ402" s="12">
        <v>16518</v>
      </c>
      <c r="AR402" s="12">
        <v>28028</v>
      </c>
      <c r="AS402" s="13">
        <v>32987</v>
      </c>
      <c r="AT402" s="14">
        <f>AH402+AI402+AJ402+AK402+AL402+AM402+AN402+AO402+AP402+AQ402+AR402+AS402</f>
        <v>245377</v>
      </c>
      <c r="AU402" s="8" t="str">
        <f>AU$18</f>
        <v>W-5.1</v>
      </c>
      <c r="AV402" s="8" t="s">
        <v>1147</v>
      </c>
      <c r="AW402" s="8" t="s">
        <v>1921</v>
      </c>
      <c r="AX402" s="15">
        <v>8760</v>
      </c>
      <c r="AY402" s="9">
        <v>12</v>
      </c>
      <c r="AZ402" s="16">
        <v>0</v>
      </c>
      <c r="BA402" s="16">
        <v>100</v>
      </c>
      <c r="BB402" s="9">
        <f t="shared" si="157"/>
        <v>0</v>
      </c>
      <c r="BC402" s="9">
        <f t="shared" si="158"/>
        <v>245377</v>
      </c>
      <c r="BD402" s="17">
        <f t="shared" si="159"/>
        <v>0</v>
      </c>
      <c r="BE402" s="17">
        <f t="shared" si="160"/>
        <v>0</v>
      </c>
      <c r="BF402" s="18">
        <f t="shared" si="161"/>
        <v>0</v>
      </c>
      <c r="BG402" s="18">
        <f t="shared" si="162"/>
        <v>0</v>
      </c>
      <c r="BH402" s="18">
        <f t="shared" si="163"/>
        <v>0</v>
      </c>
      <c r="BI402" s="19">
        <f t="shared" si="164"/>
        <v>0</v>
      </c>
      <c r="BJ402" s="20">
        <f t="shared" si="165"/>
        <v>0</v>
      </c>
      <c r="BK402" s="19">
        <f t="shared" si="166"/>
        <v>0</v>
      </c>
      <c r="BL402" s="20">
        <f t="shared" si="167"/>
        <v>0</v>
      </c>
      <c r="BM402" s="12">
        <f>VLOOKUP(AU402,Ceny!$A$3:$E$9,2,FALSE)</f>
        <v>6.4200000000000004E-3</v>
      </c>
      <c r="BN402" s="20">
        <f>ROUND(BM402*AX402*AW402*AZ402/100,2)</f>
        <v>0</v>
      </c>
      <c r="BO402" s="12">
        <f>VLOOKUP(AU402,Ceny!$A$3:$E$9,4,FALSE)</f>
        <v>4.96E-3</v>
      </c>
      <c r="BP402" s="20">
        <f>ROUND(BO402*AW402*AX402*BA402/100,2)</f>
        <v>10123.76</v>
      </c>
      <c r="BQ402" s="12">
        <f>VLOOKUP(AU402,Ceny!$A$3:$E$9,3,FALSE)</f>
        <v>2.3060000000000001E-2</v>
      </c>
      <c r="BR402" s="20">
        <f t="shared" si="168"/>
        <v>0</v>
      </c>
      <c r="BS402" s="12">
        <f>VLOOKUP(AU402,Ceny!$A$3:$E$9,5,FALSE)</f>
        <v>1.8329999999999999E-2</v>
      </c>
      <c r="BT402" s="20">
        <f t="shared" si="169"/>
        <v>4497.76</v>
      </c>
      <c r="BU402" s="20">
        <v>0</v>
      </c>
      <c r="BV402" s="68">
        <f t="shared" si="170"/>
        <v>0</v>
      </c>
      <c r="BW402" s="21">
        <f t="shared" si="171"/>
        <v>14621.52</v>
      </c>
      <c r="BX402" s="21">
        <f t="shared" si="172"/>
        <v>3362.95</v>
      </c>
      <c r="BY402" s="21">
        <f t="shared" si="173"/>
        <v>17984.47</v>
      </c>
      <c r="CA402" s="66"/>
    </row>
    <row r="403" spans="1:79">
      <c r="A403" s="73">
        <f t="shared" si="174"/>
        <v>390</v>
      </c>
      <c r="B403" s="8" t="s">
        <v>65</v>
      </c>
      <c r="C403" s="8" t="s">
        <v>66</v>
      </c>
      <c r="D403" s="8" t="s">
        <v>67</v>
      </c>
      <c r="E403" s="8" t="s">
        <v>67</v>
      </c>
      <c r="F403" s="8" t="s">
        <v>68</v>
      </c>
      <c r="G403" s="8" t="s">
        <v>650</v>
      </c>
      <c r="H403" s="8"/>
      <c r="I403" s="8" t="s">
        <v>70</v>
      </c>
      <c r="J403" s="8" t="s">
        <v>663</v>
      </c>
      <c r="K403" s="8" t="s">
        <v>664</v>
      </c>
      <c r="L403" s="8" t="s">
        <v>67</v>
      </c>
      <c r="M403" s="8" t="s">
        <v>67</v>
      </c>
      <c r="N403" s="8" t="s">
        <v>665</v>
      </c>
      <c r="O403" s="8" t="s">
        <v>647</v>
      </c>
      <c r="P403" s="8"/>
      <c r="Q403" s="8" t="s">
        <v>740</v>
      </c>
      <c r="R403" s="8" t="s">
        <v>741</v>
      </c>
      <c r="S403" s="8">
        <v>0</v>
      </c>
      <c r="T403" s="9" t="s">
        <v>49</v>
      </c>
      <c r="U403" s="9" t="s">
        <v>35</v>
      </c>
      <c r="V403" s="8" t="s">
        <v>746</v>
      </c>
      <c r="W403" s="10">
        <v>45657</v>
      </c>
      <c r="X403" s="8" t="s">
        <v>747</v>
      </c>
      <c r="Y403" s="8" t="s">
        <v>663</v>
      </c>
      <c r="Z403" s="8" t="s">
        <v>664</v>
      </c>
      <c r="AA403" s="8" t="s">
        <v>67</v>
      </c>
      <c r="AB403" s="8" t="s">
        <v>67</v>
      </c>
      <c r="AC403" s="8" t="s">
        <v>665</v>
      </c>
      <c r="AD403" s="8" t="s">
        <v>647</v>
      </c>
      <c r="AE403" s="8"/>
      <c r="AF403" s="11" t="s">
        <v>1922</v>
      </c>
      <c r="AG403" s="8"/>
      <c r="AH403" s="12">
        <v>63271</v>
      </c>
      <c r="AI403" s="12">
        <v>63899</v>
      </c>
      <c r="AJ403" s="12">
        <v>57845</v>
      </c>
      <c r="AK403" s="12">
        <v>43056</v>
      </c>
      <c r="AL403" s="12">
        <v>25688</v>
      </c>
      <c r="AM403" s="12">
        <v>16117</v>
      </c>
      <c r="AN403" s="12">
        <v>12835</v>
      </c>
      <c r="AO403" s="12">
        <v>10251</v>
      </c>
      <c r="AP403" s="12">
        <v>12354</v>
      </c>
      <c r="AQ403" s="12">
        <v>29088</v>
      </c>
      <c r="AR403" s="12">
        <v>59714</v>
      </c>
      <c r="AS403" s="13">
        <v>74039</v>
      </c>
      <c r="AT403" s="14">
        <f>AH403+AI403+AJ403+AK403+AL403+AM403+AN403+AO403+AP403+AQ403+AR403+AS403</f>
        <v>468157</v>
      </c>
      <c r="AU403" s="8" t="str">
        <f>AU$18</f>
        <v>W-5.1</v>
      </c>
      <c r="AV403" s="8" t="s">
        <v>1147</v>
      </c>
      <c r="AW403" s="8" t="s">
        <v>861</v>
      </c>
      <c r="AX403" s="15">
        <v>8760</v>
      </c>
      <c r="AY403" s="9">
        <v>12</v>
      </c>
      <c r="AZ403" s="16">
        <v>0</v>
      </c>
      <c r="BA403" s="16">
        <v>100</v>
      </c>
      <c r="BB403" s="9">
        <f t="shared" si="157"/>
        <v>0</v>
      </c>
      <c r="BC403" s="9">
        <f t="shared" si="158"/>
        <v>468157</v>
      </c>
      <c r="BD403" s="17">
        <f t="shared" si="159"/>
        <v>0</v>
      </c>
      <c r="BE403" s="17">
        <f t="shared" si="160"/>
        <v>0</v>
      </c>
      <c r="BF403" s="18">
        <f t="shared" si="161"/>
        <v>0</v>
      </c>
      <c r="BG403" s="18">
        <f t="shared" si="162"/>
        <v>0</v>
      </c>
      <c r="BH403" s="18">
        <f t="shared" si="163"/>
        <v>0</v>
      </c>
      <c r="BI403" s="19">
        <f t="shared" si="164"/>
        <v>0</v>
      </c>
      <c r="BJ403" s="20">
        <f t="shared" si="165"/>
        <v>0</v>
      </c>
      <c r="BK403" s="19">
        <f t="shared" si="166"/>
        <v>0</v>
      </c>
      <c r="BL403" s="20">
        <f t="shared" si="167"/>
        <v>0</v>
      </c>
      <c r="BM403" s="12">
        <f>VLOOKUP(AU403,Ceny!$A$3:$E$9,2,FALSE)</f>
        <v>6.4200000000000004E-3</v>
      </c>
      <c r="BN403" s="20">
        <f>ROUND(BM403*AX403*AW403*AZ403/100,2)</f>
        <v>0</v>
      </c>
      <c r="BO403" s="12">
        <f>VLOOKUP(AU403,Ceny!$A$3:$E$9,4,FALSE)</f>
        <v>4.96E-3</v>
      </c>
      <c r="BP403" s="20">
        <f>ROUND(BO403*AW403*AX403*BA403/100,2)</f>
        <v>11905.19</v>
      </c>
      <c r="BQ403" s="12">
        <f>VLOOKUP(AU403,Ceny!$A$3:$E$9,3,FALSE)</f>
        <v>2.3060000000000001E-2</v>
      </c>
      <c r="BR403" s="20">
        <f t="shared" si="168"/>
        <v>0</v>
      </c>
      <c r="BS403" s="12">
        <f>VLOOKUP(AU403,Ceny!$A$3:$E$9,5,FALSE)</f>
        <v>1.8329999999999999E-2</v>
      </c>
      <c r="BT403" s="20">
        <f t="shared" si="169"/>
        <v>8581.32</v>
      </c>
      <c r="BU403" s="20">
        <v>0</v>
      </c>
      <c r="BV403" s="68">
        <f t="shared" si="170"/>
        <v>0</v>
      </c>
      <c r="BW403" s="21">
        <f t="shared" si="171"/>
        <v>20486.510000000002</v>
      </c>
      <c r="BX403" s="21">
        <f t="shared" si="172"/>
        <v>4711.8999999999996</v>
      </c>
      <c r="BY403" s="21">
        <f t="shared" si="173"/>
        <v>25198.410000000003</v>
      </c>
      <c r="CA403" s="66"/>
    </row>
    <row r="404" spans="1:79">
      <c r="A404" s="73">
        <f t="shared" si="174"/>
        <v>391</v>
      </c>
      <c r="B404" s="8" t="s">
        <v>65</v>
      </c>
      <c r="C404" s="8" t="s">
        <v>66</v>
      </c>
      <c r="D404" s="8" t="s">
        <v>67</v>
      </c>
      <c r="E404" s="8" t="s">
        <v>67</v>
      </c>
      <c r="F404" s="8" t="s">
        <v>68</v>
      </c>
      <c r="G404" s="8" t="s">
        <v>650</v>
      </c>
      <c r="H404" s="8"/>
      <c r="I404" s="8" t="s">
        <v>70</v>
      </c>
      <c r="J404" s="8" t="s">
        <v>663</v>
      </c>
      <c r="K404" s="8" t="s">
        <v>664</v>
      </c>
      <c r="L404" s="8" t="s">
        <v>67</v>
      </c>
      <c r="M404" s="8" t="s">
        <v>67</v>
      </c>
      <c r="N404" s="8" t="s">
        <v>665</v>
      </c>
      <c r="O404" s="8" t="s">
        <v>647</v>
      </c>
      <c r="P404" s="8"/>
      <c r="Q404" s="8" t="s">
        <v>740</v>
      </c>
      <c r="R404" s="8" t="s">
        <v>741</v>
      </c>
      <c r="S404" s="8">
        <v>0</v>
      </c>
      <c r="T404" s="9" t="s">
        <v>49</v>
      </c>
      <c r="U404" s="9" t="s">
        <v>35</v>
      </c>
      <c r="V404" s="8" t="s">
        <v>746</v>
      </c>
      <c r="W404" s="10">
        <v>45657</v>
      </c>
      <c r="X404" s="8" t="s">
        <v>747</v>
      </c>
      <c r="Y404" s="8" t="s">
        <v>663</v>
      </c>
      <c r="Z404" s="8" t="s">
        <v>664</v>
      </c>
      <c r="AA404" s="8" t="s">
        <v>67</v>
      </c>
      <c r="AB404" s="8" t="s">
        <v>67</v>
      </c>
      <c r="AC404" s="8" t="s">
        <v>665</v>
      </c>
      <c r="AD404" s="8" t="s">
        <v>647</v>
      </c>
      <c r="AE404" s="8"/>
      <c r="AF404" s="11" t="s">
        <v>1923</v>
      </c>
      <c r="AG404" s="8" t="s">
        <v>1924</v>
      </c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3"/>
      <c r="AT404" s="14">
        <v>9218</v>
      </c>
      <c r="AU404" s="8" t="str">
        <f>AU$29</f>
        <v>W-2.1</v>
      </c>
      <c r="AV404" s="8" t="s">
        <v>1147</v>
      </c>
      <c r="AW404" s="8"/>
      <c r="AX404" s="15">
        <v>8760</v>
      </c>
      <c r="AY404" s="9">
        <v>12</v>
      </c>
      <c r="AZ404" s="16">
        <v>0</v>
      </c>
      <c r="BA404" s="16">
        <v>100</v>
      </c>
      <c r="BB404" s="9">
        <f t="shared" si="157"/>
        <v>0</v>
      </c>
      <c r="BC404" s="9">
        <f t="shared" si="158"/>
        <v>9218</v>
      </c>
      <c r="BD404" s="17">
        <f t="shared" si="159"/>
        <v>0</v>
      </c>
      <c r="BE404" s="17">
        <f t="shared" si="160"/>
        <v>0</v>
      </c>
      <c r="BF404" s="18">
        <f t="shared" si="161"/>
        <v>0</v>
      </c>
      <c r="BG404" s="18">
        <f t="shared" si="162"/>
        <v>0</v>
      </c>
      <c r="BH404" s="18">
        <f t="shared" si="163"/>
        <v>0</v>
      </c>
      <c r="BI404" s="19">
        <f t="shared" si="164"/>
        <v>0</v>
      </c>
      <c r="BJ404" s="20">
        <f t="shared" si="165"/>
        <v>0</v>
      </c>
      <c r="BK404" s="19">
        <f t="shared" si="166"/>
        <v>0</v>
      </c>
      <c r="BL404" s="20">
        <f t="shared" si="167"/>
        <v>0</v>
      </c>
      <c r="BM404" s="12">
        <f>VLOOKUP(AU404,Ceny!$A$3:$E$9,2,FALSE)</f>
        <v>13.04</v>
      </c>
      <c r="BN404" s="20">
        <f>ROUND(BM404*AY404*AZ404/100,2)</f>
        <v>0</v>
      </c>
      <c r="BO404" s="12">
        <f>VLOOKUP(AU404,Ceny!$A$3:$E$9,4,FALSE)</f>
        <v>10.07</v>
      </c>
      <c r="BP404" s="20">
        <f>ROUND(BO404*AY404*BA404/100,2)</f>
        <v>120.84</v>
      </c>
      <c r="BQ404" s="12">
        <f>VLOOKUP(AU404,Ceny!$A$3:$E$9,3,FALSE)</f>
        <v>4.7559999999999998E-2</v>
      </c>
      <c r="BR404" s="20">
        <f t="shared" si="168"/>
        <v>0</v>
      </c>
      <c r="BS404" s="12">
        <f>VLOOKUP(AU404,Ceny!$A$3:$E$9,5,FALSE)</f>
        <v>3.7789999999999997E-2</v>
      </c>
      <c r="BT404" s="20">
        <f t="shared" si="169"/>
        <v>348.35</v>
      </c>
      <c r="BU404" s="20">
        <v>0</v>
      </c>
      <c r="BV404" s="68">
        <f t="shared" si="170"/>
        <v>0</v>
      </c>
      <c r="BW404" s="21">
        <f t="shared" si="171"/>
        <v>469.19000000000005</v>
      </c>
      <c r="BX404" s="21">
        <f t="shared" si="172"/>
        <v>107.91</v>
      </c>
      <c r="BY404" s="21">
        <f t="shared" si="173"/>
        <v>577.1</v>
      </c>
      <c r="CA404" s="66"/>
    </row>
    <row r="405" spans="1:79">
      <c r="A405" s="73">
        <f t="shared" si="174"/>
        <v>392</v>
      </c>
      <c r="B405" s="8" t="s">
        <v>65</v>
      </c>
      <c r="C405" s="8" t="s">
        <v>66</v>
      </c>
      <c r="D405" s="8" t="s">
        <v>67</v>
      </c>
      <c r="E405" s="8" t="s">
        <v>67</v>
      </c>
      <c r="F405" s="8" t="s">
        <v>68</v>
      </c>
      <c r="G405" s="8" t="s">
        <v>650</v>
      </c>
      <c r="H405" s="8"/>
      <c r="I405" s="8" t="s">
        <v>70</v>
      </c>
      <c r="J405" s="8" t="s">
        <v>663</v>
      </c>
      <c r="K405" s="8" t="s">
        <v>664</v>
      </c>
      <c r="L405" s="8" t="s">
        <v>67</v>
      </c>
      <c r="M405" s="8" t="s">
        <v>67</v>
      </c>
      <c r="N405" s="8" t="s">
        <v>665</v>
      </c>
      <c r="O405" s="8" t="s">
        <v>647</v>
      </c>
      <c r="P405" s="8"/>
      <c r="Q405" s="8" t="s">
        <v>740</v>
      </c>
      <c r="R405" s="8" t="s">
        <v>741</v>
      </c>
      <c r="S405" s="8">
        <v>0</v>
      </c>
      <c r="T405" s="9" t="s">
        <v>49</v>
      </c>
      <c r="U405" s="9" t="s">
        <v>35</v>
      </c>
      <c r="V405" s="8" t="s">
        <v>746</v>
      </c>
      <c r="W405" s="10">
        <v>45657</v>
      </c>
      <c r="X405" s="8" t="s">
        <v>747</v>
      </c>
      <c r="Y405" s="8" t="s">
        <v>663</v>
      </c>
      <c r="Z405" s="8" t="s">
        <v>664</v>
      </c>
      <c r="AA405" s="8" t="s">
        <v>67</v>
      </c>
      <c r="AB405" s="8" t="s">
        <v>67</v>
      </c>
      <c r="AC405" s="8" t="s">
        <v>1107</v>
      </c>
      <c r="AD405" s="8" t="s">
        <v>425</v>
      </c>
      <c r="AE405" s="8"/>
      <c r="AF405" s="11" t="s">
        <v>1925</v>
      </c>
      <c r="AG405" s="8"/>
      <c r="AH405" s="12">
        <v>64921</v>
      </c>
      <c r="AI405" s="12">
        <v>60712</v>
      </c>
      <c r="AJ405" s="12">
        <v>55943</v>
      </c>
      <c r="AK405" s="12">
        <v>40584</v>
      </c>
      <c r="AL405" s="12">
        <v>24348</v>
      </c>
      <c r="AM405" s="12">
        <v>10695</v>
      </c>
      <c r="AN405" s="12">
        <v>4105</v>
      </c>
      <c r="AO405" s="12">
        <v>8678</v>
      </c>
      <c r="AP405" s="12">
        <v>9811</v>
      </c>
      <c r="AQ405" s="12">
        <v>30427</v>
      </c>
      <c r="AR405" s="12">
        <v>57741</v>
      </c>
      <c r="AS405" s="13">
        <v>66897</v>
      </c>
      <c r="AT405" s="14">
        <f>AH405+AI405+AJ405+AK405+AL405+AM405+AN405+AO405+AP405+AQ405+AR405+AS405</f>
        <v>434862</v>
      </c>
      <c r="AU405" s="8" t="str">
        <f>AU$18</f>
        <v>W-5.1</v>
      </c>
      <c r="AV405" s="8" t="s">
        <v>1147</v>
      </c>
      <c r="AW405" s="8" t="s">
        <v>1440</v>
      </c>
      <c r="AX405" s="15">
        <v>8760</v>
      </c>
      <c r="AY405" s="9">
        <v>12</v>
      </c>
      <c r="AZ405" s="16">
        <v>0</v>
      </c>
      <c r="BA405" s="16">
        <v>100</v>
      </c>
      <c r="BB405" s="9">
        <f t="shared" si="157"/>
        <v>0</v>
      </c>
      <c r="BC405" s="9">
        <f t="shared" si="158"/>
        <v>434862</v>
      </c>
      <c r="BD405" s="17">
        <f t="shared" si="159"/>
        <v>0</v>
      </c>
      <c r="BE405" s="17">
        <f t="shared" si="160"/>
        <v>0</v>
      </c>
      <c r="BF405" s="18">
        <f t="shared" si="161"/>
        <v>0</v>
      </c>
      <c r="BG405" s="18">
        <f t="shared" si="162"/>
        <v>0</v>
      </c>
      <c r="BH405" s="18">
        <f t="shared" si="163"/>
        <v>0</v>
      </c>
      <c r="BI405" s="19">
        <f t="shared" si="164"/>
        <v>0</v>
      </c>
      <c r="BJ405" s="20">
        <f t="shared" si="165"/>
        <v>0</v>
      </c>
      <c r="BK405" s="19">
        <f t="shared" si="166"/>
        <v>0</v>
      </c>
      <c r="BL405" s="20">
        <f t="shared" si="167"/>
        <v>0</v>
      </c>
      <c r="BM405" s="12">
        <f>VLOOKUP(AU405,Ceny!$A$3:$E$9,2,FALSE)</f>
        <v>6.4200000000000004E-3</v>
      </c>
      <c r="BN405" s="20">
        <f>ROUND(BM405*AX405*AW405*AZ405/100,2)</f>
        <v>0</v>
      </c>
      <c r="BO405" s="12">
        <f>VLOOKUP(AU405,Ceny!$A$3:$E$9,4,FALSE)</f>
        <v>4.96E-3</v>
      </c>
      <c r="BP405" s="20">
        <f>ROUND(BO405*AW405*AX405*BA405/100,2)</f>
        <v>16684.650000000001</v>
      </c>
      <c r="BQ405" s="12">
        <f>VLOOKUP(AU405,Ceny!$A$3:$E$9,3,FALSE)</f>
        <v>2.3060000000000001E-2</v>
      </c>
      <c r="BR405" s="20">
        <f t="shared" si="168"/>
        <v>0</v>
      </c>
      <c r="BS405" s="12">
        <f>VLOOKUP(AU405,Ceny!$A$3:$E$9,5,FALSE)</f>
        <v>1.8329999999999999E-2</v>
      </c>
      <c r="BT405" s="20">
        <f t="shared" si="169"/>
        <v>7971.02</v>
      </c>
      <c r="BU405" s="20">
        <v>0</v>
      </c>
      <c r="BV405" s="68">
        <f t="shared" si="170"/>
        <v>0</v>
      </c>
      <c r="BW405" s="21">
        <f t="shared" si="171"/>
        <v>24655.670000000002</v>
      </c>
      <c r="BX405" s="21">
        <f t="shared" si="172"/>
        <v>5670.8</v>
      </c>
      <c r="BY405" s="21">
        <f t="shared" si="173"/>
        <v>30326.47</v>
      </c>
      <c r="CA405" s="66"/>
    </row>
    <row r="406" spans="1:79">
      <c r="A406" s="73">
        <f t="shared" si="174"/>
        <v>393</v>
      </c>
      <c r="B406" s="8" t="s">
        <v>65</v>
      </c>
      <c r="C406" s="8" t="s">
        <v>66</v>
      </c>
      <c r="D406" s="8" t="s">
        <v>67</v>
      </c>
      <c r="E406" s="8" t="s">
        <v>67</v>
      </c>
      <c r="F406" s="8" t="s">
        <v>68</v>
      </c>
      <c r="G406" s="8" t="s">
        <v>650</v>
      </c>
      <c r="H406" s="8"/>
      <c r="I406" s="8" t="s">
        <v>70</v>
      </c>
      <c r="J406" s="8" t="s">
        <v>666</v>
      </c>
      <c r="K406" s="8" t="s">
        <v>182</v>
      </c>
      <c r="L406" s="8" t="s">
        <v>67</v>
      </c>
      <c r="M406" s="8" t="s">
        <v>67</v>
      </c>
      <c r="N406" s="8" t="s">
        <v>183</v>
      </c>
      <c r="O406" s="8" t="s">
        <v>667</v>
      </c>
      <c r="P406" s="8"/>
      <c r="Q406" s="8" t="s">
        <v>740</v>
      </c>
      <c r="R406" s="8" t="s">
        <v>741</v>
      </c>
      <c r="S406" s="8">
        <v>0</v>
      </c>
      <c r="T406" s="9" t="s">
        <v>49</v>
      </c>
      <c r="U406" s="9" t="s">
        <v>35</v>
      </c>
      <c r="V406" s="8" t="s">
        <v>746</v>
      </c>
      <c r="W406" s="10">
        <v>45657</v>
      </c>
      <c r="X406" s="8" t="s">
        <v>747</v>
      </c>
      <c r="Y406" s="8" t="s">
        <v>666</v>
      </c>
      <c r="Z406" s="8" t="s">
        <v>182</v>
      </c>
      <c r="AA406" s="8" t="s">
        <v>67</v>
      </c>
      <c r="AB406" s="8" t="s">
        <v>67</v>
      </c>
      <c r="AC406" s="8" t="s">
        <v>183</v>
      </c>
      <c r="AD406" s="8" t="s">
        <v>667</v>
      </c>
      <c r="AE406" s="8"/>
      <c r="AF406" s="11" t="s">
        <v>1926</v>
      </c>
      <c r="AG406" s="8" t="s">
        <v>1927</v>
      </c>
      <c r="AH406" s="12">
        <v>69447</v>
      </c>
      <c r="AI406" s="12">
        <v>65219</v>
      </c>
      <c r="AJ406" s="12">
        <v>55626</v>
      </c>
      <c r="AK406" s="12">
        <v>37295</v>
      </c>
      <c r="AL406" s="12">
        <v>15516</v>
      </c>
      <c r="AM406" s="12">
        <v>5884</v>
      </c>
      <c r="AN406" s="12">
        <v>3850</v>
      </c>
      <c r="AO406" s="12">
        <v>4026</v>
      </c>
      <c r="AP406" s="12">
        <v>5956</v>
      </c>
      <c r="AQ406" s="12">
        <v>25118</v>
      </c>
      <c r="AR406" s="12">
        <v>60153</v>
      </c>
      <c r="AS406" s="13">
        <v>85531</v>
      </c>
      <c r="AT406" s="14">
        <f>AH406+AI406+AJ406+AK406+AL406+AM406+AN406+AO406+AP406+AQ406+AR406+AS406</f>
        <v>433621</v>
      </c>
      <c r="AU406" s="8" t="str">
        <f>AU$18</f>
        <v>W-5.1</v>
      </c>
      <c r="AV406" s="8" t="s">
        <v>1147</v>
      </c>
      <c r="AW406" s="8" t="s">
        <v>1928</v>
      </c>
      <c r="AX406" s="15">
        <v>8760</v>
      </c>
      <c r="AY406" s="9">
        <v>12</v>
      </c>
      <c r="AZ406" s="16">
        <v>0</v>
      </c>
      <c r="BA406" s="16">
        <v>100</v>
      </c>
      <c r="BB406" s="9">
        <f t="shared" si="157"/>
        <v>0</v>
      </c>
      <c r="BC406" s="9">
        <f t="shared" si="158"/>
        <v>433621</v>
      </c>
      <c r="BD406" s="17">
        <f t="shared" si="159"/>
        <v>0</v>
      </c>
      <c r="BE406" s="17">
        <f t="shared" si="160"/>
        <v>0</v>
      </c>
      <c r="BF406" s="18">
        <f t="shared" si="161"/>
        <v>0</v>
      </c>
      <c r="BG406" s="18">
        <f t="shared" si="162"/>
        <v>0</v>
      </c>
      <c r="BH406" s="18">
        <f t="shared" si="163"/>
        <v>0</v>
      </c>
      <c r="BI406" s="19">
        <f t="shared" si="164"/>
        <v>0</v>
      </c>
      <c r="BJ406" s="20">
        <f t="shared" si="165"/>
        <v>0</v>
      </c>
      <c r="BK406" s="19">
        <f t="shared" si="166"/>
        <v>0</v>
      </c>
      <c r="BL406" s="20">
        <f t="shared" si="167"/>
        <v>0</v>
      </c>
      <c r="BM406" s="12">
        <f>VLOOKUP(AU406,Ceny!$A$3:$E$9,2,FALSE)</f>
        <v>6.4200000000000004E-3</v>
      </c>
      <c r="BN406" s="20">
        <f>ROUND(BM406*AX406*AW406*AZ406/100,2)</f>
        <v>0</v>
      </c>
      <c r="BO406" s="12">
        <f>VLOOKUP(AU406,Ceny!$A$3:$E$9,4,FALSE)</f>
        <v>4.96E-3</v>
      </c>
      <c r="BP406" s="20">
        <f>ROUND(BO406*AW406*AX406*BA406/100,2)</f>
        <v>13034.88</v>
      </c>
      <c r="BQ406" s="12">
        <f>VLOOKUP(AU406,Ceny!$A$3:$E$9,3,FALSE)</f>
        <v>2.3060000000000001E-2</v>
      </c>
      <c r="BR406" s="20">
        <f t="shared" si="168"/>
        <v>0</v>
      </c>
      <c r="BS406" s="12">
        <f>VLOOKUP(AU406,Ceny!$A$3:$E$9,5,FALSE)</f>
        <v>1.8329999999999999E-2</v>
      </c>
      <c r="BT406" s="20">
        <f t="shared" si="169"/>
        <v>7948.27</v>
      </c>
      <c r="BU406" s="20">
        <v>0</v>
      </c>
      <c r="BV406" s="68">
        <f t="shared" si="170"/>
        <v>0</v>
      </c>
      <c r="BW406" s="21">
        <f t="shared" si="171"/>
        <v>20983.15</v>
      </c>
      <c r="BX406" s="21">
        <f t="shared" si="172"/>
        <v>4826.12</v>
      </c>
      <c r="BY406" s="21">
        <f t="shared" si="173"/>
        <v>25809.27</v>
      </c>
      <c r="CA406" s="66"/>
    </row>
    <row r="407" spans="1:79">
      <c r="A407" s="73">
        <f t="shared" si="174"/>
        <v>394</v>
      </c>
      <c r="B407" s="8" t="s">
        <v>65</v>
      </c>
      <c r="C407" s="8" t="s">
        <v>66</v>
      </c>
      <c r="D407" s="8" t="s">
        <v>67</v>
      </c>
      <c r="E407" s="8" t="s">
        <v>67</v>
      </c>
      <c r="F407" s="8" t="s">
        <v>68</v>
      </c>
      <c r="G407" s="8" t="s">
        <v>650</v>
      </c>
      <c r="H407" s="8"/>
      <c r="I407" s="8" t="s">
        <v>70</v>
      </c>
      <c r="J407" s="8" t="s">
        <v>666</v>
      </c>
      <c r="K407" s="8" t="s">
        <v>182</v>
      </c>
      <c r="L407" s="8" t="s">
        <v>67</v>
      </c>
      <c r="M407" s="8" t="s">
        <v>67</v>
      </c>
      <c r="N407" s="8" t="s">
        <v>183</v>
      </c>
      <c r="O407" s="8" t="s">
        <v>667</v>
      </c>
      <c r="P407" s="8"/>
      <c r="Q407" s="8" t="s">
        <v>740</v>
      </c>
      <c r="R407" s="8" t="s">
        <v>741</v>
      </c>
      <c r="S407" s="8">
        <v>0</v>
      </c>
      <c r="T407" s="9" t="s">
        <v>49</v>
      </c>
      <c r="U407" s="9" t="s">
        <v>35</v>
      </c>
      <c r="V407" s="8" t="s">
        <v>746</v>
      </c>
      <c r="W407" s="10">
        <v>45657</v>
      </c>
      <c r="X407" s="8" t="s">
        <v>747</v>
      </c>
      <c r="Y407" s="8" t="s">
        <v>666</v>
      </c>
      <c r="Z407" s="8" t="s">
        <v>182</v>
      </c>
      <c r="AA407" s="8" t="s">
        <v>67</v>
      </c>
      <c r="AB407" s="8" t="s">
        <v>67</v>
      </c>
      <c r="AC407" s="8" t="s">
        <v>183</v>
      </c>
      <c r="AD407" s="8" t="s">
        <v>667</v>
      </c>
      <c r="AE407" s="8"/>
      <c r="AF407" s="11" t="s">
        <v>1929</v>
      </c>
      <c r="AG407" s="8" t="s">
        <v>1930</v>
      </c>
      <c r="AH407" s="12">
        <v>40160</v>
      </c>
      <c r="AI407" s="12">
        <v>44800</v>
      </c>
      <c r="AJ407" s="12">
        <v>43718</v>
      </c>
      <c r="AK407" s="12">
        <v>34650</v>
      </c>
      <c r="AL407" s="12">
        <v>19384</v>
      </c>
      <c r="AM407" s="12">
        <v>3980</v>
      </c>
      <c r="AN407" s="12">
        <v>682</v>
      </c>
      <c r="AO407" s="12">
        <v>3934</v>
      </c>
      <c r="AP407" s="12">
        <v>4168</v>
      </c>
      <c r="AQ407" s="12">
        <v>11254</v>
      </c>
      <c r="AR407" s="12">
        <v>30601</v>
      </c>
      <c r="AS407" s="13">
        <v>44387</v>
      </c>
      <c r="AT407" s="14">
        <f>AH407+AI407+AJ407+AK407+AL407+AM407+AN407+AO407+AP407+AQ407+AR407+AS407</f>
        <v>281718</v>
      </c>
      <c r="AU407" s="8" t="str">
        <f>AU$18</f>
        <v>W-5.1</v>
      </c>
      <c r="AV407" s="8" t="s">
        <v>1147</v>
      </c>
      <c r="AW407" s="8" t="s">
        <v>1518</v>
      </c>
      <c r="AX407" s="15">
        <v>8760</v>
      </c>
      <c r="AY407" s="9">
        <v>12</v>
      </c>
      <c r="AZ407" s="16">
        <v>0</v>
      </c>
      <c r="BA407" s="16">
        <v>100</v>
      </c>
      <c r="BB407" s="9">
        <f t="shared" si="157"/>
        <v>0</v>
      </c>
      <c r="BC407" s="9">
        <f t="shared" si="158"/>
        <v>281718</v>
      </c>
      <c r="BD407" s="17">
        <f t="shared" si="159"/>
        <v>0</v>
      </c>
      <c r="BE407" s="17">
        <f t="shared" si="160"/>
        <v>0</v>
      </c>
      <c r="BF407" s="18">
        <f t="shared" si="161"/>
        <v>0</v>
      </c>
      <c r="BG407" s="18">
        <f t="shared" si="162"/>
        <v>0</v>
      </c>
      <c r="BH407" s="18">
        <f t="shared" si="163"/>
        <v>0</v>
      </c>
      <c r="BI407" s="19">
        <f t="shared" si="164"/>
        <v>0</v>
      </c>
      <c r="BJ407" s="20">
        <f t="shared" si="165"/>
        <v>0</v>
      </c>
      <c r="BK407" s="19">
        <f t="shared" si="166"/>
        <v>0</v>
      </c>
      <c r="BL407" s="20">
        <f t="shared" si="167"/>
        <v>0</v>
      </c>
      <c r="BM407" s="12">
        <f>VLOOKUP(AU407,Ceny!$A$3:$E$9,2,FALSE)</f>
        <v>6.4200000000000004E-3</v>
      </c>
      <c r="BN407" s="20">
        <f>ROUND(BM407*AX407*AW407*AZ407/100,2)</f>
        <v>0</v>
      </c>
      <c r="BO407" s="12">
        <f>VLOOKUP(AU407,Ceny!$A$3:$E$9,4,FALSE)</f>
        <v>4.96E-3</v>
      </c>
      <c r="BP407" s="20">
        <f>ROUND(BO407*AW407*AX407*BA407/100,2)</f>
        <v>9993.41</v>
      </c>
      <c r="BQ407" s="12">
        <f>VLOOKUP(AU407,Ceny!$A$3:$E$9,3,FALSE)</f>
        <v>2.3060000000000001E-2</v>
      </c>
      <c r="BR407" s="20">
        <f t="shared" si="168"/>
        <v>0</v>
      </c>
      <c r="BS407" s="12">
        <f>VLOOKUP(AU407,Ceny!$A$3:$E$9,5,FALSE)</f>
        <v>1.8329999999999999E-2</v>
      </c>
      <c r="BT407" s="20">
        <f t="shared" si="169"/>
        <v>5163.8900000000003</v>
      </c>
      <c r="BU407" s="20">
        <v>0</v>
      </c>
      <c r="BV407" s="68">
        <f t="shared" si="170"/>
        <v>0</v>
      </c>
      <c r="BW407" s="21">
        <f t="shared" si="171"/>
        <v>15157.3</v>
      </c>
      <c r="BX407" s="21">
        <f t="shared" si="172"/>
        <v>3486.18</v>
      </c>
      <c r="BY407" s="21">
        <f t="shared" si="173"/>
        <v>18643.48</v>
      </c>
      <c r="CA407" s="66"/>
    </row>
    <row r="408" spans="1:79">
      <c r="A408" s="73">
        <f t="shared" si="174"/>
        <v>395</v>
      </c>
      <c r="B408" s="8" t="s">
        <v>65</v>
      </c>
      <c r="C408" s="8" t="s">
        <v>66</v>
      </c>
      <c r="D408" s="8" t="s">
        <v>67</v>
      </c>
      <c r="E408" s="8" t="s">
        <v>67</v>
      </c>
      <c r="F408" s="8" t="s">
        <v>68</v>
      </c>
      <c r="G408" s="8" t="s">
        <v>650</v>
      </c>
      <c r="H408" s="8"/>
      <c r="I408" s="8" t="s">
        <v>70</v>
      </c>
      <c r="J408" s="8" t="s">
        <v>668</v>
      </c>
      <c r="K408" s="8" t="s">
        <v>136</v>
      </c>
      <c r="L408" s="8" t="s">
        <v>67</v>
      </c>
      <c r="M408" s="8" t="s">
        <v>67</v>
      </c>
      <c r="N408" s="8" t="s">
        <v>669</v>
      </c>
      <c r="O408" s="8" t="s">
        <v>94</v>
      </c>
      <c r="P408" s="8"/>
      <c r="Q408" s="8" t="s">
        <v>740</v>
      </c>
      <c r="R408" s="8" t="s">
        <v>741</v>
      </c>
      <c r="S408" s="8">
        <v>0</v>
      </c>
      <c r="T408" s="9" t="s">
        <v>49</v>
      </c>
      <c r="U408" s="9" t="s">
        <v>35</v>
      </c>
      <c r="V408" s="8" t="s">
        <v>746</v>
      </c>
      <c r="W408" s="10">
        <v>45657</v>
      </c>
      <c r="X408" s="8" t="s">
        <v>747</v>
      </c>
      <c r="Y408" s="8" t="s">
        <v>668</v>
      </c>
      <c r="Z408" s="8" t="s">
        <v>136</v>
      </c>
      <c r="AA408" s="8" t="s">
        <v>67</v>
      </c>
      <c r="AB408" s="8" t="s">
        <v>67</v>
      </c>
      <c r="AC408" s="8" t="s">
        <v>669</v>
      </c>
      <c r="AD408" s="8" t="s">
        <v>94</v>
      </c>
      <c r="AE408" s="8"/>
      <c r="AF408" s="11" t="s">
        <v>1931</v>
      </c>
      <c r="AG408" s="8" t="s">
        <v>1932</v>
      </c>
      <c r="AH408" s="12">
        <v>202005</v>
      </c>
      <c r="AI408" s="12">
        <v>191013</v>
      </c>
      <c r="AJ408" s="12">
        <v>154937</v>
      </c>
      <c r="AK408" s="12">
        <v>109526</v>
      </c>
      <c r="AL408" s="12">
        <v>31287</v>
      </c>
      <c r="AM408" s="12">
        <v>6230</v>
      </c>
      <c r="AN408" s="12">
        <v>879</v>
      </c>
      <c r="AO408" s="12">
        <v>2511</v>
      </c>
      <c r="AP408" s="12">
        <v>11797</v>
      </c>
      <c r="AQ408" s="12">
        <v>65310</v>
      </c>
      <c r="AR408" s="12">
        <v>139426</v>
      </c>
      <c r="AS408" s="13">
        <v>194450</v>
      </c>
      <c r="AT408" s="14">
        <f>AH408+AI408+AJ408+AK408+AL408+AM408+AN408+AO408+AP408+AQ408+AR408+AS408</f>
        <v>1109371</v>
      </c>
      <c r="AU408" s="8" t="str">
        <f>AU$18</f>
        <v>W-5.1</v>
      </c>
      <c r="AV408" s="8" t="s">
        <v>1147</v>
      </c>
      <c r="AW408" s="8" t="s">
        <v>1933</v>
      </c>
      <c r="AX408" s="15">
        <v>8760</v>
      </c>
      <c r="AY408" s="9">
        <v>12</v>
      </c>
      <c r="AZ408" s="16">
        <v>11</v>
      </c>
      <c r="BA408" s="16">
        <v>89</v>
      </c>
      <c r="BB408" s="9">
        <f t="shared" si="157"/>
        <v>122030.81</v>
      </c>
      <c r="BC408" s="9">
        <f t="shared" si="158"/>
        <v>987340.19</v>
      </c>
      <c r="BD408" s="17">
        <f t="shared" si="159"/>
        <v>0</v>
      </c>
      <c r="BE408" s="17">
        <f t="shared" si="160"/>
        <v>0</v>
      </c>
      <c r="BF408" s="18">
        <f t="shared" si="161"/>
        <v>0</v>
      </c>
      <c r="BG408" s="18">
        <f t="shared" si="162"/>
        <v>0</v>
      </c>
      <c r="BH408" s="18">
        <f t="shared" si="163"/>
        <v>0</v>
      </c>
      <c r="BI408" s="19">
        <f t="shared" si="164"/>
        <v>0</v>
      </c>
      <c r="BJ408" s="20">
        <f t="shared" si="165"/>
        <v>0</v>
      </c>
      <c r="BK408" s="19">
        <f t="shared" si="166"/>
        <v>0</v>
      </c>
      <c r="BL408" s="20">
        <f t="shared" si="167"/>
        <v>0</v>
      </c>
      <c r="BM408" s="12">
        <f>VLOOKUP(AU408,Ceny!$A$3:$E$9,2,FALSE)</f>
        <v>6.4200000000000004E-3</v>
      </c>
      <c r="BN408" s="20">
        <f>ROUND(BM408*AX408*AW408*AZ408/100,2)</f>
        <v>3711.79</v>
      </c>
      <c r="BO408" s="12">
        <f>VLOOKUP(AU408,Ceny!$A$3:$E$9,4,FALSE)</f>
        <v>4.96E-3</v>
      </c>
      <c r="BP408" s="20">
        <f>ROUND(BO408*AW408*AX408*BA408/100,2)</f>
        <v>23202.09</v>
      </c>
      <c r="BQ408" s="12">
        <f>VLOOKUP(AU408,Ceny!$A$3:$E$9,3,FALSE)</f>
        <v>2.3060000000000001E-2</v>
      </c>
      <c r="BR408" s="20">
        <f t="shared" si="168"/>
        <v>2814.03</v>
      </c>
      <c r="BS408" s="12">
        <f>VLOOKUP(AU408,Ceny!$A$3:$E$9,5,FALSE)</f>
        <v>1.8329999999999999E-2</v>
      </c>
      <c r="BT408" s="20">
        <f t="shared" si="169"/>
        <v>18097.95</v>
      </c>
      <c r="BU408" s="20">
        <v>0</v>
      </c>
      <c r="BV408" s="68">
        <f t="shared" si="170"/>
        <v>0</v>
      </c>
      <c r="BW408" s="21">
        <f t="shared" si="171"/>
        <v>47825.86</v>
      </c>
      <c r="BX408" s="21">
        <f t="shared" si="172"/>
        <v>10999.95</v>
      </c>
      <c r="BY408" s="21">
        <f t="shared" si="173"/>
        <v>58825.81</v>
      </c>
      <c r="CA408" s="66"/>
    </row>
    <row r="409" spans="1:79">
      <c r="A409" s="73">
        <f t="shared" si="174"/>
        <v>396</v>
      </c>
      <c r="B409" s="8" t="s">
        <v>65</v>
      </c>
      <c r="C409" s="8" t="s">
        <v>66</v>
      </c>
      <c r="D409" s="8" t="s">
        <v>67</v>
      </c>
      <c r="E409" s="8" t="s">
        <v>67</v>
      </c>
      <c r="F409" s="8" t="s">
        <v>68</v>
      </c>
      <c r="G409" s="8" t="s">
        <v>650</v>
      </c>
      <c r="H409" s="8"/>
      <c r="I409" s="8" t="s">
        <v>70</v>
      </c>
      <c r="J409" s="8" t="s">
        <v>670</v>
      </c>
      <c r="K409" s="8" t="s">
        <v>671</v>
      </c>
      <c r="L409" s="8" t="s">
        <v>67</v>
      </c>
      <c r="M409" s="8" t="s">
        <v>67</v>
      </c>
      <c r="N409" s="8" t="s">
        <v>672</v>
      </c>
      <c r="O409" s="8" t="s">
        <v>673</v>
      </c>
      <c r="P409" s="8"/>
      <c r="Q409" s="8" t="s">
        <v>740</v>
      </c>
      <c r="R409" s="8" t="s">
        <v>741</v>
      </c>
      <c r="S409" s="8">
        <v>0</v>
      </c>
      <c r="T409" s="9" t="s">
        <v>49</v>
      </c>
      <c r="U409" s="9" t="s">
        <v>35</v>
      </c>
      <c r="V409" s="8" t="s">
        <v>746</v>
      </c>
      <c r="W409" s="10">
        <v>45657</v>
      </c>
      <c r="X409" s="8" t="s">
        <v>747</v>
      </c>
      <c r="Y409" s="8" t="s">
        <v>1108</v>
      </c>
      <c r="Z409" s="8" t="s">
        <v>671</v>
      </c>
      <c r="AA409" s="8" t="s">
        <v>67</v>
      </c>
      <c r="AB409" s="8" t="s">
        <v>67</v>
      </c>
      <c r="AC409" s="8" t="s">
        <v>672</v>
      </c>
      <c r="AD409" s="8" t="s">
        <v>673</v>
      </c>
      <c r="AE409" s="8"/>
      <c r="AF409" s="11" t="s">
        <v>1934</v>
      </c>
      <c r="AG409" s="8" t="s">
        <v>1935</v>
      </c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3"/>
      <c r="AT409" s="14">
        <v>6639</v>
      </c>
      <c r="AU409" s="8" t="str">
        <f>AU$29</f>
        <v>W-2.1</v>
      </c>
      <c r="AV409" s="8" t="s">
        <v>1147</v>
      </c>
      <c r="AW409" s="8"/>
      <c r="AX409" s="15">
        <v>8760</v>
      </c>
      <c r="AY409" s="9">
        <v>12</v>
      </c>
      <c r="AZ409" s="16">
        <v>0</v>
      </c>
      <c r="BA409" s="16">
        <v>100</v>
      </c>
      <c r="BB409" s="9">
        <f t="shared" si="157"/>
        <v>0</v>
      </c>
      <c r="BC409" s="9">
        <f t="shared" si="158"/>
        <v>6639</v>
      </c>
      <c r="BD409" s="17">
        <f t="shared" si="159"/>
        <v>0</v>
      </c>
      <c r="BE409" s="17">
        <f t="shared" si="160"/>
        <v>0</v>
      </c>
      <c r="BF409" s="18">
        <f t="shared" si="161"/>
        <v>0</v>
      </c>
      <c r="BG409" s="18">
        <f t="shared" si="162"/>
        <v>0</v>
      </c>
      <c r="BH409" s="18">
        <f t="shared" si="163"/>
        <v>0</v>
      </c>
      <c r="BI409" s="19">
        <f t="shared" si="164"/>
        <v>0</v>
      </c>
      <c r="BJ409" s="20">
        <f t="shared" si="165"/>
        <v>0</v>
      </c>
      <c r="BK409" s="19">
        <f t="shared" si="166"/>
        <v>0</v>
      </c>
      <c r="BL409" s="20">
        <f t="shared" si="167"/>
        <v>0</v>
      </c>
      <c r="BM409" s="12">
        <f>VLOOKUP(AU409,Ceny!$A$3:$E$9,2,FALSE)</f>
        <v>13.04</v>
      </c>
      <c r="BN409" s="20">
        <f t="shared" ref="BN409:BN414" si="175">ROUND(BM409*AY409*AZ409/100,2)</f>
        <v>0</v>
      </c>
      <c r="BO409" s="12">
        <f>VLOOKUP(AU409,Ceny!$A$3:$E$9,4,FALSE)</f>
        <v>10.07</v>
      </c>
      <c r="BP409" s="20">
        <f t="shared" ref="BP409:BP414" si="176">ROUND(BO409*AY409*BA409/100,2)</f>
        <v>120.84</v>
      </c>
      <c r="BQ409" s="12">
        <f>VLOOKUP(AU409,Ceny!$A$3:$E$9,3,FALSE)</f>
        <v>4.7559999999999998E-2</v>
      </c>
      <c r="BR409" s="20">
        <f t="shared" si="168"/>
        <v>0</v>
      </c>
      <c r="BS409" s="12">
        <f>VLOOKUP(AU409,Ceny!$A$3:$E$9,5,FALSE)</f>
        <v>3.7789999999999997E-2</v>
      </c>
      <c r="BT409" s="20">
        <f t="shared" si="169"/>
        <v>250.89</v>
      </c>
      <c r="BU409" s="20">
        <v>0</v>
      </c>
      <c r="BV409" s="68">
        <f t="shared" si="170"/>
        <v>0</v>
      </c>
      <c r="BW409" s="21">
        <f t="shared" si="171"/>
        <v>371.73</v>
      </c>
      <c r="BX409" s="21">
        <f t="shared" si="172"/>
        <v>85.5</v>
      </c>
      <c r="BY409" s="21">
        <f t="shared" si="173"/>
        <v>457.23</v>
      </c>
      <c r="CA409" s="66"/>
    </row>
    <row r="410" spans="1:79">
      <c r="A410" s="73">
        <f t="shared" si="174"/>
        <v>397</v>
      </c>
      <c r="B410" s="8" t="s">
        <v>65</v>
      </c>
      <c r="C410" s="8" t="s">
        <v>66</v>
      </c>
      <c r="D410" s="8" t="s">
        <v>67</v>
      </c>
      <c r="E410" s="8" t="s">
        <v>67</v>
      </c>
      <c r="F410" s="8" t="s">
        <v>68</v>
      </c>
      <c r="G410" s="8" t="s">
        <v>650</v>
      </c>
      <c r="H410" s="8"/>
      <c r="I410" s="8" t="s">
        <v>70</v>
      </c>
      <c r="J410" s="8" t="s">
        <v>670</v>
      </c>
      <c r="K410" s="8" t="s">
        <v>671</v>
      </c>
      <c r="L410" s="8" t="s">
        <v>67</v>
      </c>
      <c r="M410" s="8" t="s">
        <v>67</v>
      </c>
      <c r="N410" s="8" t="s">
        <v>672</v>
      </c>
      <c r="O410" s="8" t="s">
        <v>673</v>
      </c>
      <c r="P410" s="8"/>
      <c r="Q410" s="8" t="s">
        <v>740</v>
      </c>
      <c r="R410" s="8" t="s">
        <v>741</v>
      </c>
      <c r="S410" s="8">
        <v>0</v>
      </c>
      <c r="T410" s="9" t="s">
        <v>49</v>
      </c>
      <c r="U410" s="9" t="s">
        <v>35</v>
      </c>
      <c r="V410" s="8" t="s">
        <v>746</v>
      </c>
      <c r="W410" s="10">
        <v>45657</v>
      </c>
      <c r="X410" s="8" t="s">
        <v>747</v>
      </c>
      <c r="Y410" s="8" t="s">
        <v>1109</v>
      </c>
      <c r="Z410" s="8" t="s">
        <v>671</v>
      </c>
      <c r="AA410" s="8" t="s">
        <v>67</v>
      </c>
      <c r="AB410" s="8" t="s">
        <v>67</v>
      </c>
      <c r="AC410" s="8" t="s">
        <v>672</v>
      </c>
      <c r="AD410" s="8" t="s">
        <v>1110</v>
      </c>
      <c r="AE410" s="8"/>
      <c r="AF410" s="11" t="s">
        <v>1936</v>
      </c>
      <c r="AG410" s="8" t="s">
        <v>1937</v>
      </c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3"/>
      <c r="AT410" s="14">
        <v>17285</v>
      </c>
      <c r="AU410" s="8" t="str">
        <f>AU$21</f>
        <v>W-3.6</v>
      </c>
      <c r="AV410" s="8" t="s">
        <v>1147</v>
      </c>
      <c r="AW410" s="8"/>
      <c r="AX410" s="15">
        <v>8760</v>
      </c>
      <c r="AY410" s="9">
        <v>12</v>
      </c>
      <c r="AZ410" s="16">
        <v>0</v>
      </c>
      <c r="BA410" s="16">
        <v>100</v>
      </c>
      <c r="BB410" s="9">
        <f t="shared" si="157"/>
        <v>0</v>
      </c>
      <c r="BC410" s="9">
        <f t="shared" si="158"/>
        <v>17285</v>
      </c>
      <c r="BD410" s="17">
        <f t="shared" si="159"/>
        <v>0</v>
      </c>
      <c r="BE410" s="17">
        <f t="shared" si="160"/>
        <v>0</v>
      </c>
      <c r="BF410" s="18">
        <f t="shared" si="161"/>
        <v>0</v>
      </c>
      <c r="BG410" s="18">
        <f t="shared" si="162"/>
        <v>0</v>
      </c>
      <c r="BH410" s="18">
        <f t="shared" si="163"/>
        <v>0</v>
      </c>
      <c r="BI410" s="19">
        <f t="shared" si="164"/>
        <v>0</v>
      </c>
      <c r="BJ410" s="20">
        <f t="shared" si="165"/>
        <v>0</v>
      </c>
      <c r="BK410" s="19">
        <f t="shared" si="166"/>
        <v>0</v>
      </c>
      <c r="BL410" s="20">
        <f t="shared" si="167"/>
        <v>0</v>
      </c>
      <c r="BM410" s="12">
        <f>VLOOKUP(AU410,Ceny!$A$3:$E$9,2,FALSE)</f>
        <v>42.41</v>
      </c>
      <c r="BN410" s="20">
        <f t="shared" si="175"/>
        <v>0</v>
      </c>
      <c r="BO410" s="12">
        <f>VLOOKUP(AU410,Ceny!$A$3:$E$9,4,FALSE)</f>
        <v>32.76</v>
      </c>
      <c r="BP410" s="20">
        <f t="shared" si="176"/>
        <v>393.12</v>
      </c>
      <c r="BQ410" s="12">
        <f>VLOOKUP(AU410,Ceny!$A$3:$E$9,3,FALSE)</f>
        <v>4.4200000000000003E-2</v>
      </c>
      <c r="BR410" s="20">
        <f t="shared" si="168"/>
        <v>0</v>
      </c>
      <c r="BS410" s="12">
        <f>VLOOKUP(AU410,Ceny!$A$3:$E$9,5,FALSE)</f>
        <v>3.5119999999999998E-2</v>
      </c>
      <c r="BT410" s="20">
        <f t="shared" si="169"/>
        <v>607.04999999999995</v>
      </c>
      <c r="BU410" s="20">
        <v>0</v>
      </c>
      <c r="BV410" s="68">
        <f t="shared" si="170"/>
        <v>0</v>
      </c>
      <c r="BW410" s="21">
        <f t="shared" si="171"/>
        <v>1000.17</v>
      </c>
      <c r="BX410" s="21">
        <f t="shared" si="172"/>
        <v>230.04</v>
      </c>
      <c r="BY410" s="21">
        <f t="shared" si="173"/>
        <v>1230.21</v>
      </c>
      <c r="CA410" s="66"/>
    </row>
    <row r="411" spans="1:79">
      <c r="A411" s="73">
        <f t="shared" si="174"/>
        <v>398</v>
      </c>
      <c r="B411" s="8" t="s">
        <v>65</v>
      </c>
      <c r="C411" s="8" t="s">
        <v>66</v>
      </c>
      <c r="D411" s="8" t="s">
        <v>67</v>
      </c>
      <c r="E411" s="8" t="s">
        <v>67</v>
      </c>
      <c r="F411" s="8" t="s">
        <v>68</v>
      </c>
      <c r="G411" s="8" t="s">
        <v>650</v>
      </c>
      <c r="H411" s="8"/>
      <c r="I411" s="8" t="s">
        <v>70</v>
      </c>
      <c r="J411" s="8" t="s">
        <v>674</v>
      </c>
      <c r="K411" s="8" t="s">
        <v>675</v>
      </c>
      <c r="L411" s="8" t="s">
        <v>67</v>
      </c>
      <c r="M411" s="8" t="s">
        <v>67</v>
      </c>
      <c r="N411" s="8" t="s">
        <v>676</v>
      </c>
      <c r="O411" s="8" t="s">
        <v>460</v>
      </c>
      <c r="P411" s="8"/>
      <c r="Q411" s="8" t="s">
        <v>740</v>
      </c>
      <c r="R411" s="8" t="s">
        <v>741</v>
      </c>
      <c r="S411" s="8">
        <v>0</v>
      </c>
      <c r="T411" s="9" t="s">
        <v>49</v>
      </c>
      <c r="U411" s="9" t="s">
        <v>35</v>
      </c>
      <c r="V411" s="8" t="s">
        <v>746</v>
      </c>
      <c r="W411" s="10">
        <v>45657</v>
      </c>
      <c r="X411" s="8" t="s">
        <v>747</v>
      </c>
      <c r="Y411" s="8" t="s">
        <v>1111</v>
      </c>
      <c r="Z411" s="8" t="s">
        <v>675</v>
      </c>
      <c r="AA411" s="8" t="s">
        <v>67</v>
      </c>
      <c r="AB411" s="8" t="s">
        <v>67</v>
      </c>
      <c r="AC411" s="8" t="s">
        <v>676</v>
      </c>
      <c r="AD411" s="8" t="s">
        <v>460</v>
      </c>
      <c r="AE411" s="8"/>
      <c r="AF411" s="11" t="s">
        <v>1938</v>
      </c>
      <c r="AG411" s="8" t="s">
        <v>1939</v>
      </c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3"/>
      <c r="AT411" s="14">
        <v>5730</v>
      </c>
      <c r="AU411" s="8" t="str">
        <f>AU$29</f>
        <v>W-2.1</v>
      </c>
      <c r="AV411" s="8" t="s">
        <v>1147</v>
      </c>
      <c r="AW411" s="8"/>
      <c r="AX411" s="15">
        <v>8760</v>
      </c>
      <c r="AY411" s="9">
        <v>12</v>
      </c>
      <c r="AZ411" s="16">
        <v>0</v>
      </c>
      <c r="BA411" s="16">
        <v>100</v>
      </c>
      <c r="BB411" s="9">
        <f t="shared" si="157"/>
        <v>0</v>
      </c>
      <c r="BC411" s="9">
        <f t="shared" si="158"/>
        <v>5730</v>
      </c>
      <c r="BD411" s="17">
        <f t="shared" si="159"/>
        <v>0</v>
      </c>
      <c r="BE411" s="17">
        <f t="shared" si="160"/>
        <v>0</v>
      </c>
      <c r="BF411" s="18">
        <f t="shared" si="161"/>
        <v>0</v>
      </c>
      <c r="BG411" s="18">
        <f t="shared" si="162"/>
        <v>0</v>
      </c>
      <c r="BH411" s="18">
        <f t="shared" si="163"/>
        <v>0</v>
      </c>
      <c r="BI411" s="19">
        <f t="shared" si="164"/>
        <v>0</v>
      </c>
      <c r="BJ411" s="20">
        <f t="shared" si="165"/>
        <v>0</v>
      </c>
      <c r="BK411" s="19">
        <f t="shared" si="166"/>
        <v>0</v>
      </c>
      <c r="BL411" s="20">
        <f t="shared" si="167"/>
        <v>0</v>
      </c>
      <c r="BM411" s="12">
        <f>VLOOKUP(AU411,Ceny!$A$3:$E$9,2,FALSE)</f>
        <v>13.04</v>
      </c>
      <c r="BN411" s="20">
        <f t="shared" si="175"/>
        <v>0</v>
      </c>
      <c r="BO411" s="12">
        <f>VLOOKUP(AU411,Ceny!$A$3:$E$9,4,FALSE)</f>
        <v>10.07</v>
      </c>
      <c r="BP411" s="20">
        <f t="shared" si="176"/>
        <v>120.84</v>
      </c>
      <c r="BQ411" s="12">
        <f>VLOOKUP(AU411,Ceny!$A$3:$E$9,3,FALSE)</f>
        <v>4.7559999999999998E-2</v>
      </c>
      <c r="BR411" s="20">
        <f t="shared" si="168"/>
        <v>0</v>
      </c>
      <c r="BS411" s="12">
        <f>VLOOKUP(AU411,Ceny!$A$3:$E$9,5,FALSE)</f>
        <v>3.7789999999999997E-2</v>
      </c>
      <c r="BT411" s="20">
        <f t="shared" si="169"/>
        <v>216.54</v>
      </c>
      <c r="BU411" s="20">
        <v>0</v>
      </c>
      <c r="BV411" s="68">
        <f t="shared" si="170"/>
        <v>0</v>
      </c>
      <c r="BW411" s="21">
        <f t="shared" si="171"/>
        <v>337.38</v>
      </c>
      <c r="BX411" s="21">
        <f t="shared" si="172"/>
        <v>77.599999999999994</v>
      </c>
      <c r="BY411" s="21">
        <f t="shared" si="173"/>
        <v>414.98</v>
      </c>
      <c r="CA411" s="66"/>
    </row>
    <row r="412" spans="1:79">
      <c r="A412" s="73">
        <f t="shared" si="174"/>
        <v>399</v>
      </c>
      <c r="B412" s="8" t="s">
        <v>65</v>
      </c>
      <c r="C412" s="8" t="s">
        <v>66</v>
      </c>
      <c r="D412" s="8" t="s">
        <v>67</v>
      </c>
      <c r="E412" s="8" t="s">
        <v>67</v>
      </c>
      <c r="F412" s="8" t="s">
        <v>68</v>
      </c>
      <c r="G412" s="8" t="s">
        <v>650</v>
      </c>
      <c r="H412" s="8"/>
      <c r="I412" s="8" t="s">
        <v>70</v>
      </c>
      <c r="J412" s="8" t="s">
        <v>677</v>
      </c>
      <c r="K412" s="8" t="s">
        <v>678</v>
      </c>
      <c r="L412" s="8" t="s">
        <v>67</v>
      </c>
      <c r="M412" s="8" t="s">
        <v>67</v>
      </c>
      <c r="N412" s="8" t="s">
        <v>679</v>
      </c>
      <c r="O412" s="8" t="s">
        <v>536</v>
      </c>
      <c r="P412" s="8"/>
      <c r="Q412" s="8" t="s">
        <v>740</v>
      </c>
      <c r="R412" s="8" t="s">
        <v>741</v>
      </c>
      <c r="S412" s="8">
        <v>0</v>
      </c>
      <c r="T412" s="9" t="s">
        <v>49</v>
      </c>
      <c r="U412" s="9" t="s">
        <v>35</v>
      </c>
      <c r="V412" s="8" t="s">
        <v>746</v>
      </c>
      <c r="W412" s="10">
        <v>45657</v>
      </c>
      <c r="X412" s="8" t="s">
        <v>747</v>
      </c>
      <c r="Y412" s="8" t="s">
        <v>677</v>
      </c>
      <c r="Z412" s="8" t="s">
        <v>678</v>
      </c>
      <c r="AA412" s="8" t="s">
        <v>67</v>
      </c>
      <c r="AB412" s="8" t="s">
        <v>67</v>
      </c>
      <c r="AC412" s="8" t="s">
        <v>679</v>
      </c>
      <c r="AD412" s="8" t="s">
        <v>536</v>
      </c>
      <c r="AE412" s="8"/>
      <c r="AF412" s="11" t="s">
        <v>1940</v>
      </c>
      <c r="AG412" s="8" t="s">
        <v>1941</v>
      </c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3"/>
      <c r="AT412" s="14">
        <v>10736</v>
      </c>
      <c r="AU412" s="8" t="str">
        <f>AU$29</f>
        <v>W-2.1</v>
      </c>
      <c r="AV412" s="8" t="s">
        <v>1147</v>
      </c>
      <c r="AW412" s="8"/>
      <c r="AX412" s="15">
        <v>8760</v>
      </c>
      <c r="AY412" s="9">
        <v>12</v>
      </c>
      <c r="AZ412" s="16">
        <v>0</v>
      </c>
      <c r="BA412" s="16">
        <v>100</v>
      </c>
      <c r="BB412" s="9">
        <f t="shared" si="157"/>
        <v>0</v>
      </c>
      <c r="BC412" s="9">
        <f t="shared" si="158"/>
        <v>10736</v>
      </c>
      <c r="BD412" s="17">
        <f t="shared" si="159"/>
        <v>0</v>
      </c>
      <c r="BE412" s="17">
        <f t="shared" si="160"/>
        <v>0</v>
      </c>
      <c r="BF412" s="18">
        <f t="shared" si="161"/>
        <v>0</v>
      </c>
      <c r="BG412" s="18">
        <f t="shared" si="162"/>
        <v>0</v>
      </c>
      <c r="BH412" s="18">
        <f t="shared" si="163"/>
        <v>0</v>
      </c>
      <c r="BI412" s="19">
        <f t="shared" si="164"/>
        <v>0</v>
      </c>
      <c r="BJ412" s="20">
        <f t="shared" si="165"/>
        <v>0</v>
      </c>
      <c r="BK412" s="19">
        <f t="shared" si="166"/>
        <v>0</v>
      </c>
      <c r="BL412" s="20">
        <f t="shared" si="167"/>
        <v>0</v>
      </c>
      <c r="BM412" s="12">
        <f>VLOOKUP(AU412,Ceny!$A$3:$E$9,2,FALSE)</f>
        <v>13.04</v>
      </c>
      <c r="BN412" s="20">
        <f t="shared" si="175"/>
        <v>0</v>
      </c>
      <c r="BO412" s="12">
        <f>VLOOKUP(AU412,Ceny!$A$3:$E$9,4,FALSE)</f>
        <v>10.07</v>
      </c>
      <c r="BP412" s="20">
        <f t="shared" si="176"/>
        <v>120.84</v>
      </c>
      <c r="BQ412" s="12">
        <f>VLOOKUP(AU412,Ceny!$A$3:$E$9,3,FALSE)</f>
        <v>4.7559999999999998E-2</v>
      </c>
      <c r="BR412" s="20">
        <f t="shared" si="168"/>
        <v>0</v>
      </c>
      <c r="BS412" s="12">
        <f>VLOOKUP(AU412,Ceny!$A$3:$E$9,5,FALSE)</f>
        <v>3.7789999999999997E-2</v>
      </c>
      <c r="BT412" s="20">
        <f t="shared" si="169"/>
        <v>405.71</v>
      </c>
      <c r="BU412" s="20">
        <v>0</v>
      </c>
      <c r="BV412" s="68">
        <f t="shared" si="170"/>
        <v>0</v>
      </c>
      <c r="BW412" s="21">
        <f t="shared" si="171"/>
        <v>526.54999999999995</v>
      </c>
      <c r="BX412" s="21">
        <f t="shared" si="172"/>
        <v>121.11</v>
      </c>
      <c r="BY412" s="21">
        <f t="shared" si="173"/>
        <v>647.66</v>
      </c>
      <c r="CA412" s="66"/>
    </row>
    <row r="413" spans="1:79">
      <c r="A413" s="73">
        <f t="shared" si="174"/>
        <v>400</v>
      </c>
      <c r="B413" s="8" t="s">
        <v>65</v>
      </c>
      <c r="C413" s="8" t="s">
        <v>66</v>
      </c>
      <c r="D413" s="8" t="s">
        <v>67</v>
      </c>
      <c r="E413" s="8" t="s">
        <v>67</v>
      </c>
      <c r="F413" s="8" t="s">
        <v>68</v>
      </c>
      <c r="G413" s="8" t="s">
        <v>650</v>
      </c>
      <c r="H413" s="8"/>
      <c r="I413" s="8" t="s">
        <v>70</v>
      </c>
      <c r="J413" s="8" t="s">
        <v>680</v>
      </c>
      <c r="K413" s="8" t="s">
        <v>681</v>
      </c>
      <c r="L413" s="8" t="s">
        <v>67</v>
      </c>
      <c r="M413" s="8" t="s">
        <v>67</v>
      </c>
      <c r="N413" s="8" t="s">
        <v>682</v>
      </c>
      <c r="O413" s="8" t="s">
        <v>647</v>
      </c>
      <c r="P413" s="8"/>
      <c r="Q413" s="8" t="s">
        <v>740</v>
      </c>
      <c r="R413" s="8" t="s">
        <v>741</v>
      </c>
      <c r="S413" s="8">
        <v>0</v>
      </c>
      <c r="T413" s="9" t="s">
        <v>49</v>
      </c>
      <c r="U413" s="9" t="s">
        <v>35</v>
      </c>
      <c r="V413" s="8" t="s">
        <v>746</v>
      </c>
      <c r="W413" s="10">
        <v>45657</v>
      </c>
      <c r="X413" s="8" t="s">
        <v>747</v>
      </c>
      <c r="Y413" s="8" t="s">
        <v>680</v>
      </c>
      <c r="Z413" s="8" t="s">
        <v>681</v>
      </c>
      <c r="AA413" s="8" t="s">
        <v>67</v>
      </c>
      <c r="AB413" s="8" t="s">
        <v>67</v>
      </c>
      <c r="AC413" s="8" t="s">
        <v>682</v>
      </c>
      <c r="AD413" s="8" t="s">
        <v>647</v>
      </c>
      <c r="AE413" s="8"/>
      <c r="AF413" s="11" t="s">
        <v>1942</v>
      </c>
      <c r="AG413" s="8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3"/>
      <c r="AT413" s="14">
        <v>0</v>
      </c>
      <c r="AU413" s="8" t="str">
        <f>AU$14</f>
        <v>W-1.1</v>
      </c>
      <c r="AV413" s="8" t="s">
        <v>1147</v>
      </c>
      <c r="AW413" s="8"/>
      <c r="AX413" s="15">
        <v>8760</v>
      </c>
      <c r="AY413" s="9">
        <v>12</v>
      </c>
      <c r="AZ413" s="16">
        <v>0</v>
      </c>
      <c r="BA413" s="16">
        <v>100</v>
      </c>
      <c r="BB413" s="9">
        <f t="shared" si="157"/>
        <v>0</v>
      </c>
      <c r="BC413" s="9">
        <f t="shared" si="158"/>
        <v>0</v>
      </c>
      <c r="BD413" s="17">
        <f t="shared" si="159"/>
        <v>0</v>
      </c>
      <c r="BE413" s="17">
        <f t="shared" si="160"/>
        <v>0</v>
      </c>
      <c r="BF413" s="18">
        <f t="shared" si="161"/>
        <v>0</v>
      </c>
      <c r="BG413" s="18">
        <f t="shared" si="162"/>
        <v>0</v>
      </c>
      <c r="BH413" s="18">
        <f t="shared" si="163"/>
        <v>0</v>
      </c>
      <c r="BI413" s="19">
        <f t="shared" si="164"/>
        <v>0</v>
      </c>
      <c r="BJ413" s="20">
        <f t="shared" si="165"/>
        <v>0</v>
      </c>
      <c r="BK413" s="19">
        <f t="shared" si="166"/>
        <v>0</v>
      </c>
      <c r="BL413" s="20">
        <f t="shared" si="167"/>
        <v>0</v>
      </c>
      <c r="BM413" s="12">
        <f>VLOOKUP(AU413,Ceny!$A$3:$E$9,2,FALSE)</f>
        <v>6.01</v>
      </c>
      <c r="BN413" s="20">
        <f t="shared" si="175"/>
        <v>0</v>
      </c>
      <c r="BO413" s="12">
        <f>VLOOKUP(AU413,Ceny!$A$3:$E$9,4,FALSE)</f>
        <v>4.6399999999999997</v>
      </c>
      <c r="BP413" s="20">
        <f t="shared" si="176"/>
        <v>55.68</v>
      </c>
      <c r="BQ413" s="12">
        <f>VLOOKUP(AU413,Ceny!$A$3:$E$9,3,FALSE)</f>
        <v>5.706E-2</v>
      </c>
      <c r="BR413" s="20">
        <f t="shared" si="168"/>
        <v>0</v>
      </c>
      <c r="BS413" s="12">
        <f>VLOOKUP(AU413,Ceny!$A$3:$E$9,5,FALSE)</f>
        <v>4.5350000000000001E-2</v>
      </c>
      <c r="BT413" s="20">
        <f t="shared" si="169"/>
        <v>0</v>
      </c>
      <c r="BU413" s="20">
        <v>0</v>
      </c>
      <c r="BV413" s="68">
        <f t="shared" si="170"/>
        <v>0</v>
      </c>
      <c r="BW413" s="21">
        <f t="shared" si="171"/>
        <v>55.68</v>
      </c>
      <c r="BX413" s="21">
        <f t="shared" si="172"/>
        <v>12.81</v>
      </c>
      <c r="BY413" s="21">
        <f t="shared" si="173"/>
        <v>68.489999999999995</v>
      </c>
      <c r="CA413" s="66"/>
    </row>
    <row r="414" spans="1:79">
      <c r="A414" s="73">
        <f t="shared" si="174"/>
        <v>401</v>
      </c>
      <c r="B414" s="8" t="s">
        <v>65</v>
      </c>
      <c r="C414" s="8" t="s">
        <v>66</v>
      </c>
      <c r="D414" s="8" t="s">
        <v>67</v>
      </c>
      <c r="E414" s="8" t="s">
        <v>67</v>
      </c>
      <c r="F414" s="8" t="s">
        <v>68</v>
      </c>
      <c r="G414" s="8" t="s">
        <v>650</v>
      </c>
      <c r="H414" s="8"/>
      <c r="I414" s="8" t="s">
        <v>70</v>
      </c>
      <c r="J414" s="8" t="s">
        <v>680</v>
      </c>
      <c r="K414" s="8" t="s">
        <v>681</v>
      </c>
      <c r="L414" s="8" t="s">
        <v>67</v>
      </c>
      <c r="M414" s="8" t="s">
        <v>67</v>
      </c>
      <c r="N414" s="8" t="s">
        <v>682</v>
      </c>
      <c r="O414" s="8" t="s">
        <v>647</v>
      </c>
      <c r="P414" s="8"/>
      <c r="Q414" s="8" t="s">
        <v>740</v>
      </c>
      <c r="R414" s="8" t="s">
        <v>741</v>
      </c>
      <c r="S414" s="8">
        <v>0</v>
      </c>
      <c r="T414" s="9" t="s">
        <v>49</v>
      </c>
      <c r="U414" s="9" t="s">
        <v>35</v>
      </c>
      <c r="V414" s="8" t="s">
        <v>746</v>
      </c>
      <c r="W414" s="10">
        <v>45657</v>
      </c>
      <c r="X414" s="8" t="s">
        <v>747</v>
      </c>
      <c r="Y414" s="8" t="s">
        <v>680</v>
      </c>
      <c r="Z414" s="8" t="s">
        <v>681</v>
      </c>
      <c r="AA414" s="8" t="s">
        <v>67</v>
      </c>
      <c r="AB414" s="8" t="s">
        <v>67</v>
      </c>
      <c r="AC414" s="8" t="s">
        <v>1112</v>
      </c>
      <c r="AD414" s="8" t="s">
        <v>647</v>
      </c>
      <c r="AE414" s="8"/>
      <c r="AF414" s="11" t="s">
        <v>1943</v>
      </c>
      <c r="AG414" s="8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3"/>
      <c r="AT414" s="14">
        <v>354</v>
      </c>
      <c r="AU414" s="8" t="str">
        <f>AU$14</f>
        <v>W-1.1</v>
      </c>
      <c r="AV414" s="8" t="s">
        <v>1147</v>
      </c>
      <c r="AW414" s="8"/>
      <c r="AX414" s="15">
        <v>8760</v>
      </c>
      <c r="AY414" s="9">
        <v>12</v>
      </c>
      <c r="AZ414" s="16">
        <v>0</v>
      </c>
      <c r="BA414" s="16">
        <v>100</v>
      </c>
      <c r="BB414" s="9">
        <f t="shared" si="157"/>
        <v>0</v>
      </c>
      <c r="BC414" s="9">
        <f t="shared" si="158"/>
        <v>354</v>
      </c>
      <c r="BD414" s="17">
        <f t="shared" si="159"/>
        <v>0</v>
      </c>
      <c r="BE414" s="17">
        <f t="shared" si="160"/>
        <v>0</v>
      </c>
      <c r="BF414" s="18">
        <f t="shared" si="161"/>
        <v>0</v>
      </c>
      <c r="BG414" s="18">
        <f t="shared" si="162"/>
        <v>0</v>
      </c>
      <c r="BH414" s="18">
        <f t="shared" si="163"/>
        <v>0</v>
      </c>
      <c r="BI414" s="19">
        <f t="shared" si="164"/>
        <v>0</v>
      </c>
      <c r="BJ414" s="20">
        <f t="shared" si="165"/>
        <v>0</v>
      </c>
      <c r="BK414" s="19">
        <f t="shared" si="166"/>
        <v>0</v>
      </c>
      <c r="BL414" s="20">
        <f t="shared" si="167"/>
        <v>0</v>
      </c>
      <c r="BM414" s="12">
        <f>VLOOKUP(AU414,Ceny!$A$3:$E$9,2,FALSE)</f>
        <v>6.01</v>
      </c>
      <c r="BN414" s="20">
        <f t="shared" si="175"/>
        <v>0</v>
      </c>
      <c r="BO414" s="12">
        <f>VLOOKUP(AU414,Ceny!$A$3:$E$9,4,FALSE)</f>
        <v>4.6399999999999997</v>
      </c>
      <c r="BP414" s="20">
        <f t="shared" si="176"/>
        <v>55.68</v>
      </c>
      <c r="BQ414" s="12">
        <f>VLOOKUP(AU414,Ceny!$A$3:$E$9,3,FALSE)</f>
        <v>5.706E-2</v>
      </c>
      <c r="BR414" s="20">
        <f t="shared" si="168"/>
        <v>0</v>
      </c>
      <c r="BS414" s="12">
        <f>VLOOKUP(AU414,Ceny!$A$3:$E$9,5,FALSE)</f>
        <v>4.5350000000000001E-2</v>
      </c>
      <c r="BT414" s="20">
        <f t="shared" si="169"/>
        <v>16.05</v>
      </c>
      <c r="BU414" s="20">
        <v>0</v>
      </c>
      <c r="BV414" s="68">
        <f t="shared" si="170"/>
        <v>0</v>
      </c>
      <c r="BW414" s="21">
        <f t="shared" si="171"/>
        <v>71.73</v>
      </c>
      <c r="BX414" s="21">
        <f t="shared" si="172"/>
        <v>16.5</v>
      </c>
      <c r="BY414" s="21">
        <f t="shared" si="173"/>
        <v>88.23</v>
      </c>
      <c r="CA414" s="66"/>
    </row>
    <row r="415" spans="1:79">
      <c r="A415" s="73">
        <f t="shared" si="174"/>
        <v>402</v>
      </c>
      <c r="B415" s="8" t="s">
        <v>65</v>
      </c>
      <c r="C415" s="8" t="s">
        <v>66</v>
      </c>
      <c r="D415" s="8" t="s">
        <v>67</v>
      </c>
      <c r="E415" s="8" t="s">
        <v>67</v>
      </c>
      <c r="F415" s="8" t="s">
        <v>68</v>
      </c>
      <c r="G415" s="8" t="s">
        <v>650</v>
      </c>
      <c r="H415" s="8"/>
      <c r="I415" s="8" t="s">
        <v>70</v>
      </c>
      <c r="J415" s="8" t="s">
        <v>683</v>
      </c>
      <c r="K415" s="8" t="s">
        <v>684</v>
      </c>
      <c r="L415" s="8" t="s">
        <v>67</v>
      </c>
      <c r="M415" s="8" t="s">
        <v>67</v>
      </c>
      <c r="N415" s="8" t="s">
        <v>685</v>
      </c>
      <c r="O415" s="8" t="s">
        <v>686</v>
      </c>
      <c r="P415" s="8"/>
      <c r="Q415" s="8" t="s">
        <v>740</v>
      </c>
      <c r="R415" s="8" t="s">
        <v>741</v>
      </c>
      <c r="S415" s="8">
        <v>0</v>
      </c>
      <c r="T415" s="9" t="s">
        <v>49</v>
      </c>
      <c r="U415" s="9" t="s">
        <v>35</v>
      </c>
      <c r="V415" s="8" t="s">
        <v>746</v>
      </c>
      <c r="W415" s="10">
        <v>45657</v>
      </c>
      <c r="X415" s="8" t="s">
        <v>747</v>
      </c>
      <c r="Y415" s="8" t="s">
        <v>1113</v>
      </c>
      <c r="Z415" s="8" t="s">
        <v>684</v>
      </c>
      <c r="AA415" s="8" t="s">
        <v>67</v>
      </c>
      <c r="AB415" s="8" t="s">
        <v>67</v>
      </c>
      <c r="AC415" s="8" t="s">
        <v>685</v>
      </c>
      <c r="AD415" s="8" t="s">
        <v>686</v>
      </c>
      <c r="AE415" s="8"/>
      <c r="AF415" s="11" t="s">
        <v>1944</v>
      </c>
      <c r="AG415" s="8"/>
      <c r="AH415" s="12">
        <v>34317</v>
      </c>
      <c r="AI415" s="12">
        <v>31653</v>
      </c>
      <c r="AJ415" s="12">
        <v>35330</v>
      </c>
      <c r="AK415" s="12">
        <v>29038</v>
      </c>
      <c r="AL415" s="12">
        <v>7447</v>
      </c>
      <c r="AM415" s="12">
        <v>5388</v>
      </c>
      <c r="AN415" s="12">
        <v>3272</v>
      </c>
      <c r="AO415" s="12">
        <v>3506</v>
      </c>
      <c r="AP415" s="12">
        <v>5504</v>
      </c>
      <c r="AQ415" s="12">
        <v>27034</v>
      </c>
      <c r="AR415" s="12">
        <v>36267</v>
      </c>
      <c r="AS415" s="13">
        <v>40718</v>
      </c>
      <c r="AT415" s="14">
        <f>AH415+AI415+AJ415+AK415+AL415+AM415+AN415+AO415+AP415+AQ415+AR415+AS415</f>
        <v>259474</v>
      </c>
      <c r="AU415" s="8" t="str">
        <f>AU$18</f>
        <v>W-5.1</v>
      </c>
      <c r="AV415" s="8" t="s">
        <v>1147</v>
      </c>
      <c r="AW415" s="8" t="s">
        <v>1794</v>
      </c>
      <c r="AX415" s="15">
        <v>8760</v>
      </c>
      <c r="AY415" s="9">
        <v>12</v>
      </c>
      <c r="AZ415" s="16">
        <v>0</v>
      </c>
      <c r="BA415" s="16">
        <v>100</v>
      </c>
      <c r="BB415" s="9">
        <f t="shared" si="157"/>
        <v>0</v>
      </c>
      <c r="BC415" s="9">
        <f t="shared" si="158"/>
        <v>259474</v>
      </c>
      <c r="BD415" s="17">
        <f t="shared" si="159"/>
        <v>0</v>
      </c>
      <c r="BE415" s="17">
        <f t="shared" si="160"/>
        <v>0</v>
      </c>
      <c r="BF415" s="18">
        <f t="shared" si="161"/>
        <v>0</v>
      </c>
      <c r="BG415" s="18">
        <f t="shared" si="162"/>
        <v>0</v>
      </c>
      <c r="BH415" s="18">
        <f t="shared" si="163"/>
        <v>0</v>
      </c>
      <c r="BI415" s="19">
        <f t="shared" si="164"/>
        <v>0</v>
      </c>
      <c r="BJ415" s="20">
        <f t="shared" si="165"/>
        <v>0</v>
      </c>
      <c r="BK415" s="19">
        <f t="shared" si="166"/>
        <v>0</v>
      </c>
      <c r="BL415" s="20">
        <f t="shared" si="167"/>
        <v>0</v>
      </c>
      <c r="BM415" s="12">
        <f>VLOOKUP(AU415,Ceny!$A$3:$E$9,2,FALSE)</f>
        <v>6.4200000000000004E-3</v>
      </c>
      <c r="BN415" s="20">
        <f>ROUND(BM415*AX415*AW415*AZ415/100,2)</f>
        <v>0</v>
      </c>
      <c r="BO415" s="12">
        <f>VLOOKUP(AU415,Ceny!$A$3:$E$9,4,FALSE)</f>
        <v>4.96E-3</v>
      </c>
      <c r="BP415" s="20">
        <f>ROUND(BO415*AW415*AX415*BA415/100,2)</f>
        <v>6213.29</v>
      </c>
      <c r="BQ415" s="12">
        <f>VLOOKUP(AU415,Ceny!$A$3:$E$9,3,FALSE)</f>
        <v>2.3060000000000001E-2</v>
      </c>
      <c r="BR415" s="20">
        <f t="shared" si="168"/>
        <v>0</v>
      </c>
      <c r="BS415" s="12">
        <f>VLOOKUP(AU415,Ceny!$A$3:$E$9,5,FALSE)</f>
        <v>1.8329999999999999E-2</v>
      </c>
      <c r="BT415" s="20">
        <f t="shared" si="169"/>
        <v>4756.16</v>
      </c>
      <c r="BU415" s="20">
        <v>0</v>
      </c>
      <c r="BV415" s="68">
        <f t="shared" si="170"/>
        <v>0</v>
      </c>
      <c r="BW415" s="21">
        <f t="shared" si="171"/>
        <v>10969.45</v>
      </c>
      <c r="BX415" s="21">
        <f t="shared" si="172"/>
        <v>2522.9699999999998</v>
      </c>
      <c r="BY415" s="21">
        <f t="shared" si="173"/>
        <v>13492.42</v>
      </c>
      <c r="CA415" s="66"/>
    </row>
    <row r="416" spans="1:79">
      <c r="A416" s="73">
        <f t="shared" si="174"/>
        <v>403</v>
      </c>
      <c r="B416" s="8" t="s">
        <v>65</v>
      </c>
      <c r="C416" s="8" t="s">
        <v>66</v>
      </c>
      <c r="D416" s="8" t="s">
        <v>67</v>
      </c>
      <c r="E416" s="8" t="s">
        <v>67</v>
      </c>
      <c r="F416" s="8" t="s">
        <v>68</v>
      </c>
      <c r="G416" s="8" t="s">
        <v>650</v>
      </c>
      <c r="H416" s="8"/>
      <c r="I416" s="8" t="s">
        <v>70</v>
      </c>
      <c r="J416" s="8" t="s">
        <v>683</v>
      </c>
      <c r="K416" s="8" t="s">
        <v>684</v>
      </c>
      <c r="L416" s="8" t="s">
        <v>67</v>
      </c>
      <c r="M416" s="8" t="s">
        <v>67</v>
      </c>
      <c r="N416" s="8" t="s">
        <v>685</v>
      </c>
      <c r="O416" s="8" t="s">
        <v>686</v>
      </c>
      <c r="P416" s="8"/>
      <c r="Q416" s="8" t="s">
        <v>740</v>
      </c>
      <c r="R416" s="8" t="s">
        <v>741</v>
      </c>
      <c r="S416" s="8">
        <v>0</v>
      </c>
      <c r="T416" s="9" t="s">
        <v>49</v>
      </c>
      <c r="U416" s="9" t="s">
        <v>35</v>
      </c>
      <c r="V416" s="8" t="s">
        <v>746</v>
      </c>
      <c r="W416" s="10">
        <v>45657</v>
      </c>
      <c r="X416" s="8" t="s">
        <v>747</v>
      </c>
      <c r="Y416" s="8" t="s">
        <v>1113</v>
      </c>
      <c r="Z416" s="8" t="s">
        <v>684</v>
      </c>
      <c r="AA416" s="8" t="s">
        <v>67</v>
      </c>
      <c r="AB416" s="8" t="s">
        <v>67</v>
      </c>
      <c r="AC416" s="8" t="s">
        <v>685</v>
      </c>
      <c r="AD416" s="8" t="s">
        <v>686</v>
      </c>
      <c r="AE416" s="8"/>
      <c r="AF416" s="11" t="s">
        <v>1945</v>
      </c>
      <c r="AG416" s="8"/>
      <c r="AH416" s="12">
        <v>35050</v>
      </c>
      <c r="AI416" s="12">
        <v>30561</v>
      </c>
      <c r="AJ416" s="12">
        <v>27960</v>
      </c>
      <c r="AK416" s="12">
        <v>19746</v>
      </c>
      <c r="AL416" s="12">
        <v>3210</v>
      </c>
      <c r="AM416" s="12">
        <v>2031</v>
      </c>
      <c r="AN416" s="12">
        <v>1573</v>
      </c>
      <c r="AO416" s="12">
        <v>1747</v>
      </c>
      <c r="AP416" s="12">
        <v>2496</v>
      </c>
      <c r="AQ416" s="12">
        <v>16449</v>
      </c>
      <c r="AR416" s="12">
        <v>32344</v>
      </c>
      <c r="AS416" s="13">
        <v>36887</v>
      </c>
      <c r="AT416" s="14">
        <f>AH416+AI416+AJ416+AK416+AL416+AM416+AN416+AO416+AP416+AQ416+AR416+AS416</f>
        <v>210054</v>
      </c>
      <c r="AU416" s="8" t="str">
        <f>AU$18</f>
        <v>W-5.1</v>
      </c>
      <c r="AV416" s="8" t="s">
        <v>1147</v>
      </c>
      <c r="AW416" s="8" t="s">
        <v>1165</v>
      </c>
      <c r="AX416" s="15">
        <v>8760</v>
      </c>
      <c r="AY416" s="9">
        <v>12</v>
      </c>
      <c r="AZ416" s="16">
        <v>0</v>
      </c>
      <c r="BA416" s="16">
        <v>100</v>
      </c>
      <c r="BB416" s="9">
        <f t="shared" si="157"/>
        <v>0</v>
      </c>
      <c r="BC416" s="9">
        <f t="shared" si="158"/>
        <v>210054</v>
      </c>
      <c r="BD416" s="17">
        <f t="shared" si="159"/>
        <v>0</v>
      </c>
      <c r="BE416" s="17">
        <f t="shared" si="160"/>
        <v>0</v>
      </c>
      <c r="BF416" s="18">
        <f t="shared" si="161"/>
        <v>0</v>
      </c>
      <c r="BG416" s="18">
        <f t="shared" si="162"/>
        <v>0</v>
      </c>
      <c r="BH416" s="18">
        <f t="shared" si="163"/>
        <v>0</v>
      </c>
      <c r="BI416" s="19">
        <f t="shared" si="164"/>
        <v>0</v>
      </c>
      <c r="BJ416" s="20">
        <f t="shared" si="165"/>
        <v>0</v>
      </c>
      <c r="BK416" s="19">
        <f t="shared" si="166"/>
        <v>0</v>
      </c>
      <c r="BL416" s="20">
        <f t="shared" si="167"/>
        <v>0</v>
      </c>
      <c r="BM416" s="12">
        <f>VLOOKUP(AU416,Ceny!$A$3:$E$9,2,FALSE)</f>
        <v>6.4200000000000004E-3</v>
      </c>
      <c r="BN416" s="20">
        <f>ROUND(BM416*AX416*AW416*AZ416/100,2)</f>
        <v>0</v>
      </c>
      <c r="BO416" s="12">
        <f>VLOOKUP(AU416,Ceny!$A$3:$E$9,4,FALSE)</f>
        <v>4.96E-3</v>
      </c>
      <c r="BP416" s="20">
        <f>ROUND(BO416*AW416*AX416*BA416/100,2)</f>
        <v>4822.91</v>
      </c>
      <c r="BQ416" s="12">
        <f>VLOOKUP(AU416,Ceny!$A$3:$E$9,3,FALSE)</f>
        <v>2.3060000000000001E-2</v>
      </c>
      <c r="BR416" s="20">
        <f t="shared" si="168"/>
        <v>0</v>
      </c>
      <c r="BS416" s="12">
        <f>VLOOKUP(AU416,Ceny!$A$3:$E$9,5,FALSE)</f>
        <v>1.8329999999999999E-2</v>
      </c>
      <c r="BT416" s="20">
        <f t="shared" si="169"/>
        <v>3850.29</v>
      </c>
      <c r="BU416" s="20">
        <v>0</v>
      </c>
      <c r="BV416" s="68">
        <f t="shared" si="170"/>
        <v>0</v>
      </c>
      <c r="BW416" s="21">
        <f t="shared" si="171"/>
        <v>8673.2000000000007</v>
      </c>
      <c r="BX416" s="21">
        <f t="shared" si="172"/>
        <v>1994.84</v>
      </c>
      <c r="BY416" s="21">
        <f t="shared" si="173"/>
        <v>10668.04</v>
      </c>
      <c r="CA416" s="66"/>
    </row>
    <row r="417" spans="1:79">
      <c r="A417" s="73">
        <f t="shared" si="174"/>
        <v>404</v>
      </c>
      <c r="B417" s="8" t="s">
        <v>687</v>
      </c>
      <c r="C417" s="8" t="s">
        <v>170</v>
      </c>
      <c r="D417" s="8" t="s">
        <v>67</v>
      </c>
      <c r="E417" s="8" t="s">
        <v>67</v>
      </c>
      <c r="F417" s="8" t="s">
        <v>688</v>
      </c>
      <c r="G417" s="8" t="s">
        <v>94</v>
      </c>
      <c r="H417" s="15"/>
      <c r="I417" s="15">
        <v>8943202201</v>
      </c>
      <c r="J417" s="8" t="s">
        <v>687</v>
      </c>
      <c r="K417" s="8" t="s">
        <v>170</v>
      </c>
      <c r="L417" s="8" t="s">
        <v>67</v>
      </c>
      <c r="M417" s="8" t="s">
        <v>67</v>
      </c>
      <c r="N417" s="8" t="s">
        <v>688</v>
      </c>
      <c r="O417" s="8" t="s">
        <v>94</v>
      </c>
      <c r="P417" s="8"/>
      <c r="Q417" s="8" t="s">
        <v>740</v>
      </c>
      <c r="R417" s="8" t="s">
        <v>741</v>
      </c>
      <c r="S417" s="8">
        <v>0</v>
      </c>
      <c r="T417" s="9" t="s">
        <v>49</v>
      </c>
      <c r="U417" s="9" t="s">
        <v>35</v>
      </c>
      <c r="V417" s="8" t="s">
        <v>746</v>
      </c>
      <c r="W417" s="10">
        <v>45657</v>
      </c>
      <c r="X417" s="8" t="s">
        <v>747</v>
      </c>
      <c r="Y417" s="8" t="s">
        <v>687</v>
      </c>
      <c r="Z417" s="8" t="s">
        <v>170</v>
      </c>
      <c r="AA417" s="8" t="s">
        <v>67</v>
      </c>
      <c r="AB417" s="8" t="s">
        <v>67</v>
      </c>
      <c r="AC417" s="8" t="s">
        <v>688</v>
      </c>
      <c r="AD417" s="8" t="s">
        <v>94</v>
      </c>
      <c r="AE417" s="8"/>
      <c r="AF417" s="11" t="s">
        <v>1946</v>
      </c>
      <c r="AG417" s="8" t="s">
        <v>1947</v>
      </c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3"/>
      <c r="AT417" s="14">
        <v>838</v>
      </c>
      <c r="AU417" s="8" t="str">
        <f>AU$14</f>
        <v>W-1.1</v>
      </c>
      <c r="AV417" s="8" t="s">
        <v>1147</v>
      </c>
      <c r="AW417" s="8"/>
      <c r="AX417" s="15">
        <v>8760</v>
      </c>
      <c r="AY417" s="9">
        <v>12</v>
      </c>
      <c r="AZ417" s="16">
        <v>0</v>
      </c>
      <c r="BA417" s="16">
        <v>100</v>
      </c>
      <c r="BB417" s="9">
        <f t="shared" si="157"/>
        <v>0</v>
      </c>
      <c r="BC417" s="9">
        <f t="shared" si="158"/>
        <v>838</v>
      </c>
      <c r="BD417" s="17">
        <f t="shared" si="159"/>
        <v>0</v>
      </c>
      <c r="BE417" s="17">
        <f t="shared" si="160"/>
        <v>0</v>
      </c>
      <c r="BF417" s="18">
        <f t="shared" si="161"/>
        <v>0</v>
      </c>
      <c r="BG417" s="18">
        <f t="shared" si="162"/>
        <v>0</v>
      </c>
      <c r="BH417" s="18">
        <f t="shared" si="163"/>
        <v>0</v>
      </c>
      <c r="BI417" s="19">
        <f t="shared" si="164"/>
        <v>0</v>
      </c>
      <c r="BJ417" s="20">
        <f t="shared" si="165"/>
        <v>0</v>
      </c>
      <c r="BK417" s="19">
        <f t="shared" si="166"/>
        <v>0</v>
      </c>
      <c r="BL417" s="20">
        <f t="shared" si="167"/>
        <v>0</v>
      </c>
      <c r="BM417" s="12">
        <f>VLOOKUP(AU417,Ceny!$A$3:$E$9,2,FALSE)</f>
        <v>6.01</v>
      </c>
      <c r="BN417" s="20">
        <f>ROUND(BM417*AY417*AZ417/100,2)</f>
        <v>0</v>
      </c>
      <c r="BO417" s="12">
        <f>VLOOKUP(AU417,Ceny!$A$3:$E$9,4,FALSE)</f>
        <v>4.6399999999999997</v>
      </c>
      <c r="BP417" s="20">
        <f>ROUND(BO417*AY417*BA417/100,2)</f>
        <v>55.68</v>
      </c>
      <c r="BQ417" s="12">
        <f>VLOOKUP(AU417,Ceny!$A$3:$E$9,3,FALSE)</f>
        <v>5.706E-2</v>
      </c>
      <c r="BR417" s="20">
        <f t="shared" si="168"/>
        <v>0</v>
      </c>
      <c r="BS417" s="12">
        <f>VLOOKUP(AU417,Ceny!$A$3:$E$9,5,FALSE)</f>
        <v>4.5350000000000001E-2</v>
      </c>
      <c r="BT417" s="20">
        <f t="shared" si="169"/>
        <v>38</v>
      </c>
      <c r="BU417" s="20">
        <v>0</v>
      </c>
      <c r="BV417" s="68">
        <f t="shared" si="170"/>
        <v>0</v>
      </c>
      <c r="BW417" s="21">
        <f t="shared" si="171"/>
        <v>93.68</v>
      </c>
      <c r="BX417" s="21">
        <f t="shared" si="172"/>
        <v>21.55</v>
      </c>
      <c r="BY417" s="21">
        <f t="shared" si="173"/>
        <v>115.23</v>
      </c>
      <c r="CA417" s="66"/>
    </row>
    <row r="418" spans="1:79">
      <c r="A418" s="73">
        <f t="shared" si="174"/>
        <v>405</v>
      </c>
      <c r="B418" s="8" t="s">
        <v>687</v>
      </c>
      <c r="C418" s="8" t="s">
        <v>170</v>
      </c>
      <c r="D418" s="8" t="s">
        <v>67</v>
      </c>
      <c r="E418" s="8" t="s">
        <v>67</v>
      </c>
      <c r="F418" s="8" t="s">
        <v>688</v>
      </c>
      <c r="G418" s="8" t="s">
        <v>94</v>
      </c>
      <c r="H418" s="15"/>
      <c r="I418" s="15">
        <v>8943202201</v>
      </c>
      <c r="J418" s="8" t="s">
        <v>687</v>
      </c>
      <c r="K418" s="8" t="s">
        <v>170</v>
      </c>
      <c r="L418" s="8" t="s">
        <v>67</v>
      </c>
      <c r="M418" s="8" t="s">
        <v>67</v>
      </c>
      <c r="N418" s="8" t="s">
        <v>688</v>
      </c>
      <c r="O418" s="8" t="s">
        <v>94</v>
      </c>
      <c r="P418" s="8"/>
      <c r="Q418" s="8" t="s">
        <v>740</v>
      </c>
      <c r="R418" s="8" t="s">
        <v>741</v>
      </c>
      <c r="S418" s="8">
        <v>0</v>
      </c>
      <c r="T418" s="9" t="s">
        <v>49</v>
      </c>
      <c r="U418" s="9" t="s">
        <v>35</v>
      </c>
      <c r="V418" s="8" t="s">
        <v>746</v>
      </c>
      <c r="W418" s="10">
        <v>45657</v>
      </c>
      <c r="X418" s="8" t="s">
        <v>747</v>
      </c>
      <c r="Y418" s="8" t="s">
        <v>687</v>
      </c>
      <c r="Z418" s="8" t="s">
        <v>170</v>
      </c>
      <c r="AA418" s="8" t="s">
        <v>67</v>
      </c>
      <c r="AB418" s="8" t="s">
        <v>67</v>
      </c>
      <c r="AC418" s="8" t="s">
        <v>688</v>
      </c>
      <c r="AD418" s="8" t="s">
        <v>94</v>
      </c>
      <c r="AE418" s="8"/>
      <c r="AF418" s="11" t="s">
        <v>1948</v>
      </c>
      <c r="AG418" s="8" t="s">
        <v>1949</v>
      </c>
      <c r="AH418" s="12">
        <v>46897</v>
      </c>
      <c r="AI418" s="12">
        <v>45562</v>
      </c>
      <c r="AJ418" s="12">
        <v>43254</v>
      </c>
      <c r="AK418" s="12">
        <v>34374</v>
      </c>
      <c r="AL418" s="12">
        <v>4376</v>
      </c>
      <c r="AM418" s="12" t="s">
        <v>1950</v>
      </c>
      <c r="AN418" s="12" t="s">
        <v>1950</v>
      </c>
      <c r="AO418" s="12" t="s">
        <v>1950</v>
      </c>
      <c r="AP418" s="12">
        <v>0</v>
      </c>
      <c r="AQ418" s="12">
        <v>15595</v>
      </c>
      <c r="AR418" s="12">
        <v>40629</v>
      </c>
      <c r="AS418" s="13">
        <v>50860</v>
      </c>
      <c r="AT418" s="14">
        <f>AH418+AI418+AJ418+AK418+AL418+AM418+AN418+AO418+AP418+AQ418+AR418+AS418</f>
        <v>281547</v>
      </c>
      <c r="AU418" s="8" t="str">
        <f>AU$18</f>
        <v>W-5.1</v>
      </c>
      <c r="AV418" s="8" t="s">
        <v>1147</v>
      </c>
      <c r="AW418" s="8" t="s">
        <v>1194</v>
      </c>
      <c r="AX418" s="15">
        <v>8760</v>
      </c>
      <c r="AY418" s="9">
        <v>12</v>
      </c>
      <c r="AZ418" s="16">
        <v>0</v>
      </c>
      <c r="BA418" s="16">
        <v>100</v>
      </c>
      <c r="BB418" s="9">
        <f t="shared" si="157"/>
        <v>0</v>
      </c>
      <c r="BC418" s="9">
        <f t="shared" si="158"/>
        <v>281547</v>
      </c>
      <c r="BD418" s="17">
        <f t="shared" si="159"/>
        <v>0</v>
      </c>
      <c r="BE418" s="17">
        <f t="shared" si="160"/>
        <v>0</v>
      </c>
      <c r="BF418" s="18">
        <f t="shared" si="161"/>
        <v>0</v>
      </c>
      <c r="BG418" s="18">
        <f t="shared" si="162"/>
        <v>0</v>
      </c>
      <c r="BH418" s="18">
        <f t="shared" si="163"/>
        <v>0</v>
      </c>
      <c r="BI418" s="19">
        <f t="shared" si="164"/>
        <v>0</v>
      </c>
      <c r="BJ418" s="20">
        <f t="shared" si="165"/>
        <v>0</v>
      </c>
      <c r="BK418" s="19">
        <f t="shared" si="166"/>
        <v>0</v>
      </c>
      <c r="BL418" s="20">
        <f t="shared" si="167"/>
        <v>0</v>
      </c>
      <c r="BM418" s="12">
        <f>VLOOKUP(AU418,Ceny!$A$3:$E$9,2,FALSE)</f>
        <v>6.4200000000000004E-3</v>
      </c>
      <c r="BN418" s="20">
        <f>ROUND(BM418*AX418*AW418*AZ418/100,2)</f>
        <v>0</v>
      </c>
      <c r="BO418" s="12">
        <f>VLOOKUP(AU418,Ceny!$A$3:$E$9,4,FALSE)</f>
        <v>4.96E-3</v>
      </c>
      <c r="BP418" s="20">
        <f>ROUND(BO418*AW418*AX418*BA418/100,2)</f>
        <v>7169.18</v>
      </c>
      <c r="BQ418" s="12">
        <f>VLOOKUP(AU418,Ceny!$A$3:$E$9,3,FALSE)</f>
        <v>2.3060000000000001E-2</v>
      </c>
      <c r="BR418" s="20">
        <f t="shared" si="168"/>
        <v>0</v>
      </c>
      <c r="BS418" s="12">
        <f>VLOOKUP(AU418,Ceny!$A$3:$E$9,5,FALSE)</f>
        <v>1.8329999999999999E-2</v>
      </c>
      <c r="BT418" s="20">
        <f t="shared" si="169"/>
        <v>5160.76</v>
      </c>
      <c r="BU418" s="20">
        <v>0</v>
      </c>
      <c r="BV418" s="68">
        <f t="shared" si="170"/>
        <v>0</v>
      </c>
      <c r="BW418" s="21">
        <f t="shared" si="171"/>
        <v>12329.94</v>
      </c>
      <c r="BX418" s="21">
        <f t="shared" si="172"/>
        <v>2835.89</v>
      </c>
      <c r="BY418" s="21">
        <f t="shared" si="173"/>
        <v>15165.83</v>
      </c>
      <c r="CA418" s="66"/>
    </row>
    <row r="419" spans="1:79">
      <c r="A419" s="73">
        <f t="shared" si="174"/>
        <v>406</v>
      </c>
      <c r="B419" s="8" t="s">
        <v>65</v>
      </c>
      <c r="C419" s="8" t="s">
        <v>66</v>
      </c>
      <c r="D419" s="8" t="s">
        <v>67</v>
      </c>
      <c r="E419" s="8" t="s">
        <v>67</v>
      </c>
      <c r="F419" s="8" t="s">
        <v>68</v>
      </c>
      <c r="G419" s="8" t="s">
        <v>69</v>
      </c>
      <c r="H419" s="8"/>
      <c r="I419" s="8" t="s">
        <v>70</v>
      </c>
      <c r="J419" s="8" t="s">
        <v>689</v>
      </c>
      <c r="K419" s="8" t="s">
        <v>264</v>
      </c>
      <c r="L419" s="8" t="s">
        <v>67</v>
      </c>
      <c r="M419" s="8" t="s">
        <v>67</v>
      </c>
      <c r="N419" s="8" t="s">
        <v>265</v>
      </c>
      <c r="O419" s="8" t="s">
        <v>690</v>
      </c>
      <c r="P419" s="8"/>
      <c r="Q419" s="8" t="s">
        <v>740</v>
      </c>
      <c r="R419" s="8" t="s">
        <v>741</v>
      </c>
      <c r="S419" s="8">
        <v>0</v>
      </c>
      <c r="T419" s="9" t="s">
        <v>49</v>
      </c>
      <c r="U419" s="9" t="s">
        <v>35</v>
      </c>
      <c r="V419" s="8" t="s">
        <v>746</v>
      </c>
      <c r="W419" s="10">
        <v>45657</v>
      </c>
      <c r="X419" s="8" t="s">
        <v>747</v>
      </c>
      <c r="Y419" s="8" t="s">
        <v>689</v>
      </c>
      <c r="Z419" s="8" t="s">
        <v>264</v>
      </c>
      <c r="AA419" s="8" t="s">
        <v>67</v>
      </c>
      <c r="AB419" s="8" t="s">
        <v>67</v>
      </c>
      <c r="AC419" s="8" t="s">
        <v>265</v>
      </c>
      <c r="AD419" s="8" t="s">
        <v>690</v>
      </c>
      <c r="AE419" s="8"/>
      <c r="AF419" s="11" t="s">
        <v>1951</v>
      </c>
      <c r="AG419" s="8" t="s">
        <v>1952</v>
      </c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3"/>
      <c r="AT419" s="14">
        <v>25689</v>
      </c>
      <c r="AU419" s="8" t="str">
        <f>AU$21</f>
        <v>W-3.6</v>
      </c>
      <c r="AV419" s="8" t="s">
        <v>1147</v>
      </c>
      <c r="AW419" s="8"/>
      <c r="AX419" s="15">
        <v>8760</v>
      </c>
      <c r="AY419" s="9">
        <v>12</v>
      </c>
      <c r="AZ419" s="16">
        <v>0</v>
      </c>
      <c r="BA419" s="16">
        <v>100</v>
      </c>
      <c r="BB419" s="9">
        <f t="shared" si="157"/>
        <v>0</v>
      </c>
      <c r="BC419" s="9">
        <f t="shared" si="158"/>
        <v>25689</v>
      </c>
      <c r="BD419" s="17">
        <f t="shared" si="159"/>
        <v>0</v>
      </c>
      <c r="BE419" s="17">
        <f t="shared" si="160"/>
        <v>0</v>
      </c>
      <c r="BF419" s="18">
        <f t="shared" si="161"/>
        <v>0</v>
      </c>
      <c r="BG419" s="18">
        <f t="shared" si="162"/>
        <v>0</v>
      </c>
      <c r="BH419" s="18">
        <f t="shared" si="163"/>
        <v>0</v>
      </c>
      <c r="BI419" s="19">
        <f t="shared" si="164"/>
        <v>0</v>
      </c>
      <c r="BJ419" s="20">
        <f t="shared" si="165"/>
        <v>0</v>
      </c>
      <c r="BK419" s="19">
        <f t="shared" si="166"/>
        <v>0</v>
      </c>
      <c r="BL419" s="20">
        <f t="shared" si="167"/>
        <v>0</v>
      </c>
      <c r="BM419" s="12">
        <f>VLOOKUP(AU419,Ceny!$A$3:$E$9,2,FALSE)</f>
        <v>42.41</v>
      </c>
      <c r="BN419" s="20">
        <f>ROUND(BM419*AY419*AZ419/100,2)</f>
        <v>0</v>
      </c>
      <c r="BO419" s="12">
        <f>VLOOKUP(AU419,Ceny!$A$3:$E$9,4,FALSE)</f>
        <v>32.76</v>
      </c>
      <c r="BP419" s="20">
        <f>ROUND(BO419*AY419*BA419/100,2)</f>
        <v>393.12</v>
      </c>
      <c r="BQ419" s="12">
        <f>VLOOKUP(AU419,Ceny!$A$3:$E$9,3,FALSE)</f>
        <v>4.4200000000000003E-2</v>
      </c>
      <c r="BR419" s="20">
        <f t="shared" si="168"/>
        <v>0</v>
      </c>
      <c r="BS419" s="12">
        <f>VLOOKUP(AU419,Ceny!$A$3:$E$9,5,FALSE)</f>
        <v>3.5119999999999998E-2</v>
      </c>
      <c r="BT419" s="20">
        <f t="shared" si="169"/>
        <v>902.2</v>
      </c>
      <c r="BU419" s="20">
        <v>0</v>
      </c>
      <c r="BV419" s="68">
        <f t="shared" si="170"/>
        <v>0</v>
      </c>
      <c r="BW419" s="21">
        <f t="shared" si="171"/>
        <v>1295.3200000000002</v>
      </c>
      <c r="BX419" s="21">
        <f t="shared" si="172"/>
        <v>297.92</v>
      </c>
      <c r="BY419" s="21">
        <f t="shared" si="173"/>
        <v>1593.2400000000002</v>
      </c>
      <c r="CA419" s="66"/>
    </row>
    <row r="420" spans="1:79">
      <c r="A420" s="73">
        <f t="shared" si="174"/>
        <v>407</v>
      </c>
      <c r="B420" s="8" t="s">
        <v>65</v>
      </c>
      <c r="C420" s="8" t="s">
        <v>66</v>
      </c>
      <c r="D420" s="8" t="s">
        <v>67</v>
      </c>
      <c r="E420" s="8" t="s">
        <v>67</v>
      </c>
      <c r="F420" s="8" t="s">
        <v>68</v>
      </c>
      <c r="G420" s="8" t="s">
        <v>650</v>
      </c>
      <c r="H420" s="8"/>
      <c r="I420" s="8" t="s">
        <v>70</v>
      </c>
      <c r="J420" s="8" t="s">
        <v>691</v>
      </c>
      <c r="K420" s="8" t="s">
        <v>692</v>
      </c>
      <c r="L420" s="8" t="s">
        <v>67</v>
      </c>
      <c r="M420" s="8" t="s">
        <v>67</v>
      </c>
      <c r="N420" s="8" t="s">
        <v>693</v>
      </c>
      <c r="O420" s="8" t="s">
        <v>694</v>
      </c>
      <c r="P420" s="8"/>
      <c r="Q420" s="8" t="s">
        <v>740</v>
      </c>
      <c r="R420" s="8" t="s">
        <v>741</v>
      </c>
      <c r="S420" s="8">
        <v>0</v>
      </c>
      <c r="T420" s="9" t="s">
        <v>49</v>
      </c>
      <c r="U420" s="9" t="s">
        <v>35</v>
      </c>
      <c r="V420" s="8" t="s">
        <v>746</v>
      </c>
      <c r="W420" s="10">
        <v>45657</v>
      </c>
      <c r="X420" s="8" t="s">
        <v>747</v>
      </c>
      <c r="Y420" s="8" t="s">
        <v>691</v>
      </c>
      <c r="Z420" s="8" t="s">
        <v>692</v>
      </c>
      <c r="AA420" s="8" t="s">
        <v>67</v>
      </c>
      <c r="AB420" s="8" t="s">
        <v>67</v>
      </c>
      <c r="AC420" s="8" t="s">
        <v>693</v>
      </c>
      <c r="AD420" s="8" t="s">
        <v>694</v>
      </c>
      <c r="AE420" s="8"/>
      <c r="AF420" s="11" t="s">
        <v>1953</v>
      </c>
      <c r="AG420" s="8" t="s">
        <v>1954</v>
      </c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3"/>
      <c r="AT420" s="14">
        <v>539</v>
      </c>
      <c r="AU420" s="8" t="str">
        <f>AU$14</f>
        <v>W-1.1</v>
      </c>
      <c r="AV420" s="8" t="s">
        <v>1147</v>
      </c>
      <c r="AW420" s="8"/>
      <c r="AX420" s="15">
        <v>8760</v>
      </c>
      <c r="AY420" s="9">
        <v>12</v>
      </c>
      <c r="AZ420" s="16">
        <v>0</v>
      </c>
      <c r="BA420" s="16">
        <v>100</v>
      </c>
      <c r="BB420" s="9">
        <f t="shared" si="157"/>
        <v>0</v>
      </c>
      <c r="BC420" s="9">
        <f t="shared" si="158"/>
        <v>539</v>
      </c>
      <c r="BD420" s="17">
        <f t="shared" si="159"/>
        <v>0</v>
      </c>
      <c r="BE420" s="17">
        <f t="shared" si="160"/>
        <v>0</v>
      </c>
      <c r="BF420" s="18">
        <f t="shared" si="161"/>
        <v>0</v>
      </c>
      <c r="BG420" s="18">
        <f t="shared" si="162"/>
        <v>0</v>
      </c>
      <c r="BH420" s="18">
        <f t="shared" si="163"/>
        <v>0</v>
      </c>
      <c r="BI420" s="19">
        <f t="shared" si="164"/>
        <v>0</v>
      </c>
      <c r="BJ420" s="20">
        <f t="shared" si="165"/>
        <v>0</v>
      </c>
      <c r="BK420" s="19">
        <f t="shared" si="166"/>
        <v>0</v>
      </c>
      <c r="BL420" s="20">
        <f t="shared" si="167"/>
        <v>0</v>
      </c>
      <c r="BM420" s="12">
        <f>VLOOKUP(AU420,Ceny!$A$3:$E$9,2,FALSE)</f>
        <v>6.01</v>
      </c>
      <c r="BN420" s="20">
        <f>ROUND(BM420*AY420*AZ420/100,2)</f>
        <v>0</v>
      </c>
      <c r="BO420" s="12">
        <f>VLOOKUP(AU420,Ceny!$A$3:$E$9,4,FALSE)</f>
        <v>4.6399999999999997</v>
      </c>
      <c r="BP420" s="20">
        <f>ROUND(BO420*AY420*BA420/100,2)</f>
        <v>55.68</v>
      </c>
      <c r="BQ420" s="12">
        <f>VLOOKUP(AU420,Ceny!$A$3:$E$9,3,FALSE)</f>
        <v>5.706E-2</v>
      </c>
      <c r="BR420" s="20">
        <f t="shared" si="168"/>
        <v>0</v>
      </c>
      <c r="BS420" s="12">
        <f>VLOOKUP(AU420,Ceny!$A$3:$E$9,5,FALSE)</f>
        <v>4.5350000000000001E-2</v>
      </c>
      <c r="BT420" s="20">
        <f t="shared" si="169"/>
        <v>24.44</v>
      </c>
      <c r="BU420" s="20">
        <v>0</v>
      </c>
      <c r="BV420" s="68">
        <f t="shared" si="170"/>
        <v>0</v>
      </c>
      <c r="BW420" s="21">
        <f t="shared" si="171"/>
        <v>80.12</v>
      </c>
      <c r="BX420" s="21">
        <f t="shared" si="172"/>
        <v>18.43</v>
      </c>
      <c r="BY420" s="21">
        <f t="shared" si="173"/>
        <v>98.550000000000011</v>
      </c>
      <c r="CA420" s="66"/>
    </row>
    <row r="421" spans="1:79">
      <c r="A421" s="73">
        <f t="shared" si="174"/>
        <v>408</v>
      </c>
      <c r="B421" s="8" t="s">
        <v>65</v>
      </c>
      <c r="C421" s="8" t="s">
        <v>66</v>
      </c>
      <c r="D421" s="8" t="s">
        <v>67</v>
      </c>
      <c r="E421" s="8" t="s">
        <v>67</v>
      </c>
      <c r="F421" s="8" t="s">
        <v>68</v>
      </c>
      <c r="G421" s="8" t="s">
        <v>650</v>
      </c>
      <c r="H421" s="8"/>
      <c r="I421" s="8" t="s">
        <v>70</v>
      </c>
      <c r="J421" s="8" t="s">
        <v>695</v>
      </c>
      <c r="K421" s="8" t="s">
        <v>696</v>
      </c>
      <c r="L421" s="8" t="s">
        <v>67</v>
      </c>
      <c r="M421" s="8" t="s">
        <v>67</v>
      </c>
      <c r="N421" s="8" t="s">
        <v>697</v>
      </c>
      <c r="O421" s="8" t="s">
        <v>698</v>
      </c>
      <c r="P421" s="8" t="s">
        <v>699</v>
      </c>
      <c r="Q421" s="8" t="s">
        <v>740</v>
      </c>
      <c r="R421" s="8" t="s">
        <v>741</v>
      </c>
      <c r="S421" s="8">
        <v>0</v>
      </c>
      <c r="T421" s="9" t="s">
        <v>49</v>
      </c>
      <c r="U421" s="9" t="s">
        <v>35</v>
      </c>
      <c r="V421" s="8" t="s">
        <v>746</v>
      </c>
      <c r="W421" s="10">
        <v>45657</v>
      </c>
      <c r="X421" s="8" t="s">
        <v>747</v>
      </c>
      <c r="Y421" s="8" t="s">
        <v>1114</v>
      </c>
      <c r="Z421" s="8" t="s">
        <v>1115</v>
      </c>
      <c r="AA421" s="8" t="s">
        <v>67</v>
      </c>
      <c r="AB421" s="8" t="s">
        <v>67</v>
      </c>
      <c r="AC421" s="8" t="s">
        <v>1116</v>
      </c>
      <c r="AD421" s="8" t="s">
        <v>453</v>
      </c>
      <c r="AE421" s="8" t="s">
        <v>1117</v>
      </c>
      <c r="AF421" s="11" t="s">
        <v>1955</v>
      </c>
      <c r="AG421" s="8" t="s">
        <v>1956</v>
      </c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3"/>
      <c r="AT421" s="14">
        <v>0</v>
      </c>
      <c r="AU421" s="8" t="str">
        <f>AU$14</f>
        <v>W-1.1</v>
      </c>
      <c r="AV421" s="8" t="s">
        <v>1147</v>
      </c>
      <c r="AW421" s="8"/>
      <c r="AX421" s="15">
        <v>8760</v>
      </c>
      <c r="AY421" s="9">
        <v>12</v>
      </c>
      <c r="AZ421" s="16">
        <v>0</v>
      </c>
      <c r="BA421" s="16">
        <v>100</v>
      </c>
      <c r="BB421" s="9">
        <f t="shared" si="157"/>
        <v>0</v>
      </c>
      <c r="BC421" s="9">
        <f t="shared" si="158"/>
        <v>0</v>
      </c>
      <c r="BD421" s="17">
        <f t="shared" si="159"/>
        <v>0</v>
      </c>
      <c r="BE421" s="17">
        <f t="shared" si="160"/>
        <v>0</v>
      </c>
      <c r="BF421" s="18">
        <f t="shared" si="161"/>
        <v>0</v>
      </c>
      <c r="BG421" s="18">
        <f t="shared" si="162"/>
        <v>0</v>
      </c>
      <c r="BH421" s="18">
        <f t="shared" si="163"/>
        <v>0</v>
      </c>
      <c r="BI421" s="19">
        <f t="shared" si="164"/>
        <v>0</v>
      </c>
      <c r="BJ421" s="20">
        <f t="shared" si="165"/>
        <v>0</v>
      </c>
      <c r="BK421" s="19">
        <f t="shared" si="166"/>
        <v>0</v>
      </c>
      <c r="BL421" s="20">
        <f t="shared" si="167"/>
        <v>0</v>
      </c>
      <c r="BM421" s="12">
        <f>VLOOKUP(AU421,Ceny!$A$3:$E$9,2,FALSE)</f>
        <v>6.01</v>
      </c>
      <c r="BN421" s="20">
        <f>ROUND(BM421*AY421*AZ421/100,2)</f>
        <v>0</v>
      </c>
      <c r="BO421" s="12">
        <f>VLOOKUP(AU421,Ceny!$A$3:$E$9,4,FALSE)</f>
        <v>4.6399999999999997</v>
      </c>
      <c r="BP421" s="20">
        <f>ROUND(BO421*AY421*BA421/100,2)</f>
        <v>55.68</v>
      </c>
      <c r="BQ421" s="12">
        <f>VLOOKUP(AU421,Ceny!$A$3:$E$9,3,FALSE)</f>
        <v>5.706E-2</v>
      </c>
      <c r="BR421" s="20">
        <f t="shared" si="168"/>
        <v>0</v>
      </c>
      <c r="BS421" s="12">
        <f>VLOOKUP(AU421,Ceny!$A$3:$E$9,5,FALSE)</f>
        <v>4.5350000000000001E-2</v>
      </c>
      <c r="BT421" s="20">
        <f t="shared" si="169"/>
        <v>0</v>
      </c>
      <c r="BU421" s="20">
        <v>0</v>
      </c>
      <c r="BV421" s="68">
        <f t="shared" si="170"/>
        <v>0</v>
      </c>
      <c r="BW421" s="21">
        <f t="shared" si="171"/>
        <v>55.68</v>
      </c>
      <c r="BX421" s="21">
        <f t="shared" si="172"/>
        <v>12.81</v>
      </c>
      <c r="BY421" s="21">
        <f t="shared" si="173"/>
        <v>68.489999999999995</v>
      </c>
      <c r="CA421" s="66"/>
    </row>
    <row r="422" spans="1:79">
      <c r="A422" s="73">
        <f t="shared" si="174"/>
        <v>409</v>
      </c>
      <c r="B422" s="8" t="s">
        <v>65</v>
      </c>
      <c r="C422" s="8" t="s">
        <v>66</v>
      </c>
      <c r="D422" s="8" t="s">
        <v>67</v>
      </c>
      <c r="E422" s="8" t="s">
        <v>67</v>
      </c>
      <c r="F422" s="8" t="s">
        <v>68</v>
      </c>
      <c r="G422" s="8" t="s">
        <v>650</v>
      </c>
      <c r="H422" s="8"/>
      <c r="I422" s="8" t="s">
        <v>70</v>
      </c>
      <c r="J422" s="8" t="s">
        <v>695</v>
      </c>
      <c r="K422" s="8" t="s">
        <v>696</v>
      </c>
      <c r="L422" s="8" t="s">
        <v>67</v>
      </c>
      <c r="M422" s="8" t="s">
        <v>67</v>
      </c>
      <c r="N422" s="8" t="s">
        <v>697</v>
      </c>
      <c r="O422" s="8" t="s">
        <v>698</v>
      </c>
      <c r="P422" s="8" t="s">
        <v>699</v>
      </c>
      <c r="Q422" s="8" t="s">
        <v>740</v>
      </c>
      <c r="R422" s="8" t="s">
        <v>741</v>
      </c>
      <c r="S422" s="8">
        <v>0</v>
      </c>
      <c r="T422" s="9" t="s">
        <v>49</v>
      </c>
      <c r="U422" s="9" t="s">
        <v>35</v>
      </c>
      <c r="V422" s="8" t="s">
        <v>746</v>
      </c>
      <c r="W422" s="10">
        <v>45657</v>
      </c>
      <c r="X422" s="8" t="s">
        <v>747</v>
      </c>
      <c r="Y422" s="8" t="s">
        <v>1118</v>
      </c>
      <c r="Z422" s="8" t="s">
        <v>696</v>
      </c>
      <c r="AA422" s="8" t="s">
        <v>67</v>
      </c>
      <c r="AB422" s="8" t="s">
        <v>67</v>
      </c>
      <c r="AC422" s="8" t="s">
        <v>697</v>
      </c>
      <c r="AD422" s="8" t="s">
        <v>698</v>
      </c>
      <c r="AE422" s="8" t="s">
        <v>1119</v>
      </c>
      <c r="AF422" s="11" t="s">
        <v>1957</v>
      </c>
      <c r="AG422" s="8" t="s">
        <v>1958</v>
      </c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3"/>
      <c r="AT422" s="14">
        <v>6755</v>
      </c>
      <c r="AU422" s="8" t="str">
        <f>AU$29</f>
        <v>W-2.1</v>
      </c>
      <c r="AV422" s="8" t="s">
        <v>1147</v>
      </c>
      <c r="AW422" s="8"/>
      <c r="AX422" s="15">
        <v>8760</v>
      </c>
      <c r="AY422" s="9">
        <v>12</v>
      </c>
      <c r="AZ422" s="16">
        <v>30</v>
      </c>
      <c r="BA422" s="16">
        <v>70</v>
      </c>
      <c r="BB422" s="9">
        <f t="shared" si="157"/>
        <v>2026.5</v>
      </c>
      <c r="BC422" s="9">
        <f t="shared" si="158"/>
        <v>4728.5</v>
      </c>
      <c r="BD422" s="17">
        <f t="shared" si="159"/>
        <v>0</v>
      </c>
      <c r="BE422" s="17">
        <f t="shared" si="160"/>
        <v>0</v>
      </c>
      <c r="BF422" s="18">
        <f t="shared" si="161"/>
        <v>0</v>
      </c>
      <c r="BG422" s="18">
        <f t="shared" si="162"/>
        <v>0</v>
      </c>
      <c r="BH422" s="18">
        <f t="shared" si="163"/>
        <v>0</v>
      </c>
      <c r="BI422" s="19">
        <f t="shared" si="164"/>
        <v>0</v>
      </c>
      <c r="BJ422" s="20">
        <f t="shared" si="165"/>
        <v>0</v>
      </c>
      <c r="BK422" s="19">
        <f t="shared" si="166"/>
        <v>0</v>
      </c>
      <c r="BL422" s="20">
        <f t="shared" si="167"/>
        <v>0</v>
      </c>
      <c r="BM422" s="12">
        <f>VLOOKUP(AU422,Ceny!$A$3:$E$9,2,FALSE)</f>
        <v>13.04</v>
      </c>
      <c r="BN422" s="20">
        <f>ROUND(BM422*AY422*AZ422/100,2)</f>
        <v>46.94</v>
      </c>
      <c r="BO422" s="12">
        <f>VLOOKUP(AU422,Ceny!$A$3:$E$9,4,FALSE)</f>
        <v>10.07</v>
      </c>
      <c r="BP422" s="20">
        <f>ROUND(BO422*AY422*BA422/100,2)</f>
        <v>84.59</v>
      </c>
      <c r="BQ422" s="12">
        <f>VLOOKUP(AU422,Ceny!$A$3:$E$9,3,FALSE)</f>
        <v>4.7559999999999998E-2</v>
      </c>
      <c r="BR422" s="20">
        <f t="shared" si="168"/>
        <v>96.38</v>
      </c>
      <c r="BS422" s="12">
        <f>VLOOKUP(AU422,Ceny!$A$3:$E$9,5,FALSE)</f>
        <v>3.7789999999999997E-2</v>
      </c>
      <c r="BT422" s="20">
        <f t="shared" si="169"/>
        <v>178.69</v>
      </c>
      <c r="BU422" s="20">
        <v>0</v>
      </c>
      <c r="BV422" s="68">
        <f t="shared" si="170"/>
        <v>0</v>
      </c>
      <c r="BW422" s="21">
        <f t="shared" si="171"/>
        <v>406.6</v>
      </c>
      <c r="BX422" s="21">
        <f t="shared" si="172"/>
        <v>93.52</v>
      </c>
      <c r="BY422" s="21">
        <f t="shared" si="173"/>
        <v>500.12</v>
      </c>
      <c r="CA422" s="66"/>
    </row>
    <row r="423" spans="1:79">
      <c r="A423" s="73">
        <f t="shared" si="174"/>
        <v>410</v>
      </c>
      <c r="B423" s="8" t="s">
        <v>65</v>
      </c>
      <c r="C423" s="8" t="s">
        <v>66</v>
      </c>
      <c r="D423" s="8" t="s">
        <v>67</v>
      </c>
      <c r="E423" s="8" t="s">
        <v>67</v>
      </c>
      <c r="F423" s="8" t="s">
        <v>68</v>
      </c>
      <c r="G423" s="8" t="s">
        <v>650</v>
      </c>
      <c r="H423" s="8"/>
      <c r="I423" s="8" t="s">
        <v>70</v>
      </c>
      <c r="J423" s="8" t="s">
        <v>695</v>
      </c>
      <c r="K423" s="8" t="s">
        <v>696</v>
      </c>
      <c r="L423" s="8" t="s">
        <v>67</v>
      </c>
      <c r="M423" s="8" t="s">
        <v>67</v>
      </c>
      <c r="N423" s="8" t="s">
        <v>697</v>
      </c>
      <c r="O423" s="8" t="s">
        <v>698</v>
      </c>
      <c r="P423" s="8" t="s">
        <v>699</v>
      </c>
      <c r="Q423" s="8" t="s">
        <v>740</v>
      </c>
      <c r="R423" s="8" t="s">
        <v>741</v>
      </c>
      <c r="S423" s="8">
        <v>0</v>
      </c>
      <c r="T423" s="9" t="s">
        <v>49</v>
      </c>
      <c r="U423" s="9" t="s">
        <v>35</v>
      </c>
      <c r="V423" s="8" t="s">
        <v>746</v>
      </c>
      <c r="W423" s="10">
        <v>45657</v>
      </c>
      <c r="X423" s="8" t="s">
        <v>747</v>
      </c>
      <c r="Y423" s="8" t="s">
        <v>1120</v>
      </c>
      <c r="Z423" s="8" t="s">
        <v>696</v>
      </c>
      <c r="AA423" s="8" t="s">
        <v>67</v>
      </c>
      <c r="AB423" s="8" t="s">
        <v>67</v>
      </c>
      <c r="AC423" s="8" t="s">
        <v>697</v>
      </c>
      <c r="AD423" s="8" t="s">
        <v>698</v>
      </c>
      <c r="AE423" s="8" t="s">
        <v>1121</v>
      </c>
      <c r="AF423" s="11" t="s">
        <v>1959</v>
      </c>
      <c r="AG423" s="8" t="s">
        <v>1960</v>
      </c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3"/>
      <c r="AT423" s="14">
        <v>1093</v>
      </c>
      <c r="AU423" s="8" t="str">
        <f>AU$14</f>
        <v>W-1.1</v>
      </c>
      <c r="AV423" s="8" t="s">
        <v>1147</v>
      </c>
      <c r="AW423" s="8"/>
      <c r="AX423" s="15">
        <v>8760</v>
      </c>
      <c r="AY423" s="9">
        <v>12</v>
      </c>
      <c r="AZ423" s="16">
        <v>0</v>
      </c>
      <c r="BA423" s="16">
        <v>100</v>
      </c>
      <c r="BB423" s="9">
        <f t="shared" si="157"/>
        <v>0</v>
      </c>
      <c r="BC423" s="9">
        <f t="shared" si="158"/>
        <v>1093</v>
      </c>
      <c r="BD423" s="17">
        <f t="shared" si="159"/>
        <v>0</v>
      </c>
      <c r="BE423" s="17">
        <f t="shared" si="160"/>
        <v>0</v>
      </c>
      <c r="BF423" s="18">
        <f t="shared" si="161"/>
        <v>0</v>
      </c>
      <c r="BG423" s="18">
        <f t="shared" si="162"/>
        <v>0</v>
      </c>
      <c r="BH423" s="18">
        <f t="shared" si="163"/>
        <v>0</v>
      </c>
      <c r="BI423" s="19">
        <f t="shared" si="164"/>
        <v>0</v>
      </c>
      <c r="BJ423" s="20">
        <f t="shared" si="165"/>
        <v>0</v>
      </c>
      <c r="BK423" s="19">
        <f t="shared" si="166"/>
        <v>0</v>
      </c>
      <c r="BL423" s="20">
        <f t="shared" si="167"/>
        <v>0</v>
      </c>
      <c r="BM423" s="12">
        <f>VLOOKUP(AU423,Ceny!$A$3:$E$9,2,FALSE)</f>
        <v>6.01</v>
      </c>
      <c r="BN423" s="20">
        <f>ROUND(BM423*AY423*AZ423/100,2)</f>
        <v>0</v>
      </c>
      <c r="BO423" s="12">
        <f>VLOOKUP(AU423,Ceny!$A$3:$E$9,4,FALSE)</f>
        <v>4.6399999999999997</v>
      </c>
      <c r="BP423" s="20">
        <f>ROUND(BO423*AY423*BA423/100,2)</f>
        <v>55.68</v>
      </c>
      <c r="BQ423" s="12">
        <f>VLOOKUP(AU423,Ceny!$A$3:$E$9,3,FALSE)</f>
        <v>5.706E-2</v>
      </c>
      <c r="BR423" s="20">
        <f t="shared" si="168"/>
        <v>0</v>
      </c>
      <c r="BS423" s="12">
        <f>VLOOKUP(AU423,Ceny!$A$3:$E$9,5,FALSE)</f>
        <v>4.5350000000000001E-2</v>
      </c>
      <c r="BT423" s="20">
        <f t="shared" si="169"/>
        <v>49.57</v>
      </c>
      <c r="BU423" s="20">
        <v>0</v>
      </c>
      <c r="BV423" s="68">
        <f t="shared" si="170"/>
        <v>0</v>
      </c>
      <c r="BW423" s="21">
        <f t="shared" si="171"/>
        <v>105.25</v>
      </c>
      <c r="BX423" s="21">
        <f t="shared" si="172"/>
        <v>24.21</v>
      </c>
      <c r="BY423" s="21">
        <f t="shared" si="173"/>
        <v>129.46</v>
      </c>
      <c r="CA423" s="66"/>
    </row>
    <row r="424" spans="1:79">
      <c r="A424" s="73">
        <f t="shared" si="174"/>
        <v>411</v>
      </c>
      <c r="B424" s="8" t="s">
        <v>65</v>
      </c>
      <c r="C424" s="8" t="s">
        <v>66</v>
      </c>
      <c r="D424" s="8" t="s">
        <v>67</v>
      </c>
      <c r="E424" s="8" t="s">
        <v>67</v>
      </c>
      <c r="F424" s="8" t="s">
        <v>68</v>
      </c>
      <c r="G424" s="8" t="s">
        <v>650</v>
      </c>
      <c r="H424" s="8"/>
      <c r="I424" s="8" t="s">
        <v>70</v>
      </c>
      <c r="J424" s="8" t="s">
        <v>700</v>
      </c>
      <c r="K424" s="8" t="s">
        <v>701</v>
      </c>
      <c r="L424" s="8" t="s">
        <v>67</v>
      </c>
      <c r="M424" s="8" t="s">
        <v>67</v>
      </c>
      <c r="N424" s="8" t="s">
        <v>395</v>
      </c>
      <c r="O424" s="8" t="s">
        <v>179</v>
      </c>
      <c r="P424" s="8"/>
      <c r="Q424" s="8" t="s">
        <v>740</v>
      </c>
      <c r="R424" s="8" t="s">
        <v>741</v>
      </c>
      <c r="S424" s="8">
        <v>0</v>
      </c>
      <c r="T424" s="9" t="s">
        <v>49</v>
      </c>
      <c r="U424" s="9" t="s">
        <v>35</v>
      </c>
      <c r="V424" s="8" t="s">
        <v>746</v>
      </c>
      <c r="W424" s="10">
        <v>45657</v>
      </c>
      <c r="X424" s="8" t="s">
        <v>747</v>
      </c>
      <c r="Y424" s="8" t="s">
        <v>700</v>
      </c>
      <c r="Z424" s="8" t="s">
        <v>701</v>
      </c>
      <c r="AA424" s="8" t="s">
        <v>67</v>
      </c>
      <c r="AB424" s="8" t="s">
        <v>67</v>
      </c>
      <c r="AC424" s="8" t="s">
        <v>1122</v>
      </c>
      <c r="AD424" s="8" t="s">
        <v>179</v>
      </c>
      <c r="AE424" s="8"/>
      <c r="AF424" s="11" t="s">
        <v>1961</v>
      </c>
      <c r="AG424" s="8" t="s">
        <v>1962</v>
      </c>
      <c r="AH424" s="12">
        <v>0</v>
      </c>
      <c r="AI424" s="12">
        <v>381638</v>
      </c>
      <c r="AJ424" s="12">
        <v>352731</v>
      </c>
      <c r="AK424" s="12">
        <v>0</v>
      </c>
      <c r="AL424" s="12">
        <v>121107</v>
      </c>
      <c r="AM424" s="12">
        <v>32477</v>
      </c>
      <c r="AN424" s="12">
        <v>13691</v>
      </c>
      <c r="AO424" s="12">
        <v>24390</v>
      </c>
      <c r="AP424" s="12">
        <v>37283</v>
      </c>
      <c r="AQ424" s="12">
        <v>182991</v>
      </c>
      <c r="AR424" s="12">
        <v>281598</v>
      </c>
      <c r="AS424" s="13">
        <v>199998</v>
      </c>
      <c r="AT424" s="14">
        <f>AH424+AI424+AJ424+AK424+AL424+AM424+AN424+AO424+AP424+AQ424+AR424+AS424</f>
        <v>1627904</v>
      </c>
      <c r="AU424" s="8" t="str">
        <f>AU$42</f>
        <v>W-6A.1</v>
      </c>
      <c r="AV424" s="8" t="s">
        <v>1147</v>
      </c>
      <c r="AW424" s="8" t="s">
        <v>1963</v>
      </c>
      <c r="AX424" s="15">
        <v>8760</v>
      </c>
      <c r="AY424" s="9">
        <v>12</v>
      </c>
      <c r="AZ424" s="16">
        <v>2</v>
      </c>
      <c r="BA424" s="16">
        <v>98</v>
      </c>
      <c r="BB424" s="9">
        <f t="shared" si="157"/>
        <v>32558.080000000002</v>
      </c>
      <c r="BC424" s="9">
        <f t="shared" si="158"/>
        <v>1595345.9199999999</v>
      </c>
      <c r="BD424" s="17">
        <f t="shared" si="159"/>
        <v>0</v>
      </c>
      <c r="BE424" s="17">
        <f t="shared" si="160"/>
        <v>0</v>
      </c>
      <c r="BF424" s="18">
        <f t="shared" si="161"/>
        <v>0</v>
      </c>
      <c r="BG424" s="18">
        <f t="shared" si="162"/>
        <v>0</v>
      </c>
      <c r="BH424" s="18">
        <f t="shared" si="163"/>
        <v>0</v>
      </c>
      <c r="BI424" s="19">
        <f t="shared" si="164"/>
        <v>0</v>
      </c>
      <c r="BJ424" s="20">
        <f t="shared" si="165"/>
        <v>0</v>
      </c>
      <c r="BK424" s="19">
        <f t="shared" si="166"/>
        <v>0</v>
      </c>
      <c r="BL424" s="20">
        <f t="shared" si="167"/>
        <v>0</v>
      </c>
      <c r="BM424" s="12">
        <f>VLOOKUP(AU424,Ceny!$A$3:$E$9,2,FALSE)</f>
        <v>6.8399999999999997E-3</v>
      </c>
      <c r="BN424" s="20">
        <f>ROUND(BM424*AX424*AW424*AZ424/100,2)</f>
        <v>1578.25</v>
      </c>
      <c r="BO424" s="12">
        <f>VLOOKUP(AU424,Ceny!$A$3:$E$9,4,FALSE)</f>
        <v>5.28E-3</v>
      </c>
      <c r="BP424" s="18">
        <f>ROUND(BO424*AW424*AX424*BA424/100,2)</f>
        <v>59696.639999999999</v>
      </c>
      <c r="BQ424" s="12">
        <f>VLOOKUP(AU424,Ceny!$A$3:$E$9,3,FALSE)</f>
        <v>2.3029999999999998E-2</v>
      </c>
      <c r="BR424" s="20">
        <f t="shared" si="168"/>
        <v>749.81</v>
      </c>
      <c r="BS424" s="12">
        <f>VLOOKUP(AU424,Ceny!$A$3:$E$9,5,FALSE)</f>
        <v>1.83E-2</v>
      </c>
      <c r="BT424" s="20">
        <f t="shared" si="169"/>
        <v>29194.83</v>
      </c>
      <c r="BU424" s="20">
        <v>0</v>
      </c>
      <c r="BV424" s="68">
        <f t="shared" si="170"/>
        <v>0</v>
      </c>
      <c r="BW424" s="21">
        <f t="shared" si="171"/>
        <v>91219.53</v>
      </c>
      <c r="BX424" s="21">
        <f t="shared" si="172"/>
        <v>20980.49</v>
      </c>
      <c r="BY424" s="21">
        <f t="shared" si="173"/>
        <v>112200.02</v>
      </c>
      <c r="CA424" s="66"/>
    </row>
    <row r="425" spans="1:79">
      <c r="A425" s="73">
        <f t="shared" si="174"/>
        <v>412</v>
      </c>
      <c r="B425" s="8" t="s">
        <v>65</v>
      </c>
      <c r="C425" s="8" t="s">
        <v>66</v>
      </c>
      <c r="D425" s="8" t="s">
        <v>67</v>
      </c>
      <c r="E425" s="8" t="s">
        <v>67</v>
      </c>
      <c r="F425" s="8" t="s">
        <v>68</v>
      </c>
      <c r="G425" s="8" t="s">
        <v>650</v>
      </c>
      <c r="H425" s="8"/>
      <c r="I425" s="8" t="s">
        <v>70</v>
      </c>
      <c r="J425" s="8" t="s">
        <v>700</v>
      </c>
      <c r="K425" s="8" t="s">
        <v>701</v>
      </c>
      <c r="L425" s="8" t="s">
        <v>67</v>
      </c>
      <c r="M425" s="8" t="s">
        <v>67</v>
      </c>
      <c r="N425" s="8" t="s">
        <v>395</v>
      </c>
      <c r="O425" s="8" t="s">
        <v>179</v>
      </c>
      <c r="P425" s="8"/>
      <c r="Q425" s="8" t="s">
        <v>740</v>
      </c>
      <c r="R425" s="8" t="s">
        <v>741</v>
      </c>
      <c r="S425" s="8">
        <v>0</v>
      </c>
      <c r="T425" s="9" t="s">
        <v>49</v>
      </c>
      <c r="U425" s="9" t="s">
        <v>35</v>
      </c>
      <c r="V425" s="8" t="s">
        <v>746</v>
      </c>
      <c r="W425" s="10">
        <v>45657</v>
      </c>
      <c r="X425" s="8" t="s">
        <v>747</v>
      </c>
      <c r="Y425" s="8" t="s">
        <v>700</v>
      </c>
      <c r="Z425" s="8" t="s">
        <v>701</v>
      </c>
      <c r="AA425" s="8" t="s">
        <v>67</v>
      </c>
      <c r="AB425" s="8" t="s">
        <v>67</v>
      </c>
      <c r="AC425" s="8" t="s">
        <v>1123</v>
      </c>
      <c r="AD425" s="8" t="s">
        <v>179</v>
      </c>
      <c r="AE425" s="8"/>
      <c r="AF425" s="11" t="s">
        <v>1964</v>
      </c>
      <c r="AG425" s="8" t="s">
        <v>1965</v>
      </c>
      <c r="AH425" s="12">
        <v>16007</v>
      </c>
      <c r="AI425" s="12">
        <v>11223</v>
      </c>
      <c r="AJ425" s="12">
        <v>17727</v>
      </c>
      <c r="AK425" s="12">
        <v>13639</v>
      </c>
      <c r="AL425" s="12">
        <v>14928</v>
      </c>
      <c r="AM425" s="12">
        <v>12483</v>
      </c>
      <c r="AN425" s="12">
        <v>6036</v>
      </c>
      <c r="AO425" s="12">
        <v>4235</v>
      </c>
      <c r="AP425" s="12">
        <v>14131</v>
      </c>
      <c r="AQ425" s="12">
        <v>15352</v>
      </c>
      <c r="AR425" s="12">
        <v>15001</v>
      </c>
      <c r="AS425" s="13">
        <v>11076</v>
      </c>
      <c r="AT425" s="14">
        <f>AH425+AI425+AJ425+AK425+AL425+AM425+AN425+AO425+AP425+AQ425+AR425+AS425</f>
        <v>151838</v>
      </c>
      <c r="AU425" s="8" t="str">
        <f>AU$18</f>
        <v>W-5.1</v>
      </c>
      <c r="AV425" s="8" t="s">
        <v>1147</v>
      </c>
      <c r="AW425" s="8" t="s">
        <v>1165</v>
      </c>
      <c r="AX425" s="15">
        <v>8760</v>
      </c>
      <c r="AY425" s="9">
        <v>12</v>
      </c>
      <c r="AZ425" s="16">
        <v>0</v>
      </c>
      <c r="BA425" s="16">
        <v>100</v>
      </c>
      <c r="BB425" s="9">
        <f t="shared" si="157"/>
        <v>0</v>
      </c>
      <c r="BC425" s="9">
        <f t="shared" si="158"/>
        <v>151838</v>
      </c>
      <c r="BD425" s="17">
        <f t="shared" si="159"/>
        <v>0</v>
      </c>
      <c r="BE425" s="17">
        <f t="shared" si="160"/>
        <v>0</v>
      </c>
      <c r="BF425" s="18">
        <f t="shared" si="161"/>
        <v>0</v>
      </c>
      <c r="BG425" s="18">
        <f t="shared" si="162"/>
        <v>0</v>
      </c>
      <c r="BH425" s="18">
        <f t="shared" si="163"/>
        <v>0</v>
      </c>
      <c r="BI425" s="19">
        <f t="shared" si="164"/>
        <v>0</v>
      </c>
      <c r="BJ425" s="20">
        <f t="shared" si="165"/>
        <v>0</v>
      </c>
      <c r="BK425" s="19">
        <f t="shared" si="166"/>
        <v>0</v>
      </c>
      <c r="BL425" s="20">
        <f t="shared" si="167"/>
        <v>0</v>
      </c>
      <c r="BM425" s="12">
        <f>VLOOKUP(AU425,Ceny!$A$3:$E$9,2,FALSE)</f>
        <v>6.4200000000000004E-3</v>
      </c>
      <c r="BN425" s="20">
        <f>ROUND(BM425*AX425*AW425*AZ425/100,2)</f>
        <v>0</v>
      </c>
      <c r="BO425" s="12">
        <f>VLOOKUP(AU425,Ceny!$A$3:$E$9,4,FALSE)</f>
        <v>4.96E-3</v>
      </c>
      <c r="BP425" s="20">
        <f>ROUND(BO425*AW425*AX425*BA425/100,2)</f>
        <v>4822.91</v>
      </c>
      <c r="BQ425" s="12">
        <f>VLOOKUP(AU425,Ceny!$A$3:$E$9,3,FALSE)</f>
        <v>2.3060000000000001E-2</v>
      </c>
      <c r="BR425" s="20">
        <f t="shared" si="168"/>
        <v>0</v>
      </c>
      <c r="BS425" s="12">
        <f>VLOOKUP(AU425,Ceny!$A$3:$E$9,5,FALSE)</f>
        <v>1.8329999999999999E-2</v>
      </c>
      <c r="BT425" s="20">
        <f t="shared" si="169"/>
        <v>2783.19</v>
      </c>
      <c r="BU425" s="20">
        <v>0</v>
      </c>
      <c r="BV425" s="68">
        <f t="shared" si="170"/>
        <v>0</v>
      </c>
      <c r="BW425" s="21">
        <f t="shared" si="171"/>
        <v>7606.1</v>
      </c>
      <c r="BX425" s="21">
        <f t="shared" si="172"/>
        <v>1749.4</v>
      </c>
      <c r="BY425" s="21">
        <f t="shared" si="173"/>
        <v>9355.5</v>
      </c>
      <c r="CA425" s="66"/>
    </row>
    <row r="426" spans="1:79">
      <c r="A426" s="73">
        <f t="shared" si="174"/>
        <v>413</v>
      </c>
      <c r="B426" s="8" t="s">
        <v>65</v>
      </c>
      <c r="C426" s="8" t="s">
        <v>66</v>
      </c>
      <c r="D426" s="8" t="s">
        <v>67</v>
      </c>
      <c r="E426" s="8" t="s">
        <v>67</v>
      </c>
      <c r="F426" s="8" t="s">
        <v>68</v>
      </c>
      <c r="G426" s="8" t="s">
        <v>650</v>
      </c>
      <c r="H426" s="8"/>
      <c r="I426" s="8" t="s">
        <v>70</v>
      </c>
      <c r="J426" s="8" t="s">
        <v>702</v>
      </c>
      <c r="K426" s="8" t="s">
        <v>703</v>
      </c>
      <c r="L426" s="8" t="s">
        <v>67</v>
      </c>
      <c r="M426" s="8" t="s">
        <v>67</v>
      </c>
      <c r="N426" s="8" t="s">
        <v>704</v>
      </c>
      <c r="O426" s="8" t="s">
        <v>326</v>
      </c>
      <c r="P426" s="8" t="s">
        <v>114</v>
      </c>
      <c r="Q426" s="8" t="s">
        <v>740</v>
      </c>
      <c r="R426" s="8" t="s">
        <v>741</v>
      </c>
      <c r="S426" s="8">
        <v>0</v>
      </c>
      <c r="T426" s="9" t="s">
        <v>49</v>
      </c>
      <c r="U426" s="9" t="s">
        <v>35</v>
      </c>
      <c r="V426" s="8" t="s">
        <v>746</v>
      </c>
      <c r="W426" s="10">
        <v>45657</v>
      </c>
      <c r="X426" s="8" t="s">
        <v>747</v>
      </c>
      <c r="Y426" s="8" t="s">
        <v>702</v>
      </c>
      <c r="Z426" s="8" t="s">
        <v>703</v>
      </c>
      <c r="AA426" s="8" t="s">
        <v>67</v>
      </c>
      <c r="AB426" s="8" t="s">
        <v>67</v>
      </c>
      <c r="AC426" s="8" t="s">
        <v>704</v>
      </c>
      <c r="AD426" s="8" t="s">
        <v>326</v>
      </c>
      <c r="AE426" s="8" t="s">
        <v>114</v>
      </c>
      <c r="AF426" s="11" t="s">
        <v>1966</v>
      </c>
      <c r="AG426" s="8" t="s">
        <v>1967</v>
      </c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3"/>
      <c r="AT426" s="14">
        <v>22360</v>
      </c>
      <c r="AU426" s="8" t="str">
        <f>AU$21</f>
        <v>W-3.6</v>
      </c>
      <c r="AV426" s="8" t="s">
        <v>1147</v>
      </c>
      <c r="AW426" s="8"/>
      <c r="AX426" s="15">
        <v>8760</v>
      </c>
      <c r="AY426" s="9">
        <v>12</v>
      </c>
      <c r="AZ426" s="16">
        <v>0</v>
      </c>
      <c r="BA426" s="16">
        <v>100</v>
      </c>
      <c r="BB426" s="9">
        <f t="shared" si="157"/>
        <v>0</v>
      </c>
      <c r="BC426" s="9">
        <f t="shared" si="158"/>
        <v>22360</v>
      </c>
      <c r="BD426" s="17">
        <f t="shared" si="159"/>
        <v>0</v>
      </c>
      <c r="BE426" s="17">
        <f t="shared" si="160"/>
        <v>0</v>
      </c>
      <c r="BF426" s="18">
        <f t="shared" si="161"/>
        <v>0</v>
      </c>
      <c r="BG426" s="18">
        <f t="shared" si="162"/>
        <v>0</v>
      </c>
      <c r="BH426" s="18">
        <f t="shared" si="163"/>
        <v>0</v>
      </c>
      <c r="BI426" s="19">
        <f t="shared" si="164"/>
        <v>0</v>
      </c>
      <c r="BJ426" s="20">
        <f t="shared" si="165"/>
        <v>0</v>
      </c>
      <c r="BK426" s="19">
        <f t="shared" si="166"/>
        <v>0</v>
      </c>
      <c r="BL426" s="20">
        <f t="shared" si="167"/>
        <v>0</v>
      </c>
      <c r="BM426" s="12">
        <f>VLOOKUP(AU426,Ceny!$A$3:$E$9,2,FALSE)</f>
        <v>42.41</v>
      </c>
      <c r="BN426" s="20">
        <f t="shared" ref="BN426:BN433" si="177">ROUND(BM426*AY426*AZ426/100,2)</f>
        <v>0</v>
      </c>
      <c r="BO426" s="12">
        <f>VLOOKUP(AU426,Ceny!$A$3:$E$9,4,FALSE)</f>
        <v>32.76</v>
      </c>
      <c r="BP426" s="20">
        <f t="shared" ref="BP426:BP433" si="178">ROUND(BO426*AY426*BA426/100,2)</f>
        <v>393.12</v>
      </c>
      <c r="BQ426" s="12">
        <f>VLOOKUP(AU426,Ceny!$A$3:$E$9,3,FALSE)</f>
        <v>4.4200000000000003E-2</v>
      </c>
      <c r="BR426" s="20">
        <f t="shared" si="168"/>
        <v>0</v>
      </c>
      <c r="BS426" s="12">
        <f>VLOOKUP(AU426,Ceny!$A$3:$E$9,5,FALSE)</f>
        <v>3.5119999999999998E-2</v>
      </c>
      <c r="BT426" s="20">
        <f t="shared" si="169"/>
        <v>785.28</v>
      </c>
      <c r="BU426" s="20">
        <v>0</v>
      </c>
      <c r="BV426" s="68">
        <f t="shared" si="170"/>
        <v>0</v>
      </c>
      <c r="BW426" s="21">
        <f t="shared" si="171"/>
        <v>1178.4000000000001</v>
      </c>
      <c r="BX426" s="21">
        <f t="shared" si="172"/>
        <v>271.02999999999997</v>
      </c>
      <c r="BY426" s="21">
        <f t="shared" si="173"/>
        <v>1449.43</v>
      </c>
      <c r="CA426" s="66"/>
    </row>
    <row r="427" spans="1:79">
      <c r="A427" s="73">
        <f t="shared" si="174"/>
        <v>414</v>
      </c>
      <c r="B427" s="8" t="s">
        <v>65</v>
      </c>
      <c r="C427" s="8" t="s">
        <v>66</v>
      </c>
      <c r="D427" s="8" t="s">
        <v>67</v>
      </c>
      <c r="E427" s="8" t="s">
        <v>67</v>
      </c>
      <c r="F427" s="8" t="s">
        <v>68</v>
      </c>
      <c r="G427" s="8" t="s">
        <v>650</v>
      </c>
      <c r="H427" s="8"/>
      <c r="I427" s="8" t="s">
        <v>70</v>
      </c>
      <c r="J427" s="8" t="s">
        <v>705</v>
      </c>
      <c r="K427" s="8" t="s">
        <v>706</v>
      </c>
      <c r="L427" s="8" t="s">
        <v>67</v>
      </c>
      <c r="M427" s="8" t="s">
        <v>67</v>
      </c>
      <c r="N427" s="8" t="s">
        <v>707</v>
      </c>
      <c r="O427" s="8" t="s">
        <v>708</v>
      </c>
      <c r="P427" s="8" t="s">
        <v>82</v>
      </c>
      <c r="Q427" s="8" t="s">
        <v>740</v>
      </c>
      <c r="R427" s="8" t="s">
        <v>741</v>
      </c>
      <c r="S427" s="8">
        <v>0</v>
      </c>
      <c r="T427" s="9" t="s">
        <v>49</v>
      </c>
      <c r="U427" s="9" t="s">
        <v>35</v>
      </c>
      <c r="V427" s="8" t="s">
        <v>746</v>
      </c>
      <c r="W427" s="10">
        <v>45657</v>
      </c>
      <c r="X427" s="8" t="s">
        <v>747</v>
      </c>
      <c r="Y427" s="8" t="s">
        <v>705</v>
      </c>
      <c r="Z427" s="8" t="s">
        <v>706</v>
      </c>
      <c r="AA427" s="8" t="s">
        <v>67</v>
      </c>
      <c r="AB427" s="8" t="s">
        <v>67</v>
      </c>
      <c r="AC427" s="8" t="s">
        <v>707</v>
      </c>
      <c r="AD427" s="8" t="s">
        <v>708</v>
      </c>
      <c r="AE427" s="8" t="s">
        <v>82</v>
      </c>
      <c r="AF427" s="11" t="s">
        <v>1968</v>
      </c>
      <c r="AG427" s="8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3"/>
      <c r="AT427" s="14">
        <v>492</v>
      </c>
      <c r="AU427" s="8" t="str">
        <f>AU$14</f>
        <v>W-1.1</v>
      </c>
      <c r="AV427" s="8" t="s">
        <v>1147</v>
      </c>
      <c r="AW427" s="8"/>
      <c r="AX427" s="15">
        <v>8760</v>
      </c>
      <c r="AY427" s="9">
        <v>12</v>
      </c>
      <c r="AZ427" s="16">
        <v>0</v>
      </c>
      <c r="BA427" s="16">
        <v>100</v>
      </c>
      <c r="BB427" s="9">
        <f t="shared" si="157"/>
        <v>0</v>
      </c>
      <c r="BC427" s="9">
        <f t="shared" si="158"/>
        <v>492</v>
      </c>
      <c r="BD427" s="17">
        <f t="shared" si="159"/>
        <v>0</v>
      </c>
      <c r="BE427" s="17">
        <f t="shared" si="160"/>
        <v>0</v>
      </c>
      <c r="BF427" s="18">
        <f t="shared" si="161"/>
        <v>0</v>
      </c>
      <c r="BG427" s="18">
        <f t="shared" si="162"/>
        <v>0</v>
      </c>
      <c r="BH427" s="18">
        <f t="shared" si="163"/>
        <v>0</v>
      </c>
      <c r="BI427" s="19">
        <f t="shared" si="164"/>
        <v>0</v>
      </c>
      <c r="BJ427" s="20">
        <f t="shared" si="165"/>
        <v>0</v>
      </c>
      <c r="BK427" s="19">
        <f t="shared" si="166"/>
        <v>0</v>
      </c>
      <c r="BL427" s="20">
        <f t="shared" si="167"/>
        <v>0</v>
      </c>
      <c r="BM427" s="12">
        <f>VLOOKUP(AU427,Ceny!$A$3:$E$9,2,FALSE)</f>
        <v>6.01</v>
      </c>
      <c r="BN427" s="20">
        <f t="shared" si="177"/>
        <v>0</v>
      </c>
      <c r="BO427" s="12">
        <f>VLOOKUP(AU427,Ceny!$A$3:$E$9,4,FALSE)</f>
        <v>4.6399999999999997</v>
      </c>
      <c r="BP427" s="20">
        <f t="shared" si="178"/>
        <v>55.68</v>
      </c>
      <c r="BQ427" s="12">
        <f>VLOOKUP(AU427,Ceny!$A$3:$E$9,3,FALSE)</f>
        <v>5.706E-2</v>
      </c>
      <c r="BR427" s="20">
        <f t="shared" si="168"/>
        <v>0</v>
      </c>
      <c r="BS427" s="12">
        <f>VLOOKUP(AU427,Ceny!$A$3:$E$9,5,FALSE)</f>
        <v>4.5350000000000001E-2</v>
      </c>
      <c r="BT427" s="20">
        <f t="shared" si="169"/>
        <v>22.31</v>
      </c>
      <c r="BU427" s="20">
        <v>0</v>
      </c>
      <c r="BV427" s="68">
        <f t="shared" si="170"/>
        <v>0</v>
      </c>
      <c r="BW427" s="21">
        <f t="shared" si="171"/>
        <v>77.989999999999995</v>
      </c>
      <c r="BX427" s="21">
        <f t="shared" si="172"/>
        <v>17.940000000000001</v>
      </c>
      <c r="BY427" s="21">
        <f t="shared" si="173"/>
        <v>95.929999999999993</v>
      </c>
      <c r="CA427" s="66"/>
    </row>
    <row r="428" spans="1:79">
      <c r="A428" s="73">
        <f t="shared" si="174"/>
        <v>415</v>
      </c>
      <c r="B428" s="8" t="s">
        <v>65</v>
      </c>
      <c r="C428" s="8" t="s">
        <v>66</v>
      </c>
      <c r="D428" s="8" t="s">
        <v>67</v>
      </c>
      <c r="E428" s="8" t="s">
        <v>67</v>
      </c>
      <c r="F428" s="8" t="s">
        <v>68</v>
      </c>
      <c r="G428" s="8" t="s">
        <v>650</v>
      </c>
      <c r="H428" s="8"/>
      <c r="I428" s="8" t="s">
        <v>70</v>
      </c>
      <c r="J428" s="8" t="s">
        <v>709</v>
      </c>
      <c r="K428" s="8" t="s">
        <v>710</v>
      </c>
      <c r="L428" s="8" t="s">
        <v>67</v>
      </c>
      <c r="M428" s="8" t="s">
        <v>67</v>
      </c>
      <c r="N428" s="8" t="s">
        <v>711</v>
      </c>
      <c r="O428" s="8" t="s">
        <v>428</v>
      </c>
      <c r="P428" s="8" t="s">
        <v>647</v>
      </c>
      <c r="Q428" s="8" t="s">
        <v>740</v>
      </c>
      <c r="R428" s="8" t="s">
        <v>741</v>
      </c>
      <c r="S428" s="8">
        <v>0</v>
      </c>
      <c r="T428" s="9" t="s">
        <v>49</v>
      </c>
      <c r="U428" s="9" t="s">
        <v>35</v>
      </c>
      <c r="V428" s="8" t="s">
        <v>746</v>
      </c>
      <c r="W428" s="10">
        <v>45657</v>
      </c>
      <c r="X428" s="8" t="s">
        <v>747</v>
      </c>
      <c r="Y428" s="8" t="s">
        <v>709</v>
      </c>
      <c r="Z428" s="8" t="s">
        <v>710</v>
      </c>
      <c r="AA428" s="8" t="s">
        <v>67</v>
      </c>
      <c r="AB428" s="8" t="s">
        <v>67</v>
      </c>
      <c r="AC428" s="8" t="s">
        <v>711</v>
      </c>
      <c r="AD428" s="8" t="s">
        <v>428</v>
      </c>
      <c r="AE428" s="8" t="s">
        <v>647</v>
      </c>
      <c r="AF428" s="11" t="s">
        <v>1969</v>
      </c>
      <c r="AG428" s="8" t="s">
        <v>1970</v>
      </c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3"/>
      <c r="AT428" s="14">
        <v>415</v>
      </c>
      <c r="AU428" s="8" t="str">
        <f>AU$14</f>
        <v>W-1.1</v>
      </c>
      <c r="AV428" s="8" t="s">
        <v>1147</v>
      </c>
      <c r="AW428" s="8"/>
      <c r="AX428" s="15">
        <v>8760</v>
      </c>
      <c r="AY428" s="9">
        <v>12</v>
      </c>
      <c r="AZ428" s="16">
        <v>0</v>
      </c>
      <c r="BA428" s="16">
        <v>100</v>
      </c>
      <c r="BB428" s="9">
        <f t="shared" si="157"/>
        <v>0</v>
      </c>
      <c r="BC428" s="9">
        <f t="shared" si="158"/>
        <v>415</v>
      </c>
      <c r="BD428" s="17">
        <f t="shared" si="159"/>
        <v>0</v>
      </c>
      <c r="BE428" s="17">
        <f t="shared" si="160"/>
        <v>0</v>
      </c>
      <c r="BF428" s="18">
        <f t="shared" si="161"/>
        <v>0</v>
      </c>
      <c r="BG428" s="18">
        <f t="shared" si="162"/>
        <v>0</v>
      </c>
      <c r="BH428" s="18">
        <f t="shared" si="163"/>
        <v>0</v>
      </c>
      <c r="BI428" s="19">
        <f t="shared" si="164"/>
        <v>0</v>
      </c>
      <c r="BJ428" s="20">
        <f t="shared" si="165"/>
        <v>0</v>
      </c>
      <c r="BK428" s="19">
        <f t="shared" si="166"/>
        <v>0</v>
      </c>
      <c r="BL428" s="20">
        <f t="shared" si="167"/>
        <v>0</v>
      </c>
      <c r="BM428" s="12">
        <f>VLOOKUP(AU428,Ceny!$A$3:$E$9,2,FALSE)</f>
        <v>6.01</v>
      </c>
      <c r="BN428" s="20">
        <f t="shared" si="177"/>
        <v>0</v>
      </c>
      <c r="BO428" s="12">
        <f>VLOOKUP(AU428,Ceny!$A$3:$E$9,4,FALSE)</f>
        <v>4.6399999999999997</v>
      </c>
      <c r="BP428" s="20">
        <f t="shared" si="178"/>
        <v>55.68</v>
      </c>
      <c r="BQ428" s="12">
        <f>VLOOKUP(AU428,Ceny!$A$3:$E$9,3,FALSE)</f>
        <v>5.706E-2</v>
      </c>
      <c r="BR428" s="20">
        <f t="shared" si="168"/>
        <v>0</v>
      </c>
      <c r="BS428" s="12">
        <f>VLOOKUP(AU428,Ceny!$A$3:$E$9,5,FALSE)</f>
        <v>4.5350000000000001E-2</v>
      </c>
      <c r="BT428" s="20">
        <f t="shared" si="169"/>
        <v>18.82</v>
      </c>
      <c r="BU428" s="20">
        <v>0</v>
      </c>
      <c r="BV428" s="68">
        <f t="shared" si="170"/>
        <v>0</v>
      </c>
      <c r="BW428" s="21">
        <f t="shared" si="171"/>
        <v>74.5</v>
      </c>
      <c r="BX428" s="21">
        <f t="shared" si="172"/>
        <v>17.14</v>
      </c>
      <c r="BY428" s="21">
        <f t="shared" si="173"/>
        <v>91.64</v>
      </c>
      <c r="CA428" s="66"/>
    </row>
    <row r="429" spans="1:79">
      <c r="A429" s="73">
        <f t="shared" si="174"/>
        <v>416</v>
      </c>
      <c r="B429" s="8" t="s">
        <v>712</v>
      </c>
      <c r="C429" s="8" t="s">
        <v>613</v>
      </c>
      <c r="D429" s="8" t="s">
        <v>67</v>
      </c>
      <c r="E429" s="8" t="s">
        <v>67</v>
      </c>
      <c r="F429" s="8" t="s">
        <v>713</v>
      </c>
      <c r="G429" s="8" t="s">
        <v>714</v>
      </c>
      <c r="H429" s="8"/>
      <c r="I429" s="8">
        <v>8971916272</v>
      </c>
      <c r="J429" s="8" t="s">
        <v>712</v>
      </c>
      <c r="K429" s="8" t="s">
        <v>613</v>
      </c>
      <c r="L429" s="8" t="s">
        <v>67</v>
      </c>
      <c r="M429" s="8" t="s">
        <v>67</v>
      </c>
      <c r="N429" s="8" t="s">
        <v>713</v>
      </c>
      <c r="O429" s="8" t="s">
        <v>714</v>
      </c>
      <c r="P429" s="8"/>
      <c r="Q429" s="8" t="s">
        <v>740</v>
      </c>
      <c r="R429" s="8" t="s">
        <v>741</v>
      </c>
      <c r="S429" s="8">
        <v>0</v>
      </c>
      <c r="T429" s="9" t="s">
        <v>49</v>
      </c>
      <c r="U429" s="9" t="s">
        <v>35</v>
      </c>
      <c r="V429" s="8" t="s">
        <v>746</v>
      </c>
      <c r="W429" s="10">
        <v>45657</v>
      </c>
      <c r="X429" s="8" t="s">
        <v>747</v>
      </c>
      <c r="Y429" s="8" t="s">
        <v>1124</v>
      </c>
      <c r="Z429" s="8" t="s">
        <v>1125</v>
      </c>
      <c r="AA429" s="8" t="s">
        <v>67</v>
      </c>
      <c r="AB429" s="8" t="s">
        <v>67</v>
      </c>
      <c r="AC429" s="8" t="s">
        <v>1126</v>
      </c>
      <c r="AD429" s="8" t="s">
        <v>1127</v>
      </c>
      <c r="AE429" s="8" t="s">
        <v>94</v>
      </c>
      <c r="AF429" s="11" t="s">
        <v>1971</v>
      </c>
      <c r="AG429" s="8" t="s">
        <v>1972</v>
      </c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3"/>
      <c r="AT429" s="14">
        <v>9004</v>
      </c>
      <c r="AU429" s="8" t="str">
        <f>AU$29</f>
        <v>W-2.1</v>
      </c>
      <c r="AV429" s="8" t="s">
        <v>1147</v>
      </c>
      <c r="AW429" s="8"/>
      <c r="AX429" s="15">
        <v>8760</v>
      </c>
      <c r="AY429" s="9">
        <v>12</v>
      </c>
      <c r="AZ429" s="16">
        <v>0</v>
      </c>
      <c r="BA429" s="16">
        <v>100</v>
      </c>
      <c r="BB429" s="9">
        <f t="shared" si="157"/>
        <v>0</v>
      </c>
      <c r="BC429" s="9">
        <f t="shared" si="158"/>
        <v>9004</v>
      </c>
      <c r="BD429" s="17">
        <f t="shared" si="159"/>
        <v>0</v>
      </c>
      <c r="BE429" s="17">
        <f t="shared" si="160"/>
        <v>0</v>
      </c>
      <c r="BF429" s="18">
        <f t="shared" si="161"/>
        <v>0</v>
      </c>
      <c r="BG429" s="18">
        <f t="shared" si="162"/>
        <v>0</v>
      </c>
      <c r="BH429" s="18">
        <f t="shared" si="163"/>
        <v>0</v>
      </c>
      <c r="BI429" s="19">
        <f t="shared" si="164"/>
        <v>0</v>
      </c>
      <c r="BJ429" s="20">
        <f t="shared" si="165"/>
        <v>0</v>
      </c>
      <c r="BK429" s="19">
        <f t="shared" si="166"/>
        <v>0</v>
      </c>
      <c r="BL429" s="20">
        <f t="shared" si="167"/>
        <v>0</v>
      </c>
      <c r="BM429" s="12">
        <f>VLOOKUP(AU429,Ceny!$A$3:$E$9,2,FALSE)</f>
        <v>13.04</v>
      </c>
      <c r="BN429" s="20">
        <f t="shared" si="177"/>
        <v>0</v>
      </c>
      <c r="BO429" s="12">
        <f>VLOOKUP(AU429,Ceny!$A$3:$E$9,4,FALSE)</f>
        <v>10.07</v>
      </c>
      <c r="BP429" s="20">
        <f t="shared" si="178"/>
        <v>120.84</v>
      </c>
      <c r="BQ429" s="12">
        <f>VLOOKUP(AU429,Ceny!$A$3:$E$9,3,FALSE)</f>
        <v>4.7559999999999998E-2</v>
      </c>
      <c r="BR429" s="20">
        <f t="shared" si="168"/>
        <v>0</v>
      </c>
      <c r="BS429" s="12">
        <f>VLOOKUP(AU429,Ceny!$A$3:$E$9,5,FALSE)</f>
        <v>3.7789999999999997E-2</v>
      </c>
      <c r="BT429" s="20">
        <f t="shared" si="169"/>
        <v>340.26</v>
      </c>
      <c r="BU429" s="20">
        <v>0</v>
      </c>
      <c r="BV429" s="68">
        <f t="shared" si="170"/>
        <v>0</v>
      </c>
      <c r="BW429" s="21">
        <f t="shared" si="171"/>
        <v>461.1</v>
      </c>
      <c r="BX429" s="21">
        <f t="shared" si="172"/>
        <v>106.05</v>
      </c>
      <c r="BY429" s="21">
        <f t="shared" si="173"/>
        <v>567.15</v>
      </c>
      <c r="CA429" s="66"/>
    </row>
    <row r="430" spans="1:79">
      <c r="A430" s="73">
        <f t="shared" si="174"/>
        <v>417</v>
      </c>
      <c r="B430" s="8" t="s">
        <v>712</v>
      </c>
      <c r="C430" s="8" t="s">
        <v>613</v>
      </c>
      <c r="D430" s="8" t="s">
        <v>67</v>
      </c>
      <c r="E430" s="8" t="s">
        <v>67</v>
      </c>
      <c r="F430" s="8" t="s">
        <v>713</v>
      </c>
      <c r="G430" s="8" t="s">
        <v>714</v>
      </c>
      <c r="H430" s="8"/>
      <c r="I430" s="8">
        <v>8971916272</v>
      </c>
      <c r="J430" s="8" t="s">
        <v>712</v>
      </c>
      <c r="K430" s="8" t="s">
        <v>613</v>
      </c>
      <c r="L430" s="8" t="s">
        <v>67</v>
      </c>
      <c r="M430" s="8" t="s">
        <v>67</v>
      </c>
      <c r="N430" s="8" t="s">
        <v>713</v>
      </c>
      <c r="O430" s="8" t="s">
        <v>714</v>
      </c>
      <c r="P430" s="8"/>
      <c r="Q430" s="8" t="s">
        <v>740</v>
      </c>
      <c r="R430" s="8" t="s">
        <v>741</v>
      </c>
      <c r="S430" s="8">
        <v>0</v>
      </c>
      <c r="T430" s="9" t="s">
        <v>49</v>
      </c>
      <c r="U430" s="9" t="s">
        <v>35</v>
      </c>
      <c r="V430" s="8" t="s">
        <v>746</v>
      </c>
      <c r="W430" s="10">
        <v>45657</v>
      </c>
      <c r="X430" s="8" t="s">
        <v>747</v>
      </c>
      <c r="Y430" s="8" t="s">
        <v>1124</v>
      </c>
      <c r="Z430" s="8" t="s">
        <v>1125</v>
      </c>
      <c r="AA430" s="8" t="s">
        <v>67</v>
      </c>
      <c r="AB430" s="8" t="s">
        <v>67</v>
      </c>
      <c r="AC430" s="8" t="s">
        <v>1126</v>
      </c>
      <c r="AD430" s="8" t="s">
        <v>1127</v>
      </c>
      <c r="AE430" s="8" t="s">
        <v>411</v>
      </c>
      <c r="AF430" s="11" t="s">
        <v>1973</v>
      </c>
      <c r="AG430" s="8" t="s">
        <v>1974</v>
      </c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3"/>
      <c r="AT430" s="14">
        <v>1902</v>
      </c>
      <c r="AU430" s="8" t="str">
        <f>AU$29</f>
        <v>W-2.1</v>
      </c>
      <c r="AV430" s="8" t="s">
        <v>1147</v>
      </c>
      <c r="AW430" s="8"/>
      <c r="AX430" s="15">
        <v>8760</v>
      </c>
      <c r="AY430" s="9">
        <v>12</v>
      </c>
      <c r="AZ430" s="16">
        <v>0</v>
      </c>
      <c r="BA430" s="16">
        <v>100</v>
      </c>
      <c r="BB430" s="9">
        <f t="shared" si="157"/>
        <v>0</v>
      </c>
      <c r="BC430" s="9">
        <f t="shared" si="158"/>
        <v>1902</v>
      </c>
      <c r="BD430" s="17">
        <f t="shared" si="159"/>
        <v>0</v>
      </c>
      <c r="BE430" s="17">
        <f t="shared" si="160"/>
        <v>0</v>
      </c>
      <c r="BF430" s="18">
        <f t="shared" si="161"/>
        <v>0</v>
      </c>
      <c r="BG430" s="18">
        <f t="shared" si="162"/>
        <v>0</v>
      </c>
      <c r="BH430" s="18">
        <f t="shared" si="163"/>
        <v>0</v>
      </c>
      <c r="BI430" s="19">
        <f t="shared" si="164"/>
        <v>0</v>
      </c>
      <c r="BJ430" s="20">
        <f t="shared" si="165"/>
        <v>0</v>
      </c>
      <c r="BK430" s="19">
        <f t="shared" si="166"/>
        <v>0</v>
      </c>
      <c r="BL430" s="20">
        <f t="shared" si="167"/>
        <v>0</v>
      </c>
      <c r="BM430" s="12">
        <f>VLOOKUP(AU430,Ceny!$A$3:$E$9,2,FALSE)</f>
        <v>13.04</v>
      </c>
      <c r="BN430" s="20">
        <f t="shared" si="177"/>
        <v>0</v>
      </c>
      <c r="BO430" s="12">
        <f>VLOOKUP(AU430,Ceny!$A$3:$E$9,4,FALSE)</f>
        <v>10.07</v>
      </c>
      <c r="BP430" s="20">
        <f t="shared" si="178"/>
        <v>120.84</v>
      </c>
      <c r="BQ430" s="12">
        <f>VLOOKUP(AU430,Ceny!$A$3:$E$9,3,FALSE)</f>
        <v>4.7559999999999998E-2</v>
      </c>
      <c r="BR430" s="20">
        <f t="shared" si="168"/>
        <v>0</v>
      </c>
      <c r="BS430" s="12">
        <f>VLOOKUP(AU430,Ceny!$A$3:$E$9,5,FALSE)</f>
        <v>3.7789999999999997E-2</v>
      </c>
      <c r="BT430" s="20">
        <f t="shared" si="169"/>
        <v>71.88</v>
      </c>
      <c r="BU430" s="20">
        <v>0</v>
      </c>
      <c r="BV430" s="68">
        <f t="shared" si="170"/>
        <v>0</v>
      </c>
      <c r="BW430" s="21">
        <f t="shared" si="171"/>
        <v>192.72</v>
      </c>
      <c r="BX430" s="21">
        <f t="shared" si="172"/>
        <v>44.33</v>
      </c>
      <c r="BY430" s="21">
        <f t="shared" si="173"/>
        <v>237.05</v>
      </c>
      <c r="CA430" s="66"/>
    </row>
    <row r="431" spans="1:79">
      <c r="A431" s="73">
        <f t="shared" si="174"/>
        <v>418</v>
      </c>
      <c r="B431" s="8" t="s">
        <v>712</v>
      </c>
      <c r="C431" s="8" t="s">
        <v>613</v>
      </c>
      <c r="D431" s="8" t="s">
        <v>67</v>
      </c>
      <c r="E431" s="8" t="s">
        <v>67</v>
      </c>
      <c r="F431" s="8" t="s">
        <v>713</v>
      </c>
      <c r="G431" s="8" t="s">
        <v>714</v>
      </c>
      <c r="H431" s="8"/>
      <c r="I431" s="8">
        <v>8971916272</v>
      </c>
      <c r="J431" s="8" t="s">
        <v>712</v>
      </c>
      <c r="K431" s="8" t="s">
        <v>613</v>
      </c>
      <c r="L431" s="8" t="s">
        <v>67</v>
      </c>
      <c r="M431" s="8" t="s">
        <v>67</v>
      </c>
      <c r="N431" s="8" t="s">
        <v>713</v>
      </c>
      <c r="O431" s="8" t="s">
        <v>714</v>
      </c>
      <c r="P431" s="8"/>
      <c r="Q431" s="8" t="s">
        <v>740</v>
      </c>
      <c r="R431" s="8" t="s">
        <v>741</v>
      </c>
      <c r="S431" s="8">
        <v>0</v>
      </c>
      <c r="T431" s="9" t="s">
        <v>49</v>
      </c>
      <c r="U431" s="9" t="s">
        <v>35</v>
      </c>
      <c r="V431" s="8" t="s">
        <v>746</v>
      </c>
      <c r="W431" s="10">
        <v>45657</v>
      </c>
      <c r="X431" s="8" t="s">
        <v>747</v>
      </c>
      <c r="Y431" s="8" t="s">
        <v>1124</v>
      </c>
      <c r="Z431" s="8" t="s">
        <v>1125</v>
      </c>
      <c r="AA431" s="8" t="s">
        <v>67</v>
      </c>
      <c r="AB431" s="8" t="s">
        <v>67</v>
      </c>
      <c r="AC431" s="8" t="s">
        <v>1126</v>
      </c>
      <c r="AD431" s="8" t="s">
        <v>1127</v>
      </c>
      <c r="AE431" s="8" t="s">
        <v>114</v>
      </c>
      <c r="AF431" s="11" t="s">
        <v>1975</v>
      </c>
      <c r="AG431" s="8" t="s">
        <v>1976</v>
      </c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3"/>
      <c r="AT431" s="14">
        <v>0</v>
      </c>
      <c r="AU431" s="8" t="str">
        <f>AU$29</f>
        <v>W-2.1</v>
      </c>
      <c r="AV431" s="8" t="s">
        <v>1147</v>
      </c>
      <c r="AW431" s="8"/>
      <c r="AX431" s="15">
        <v>8760</v>
      </c>
      <c r="AY431" s="9">
        <v>12</v>
      </c>
      <c r="AZ431" s="16">
        <v>0</v>
      </c>
      <c r="BA431" s="16">
        <v>100</v>
      </c>
      <c r="BB431" s="9">
        <f t="shared" si="157"/>
        <v>0</v>
      </c>
      <c r="BC431" s="9">
        <f t="shared" si="158"/>
        <v>0</v>
      </c>
      <c r="BD431" s="17">
        <f t="shared" si="159"/>
        <v>0</v>
      </c>
      <c r="BE431" s="17">
        <f t="shared" si="160"/>
        <v>0</v>
      </c>
      <c r="BF431" s="18">
        <f t="shared" si="161"/>
        <v>0</v>
      </c>
      <c r="BG431" s="18">
        <f t="shared" si="162"/>
        <v>0</v>
      </c>
      <c r="BH431" s="18">
        <f t="shared" si="163"/>
        <v>0</v>
      </c>
      <c r="BI431" s="19">
        <f t="shared" si="164"/>
        <v>0</v>
      </c>
      <c r="BJ431" s="20">
        <f t="shared" si="165"/>
        <v>0</v>
      </c>
      <c r="BK431" s="19">
        <f t="shared" si="166"/>
        <v>0</v>
      </c>
      <c r="BL431" s="20">
        <f t="shared" si="167"/>
        <v>0</v>
      </c>
      <c r="BM431" s="12">
        <f>VLOOKUP(AU431,Ceny!$A$3:$E$9,2,FALSE)</f>
        <v>13.04</v>
      </c>
      <c r="BN431" s="20">
        <f t="shared" si="177"/>
        <v>0</v>
      </c>
      <c r="BO431" s="12">
        <f>VLOOKUP(AU431,Ceny!$A$3:$E$9,4,FALSE)</f>
        <v>10.07</v>
      </c>
      <c r="BP431" s="20">
        <f t="shared" si="178"/>
        <v>120.84</v>
      </c>
      <c r="BQ431" s="12">
        <f>VLOOKUP(AU431,Ceny!$A$3:$E$9,3,FALSE)</f>
        <v>4.7559999999999998E-2</v>
      </c>
      <c r="BR431" s="20">
        <f t="shared" si="168"/>
        <v>0</v>
      </c>
      <c r="BS431" s="12">
        <f>VLOOKUP(AU431,Ceny!$A$3:$E$9,5,FALSE)</f>
        <v>3.7789999999999997E-2</v>
      </c>
      <c r="BT431" s="20">
        <f t="shared" si="169"/>
        <v>0</v>
      </c>
      <c r="BU431" s="20">
        <v>0</v>
      </c>
      <c r="BV431" s="68">
        <f t="shared" si="170"/>
        <v>0</v>
      </c>
      <c r="BW431" s="21">
        <f t="shared" si="171"/>
        <v>120.84</v>
      </c>
      <c r="BX431" s="21">
        <f t="shared" si="172"/>
        <v>27.79</v>
      </c>
      <c r="BY431" s="21">
        <f t="shared" si="173"/>
        <v>148.63</v>
      </c>
      <c r="CA431" s="66"/>
    </row>
    <row r="432" spans="1:79">
      <c r="A432" s="73">
        <f t="shared" si="174"/>
        <v>419</v>
      </c>
      <c r="B432" s="8" t="s">
        <v>712</v>
      </c>
      <c r="C432" s="8" t="s">
        <v>613</v>
      </c>
      <c r="D432" s="8" t="s">
        <v>67</v>
      </c>
      <c r="E432" s="8" t="s">
        <v>67</v>
      </c>
      <c r="F432" s="8" t="s">
        <v>713</v>
      </c>
      <c r="G432" s="8" t="s">
        <v>714</v>
      </c>
      <c r="H432" s="8"/>
      <c r="I432" s="8">
        <v>8971916272</v>
      </c>
      <c r="J432" s="8" t="s">
        <v>712</v>
      </c>
      <c r="K432" s="8" t="s">
        <v>613</v>
      </c>
      <c r="L432" s="8" t="s">
        <v>67</v>
      </c>
      <c r="M432" s="8" t="s">
        <v>67</v>
      </c>
      <c r="N432" s="8" t="s">
        <v>713</v>
      </c>
      <c r="O432" s="8" t="s">
        <v>714</v>
      </c>
      <c r="P432" s="8"/>
      <c r="Q432" s="8" t="s">
        <v>740</v>
      </c>
      <c r="R432" s="8" t="s">
        <v>741</v>
      </c>
      <c r="S432" s="8">
        <v>0</v>
      </c>
      <c r="T432" s="9" t="s">
        <v>49</v>
      </c>
      <c r="U432" s="9" t="s">
        <v>35</v>
      </c>
      <c r="V432" s="8" t="s">
        <v>746</v>
      </c>
      <c r="W432" s="10">
        <v>45657</v>
      </c>
      <c r="X432" s="8" t="s">
        <v>747</v>
      </c>
      <c r="Y432" s="8" t="s">
        <v>1128</v>
      </c>
      <c r="Z432" s="8" t="s">
        <v>1129</v>
      </c>
      <c r="AA432" s="8" t="s">
        <v>67</v>
      </c>
      <c r="AB432" s="8" t="s">
        <v>67</v>
      </c>
      <c r="AC432" s="8" t="s">
        <v>1130</v>
      </c>
      <c r="AD432" s="8" t="s">
        <v>368</v>
      </c>
      <c r="AE432" s="8"/>
      <c r="AF432" s="11" t="s">
        <v>1977</v>
      </c>
      <c r="AG432" s="8" t="s">
        <v>1978</v>
      </c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3"/>
      <c r="AT432" s="14">
        <v>38854</v>
      </c>
      <c r="AU432" s="8" t="str">
        <f>AU$21</f>
        <v>W-3.6</v>
      </c>
      <c r="AV432" s="8" t="s">
        <v>1147</v>
      </c>
      <c r="AW432" s="8"/>
      <c r="AX432" s="15">
        <v>8760</v>
      </c>
      <c r="AY432" s="9">
        <v>12</v>
      </c>
      <c r="AZ432" s="16">
        <v>0</v>
      </c>
      <c r="BA432" s="16">
        <v>100</v>
      </c>
      <c r="BB432" s="9">
        <f t="shared" si="157"/>
        <v>0</v>
      </c>
      <c r="BC432" s="9">
        <f t="shared" si="158"/>
        <v>38854</v>
      </c>
      <c r="BD432" s="17">
        <f t="shared" si="159"/>
        <v>0</v>
      </c>
      <c r="BE432" s="17">
        <f t="shared" si="160"/>
        <v>0</v>
      </c>
      <c r="BF432" s="18">
        <f t="shared" si="161"/>
        <v>0</v>
      </c>
      <c r="BG432" s="18">
        <f t="shared" si="162"/>
        <v>0</v>
      </c>
      <c r="BH432" s="18">
        <f t="shared" si="163"/>
        <v>0</v>
      </c>
      <c r="BI432" s="19">
        <f t="shared" si="164"/>
        <v>0</v>
      </c>
      <c r="BJ432" s="20">
        <f t="shared" si="165"/>
        <v>0</v>
      </c>
      <c r="BK432" s="19">
        <f t="shared" si="166"/>
        <v>0</v>
      </c>
      <c r="BL432" s="20">
        <f t="shared" si="167"/>
        <v>0</v>
      </c>
      <c r="BM432" s="12">
        <f>VLOOKUP(AU432,Ceny!$A$3:$E$9,2,FALSE)</f>
        <v>42.41</v>
      </c>
      <c r="BN432" s="20">
        <f t="shared" si="177"/>
        <v>0</v>
      </c>
      <c r="BO432" s="12">
        <f>VLOOKUP(AU432,Ceny!$A$3:$E$9,4,FALSE)</f>
        <v>32.76</v>
      </c>
      <c r="BP432" s="20">
        <f t="shared" si="178"/>
        <v>393.12</v>
      </c>
      <c r="BQ432" s="12">
        <f>VLOOKUP(AU432,Ceny!$A$3:$E$9,3,FALSE)</f>
        <v>4.4200000000000003E-2</v>
      </c>
      <c r="BR432" s="20">
        <f t="shared" si="168"/>
        <v>0</v>
      </c>
      <c r="BS432" s="12">
        <f>VLOOKUP(AU432,Ceny!$A$3:$E$9,5,FALSE)</f>
        <v>3.5119999999999998E-2</v>
      </c>
      <c r="BT432" s="20">
        <f t="shared" si="169"/>
        <v>1364.55</v>
      </c>
      <c r="BU432" s="20">
        <v>0</v>
      </c>
      <c r="BV432" s="68">
        <f t="shared" si="170"/>
        <v>0</v>
      </c>
      <c r="BW432" s="21">
        <f t="shared" si="171"/>
        <v>1757.67</v>
      </c>
      <c r="BX432" s="21">
        <f t="shared" si="172"/>
        <v>404.26</v>
      </c>
      <c r="BY432" s="21">
        <f t="shared" si="173"/>
        <v>2161.9300000000003</v>
      </c>
      <c r="CA432" s="66"/>
    </row>
    <row r="433" spans="1:79">
      <c r="A433" s="73">
        <f t="shared" si="174"/>
        <v>420</v>
      </c>
      <c r="B433" s="8" t="s">
        <v>65</v>
      </c>
      <c r="C433" s="8" t="s">
        <v>66</v>
      </c>
      <c r="D433" s="8" t="s">
        <v>67</v>
      </c>
      <c r="E433" s="8" t="s">
        <v>67</v>
      </c>
      <c r="F433" s="8" t="s">
        <v>68</v>
      </c>
      <c r="G433" s="8" t="s">
        <v>650</v>
      </c>
      <c r="H433" s="8"/>
      <c r="I433" s="8" t="s">
        <v>70</v>
      </c>
      <c r="J433" s="8" t="s">
        <v>715</v>
      </c>
      <c r="K433" s="8" t="s">
        <v>716</v>
      </c>
      <c r="L433" s="8" t="s">
        <v>67</v>
      </c>
      <c r="M433" s="8" t="s">
        <v>67</v>
      </c>
      <c r="N433" s="8" t="s">
        <v>717</v>
      </c>
      <c r="O433" s="8" t="s">
        <v>698</v>
      </c>
      <c r="P433" s="8"/>
      <c r="Q433" s="8" t="s">
        <v>740</v>
      </c>
      <c r="R433" s="8" t="s">
        <v>741</v>
      </c>
      <c r="S433" s="8">
        <v>100</v>
      </c>
      <c r="T433" s="9" t="s">
        <v>49</v>
      </c>
      <c r="U433" s="9" t="s">
        <v>35</v>
      </c>
      <c r="V433" s="8" t="s">
        <v>746</v>
      </c>
      <c r="W433" s="10">
        <v>45657</v>
      </c>
      <c r="X433" s="8" t="s">
        <v>747</v>
      </c>
      <c r="Y433" s="8" t="s">
        <v>1131</v>
      </c>
      <c r="Z433" s="8" t="s">
        <v>716</v>
      </c>
      <c r="AA433" s="8" t="s">
        <v>67</v>
      </c>
      <c r="AB433" s="8" t="s">
        <v>67</v>
      </c>
      <c r="AC433" s="8" t="s">
        <v>1132</v>
      </c>
      <c r="AD433" s="8" t="s">
        <v>698</v>
      </c>
      <c r="AE433" s="24"/>
      <c r="AF433" s="11" t="s">
        <v>1979</v>
      </c>
      <c r="AG433" s="8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3"/>
      <c r="AT433" s="14">
        <v>500372</v>
      </c>
      <c r="AU433" s="8" t="str">
        <f>AU$16</f>
        <v>W-4</v>
      </c>
      <c r="AV433" s="8" t="s">
        <v>1147</v>
      </c>
      <c r="AW433" s="8"/>
      <c r="AX433" s="15">
        <v>8760</v>
      </c>
      <c r="AY433" s="9">
        <v>12</v>
      </c>
      <c r="AZ433" s="16">
        <v>100</v>
      </c>
      <c r="BA433" s="16">
        <v>0</v>
      </c>
      <c r="BB433" s="9">
        <f t="shared" si="157"/>
        <v>500372</v>
      </c>
      <c r="BC433" s="9">
        <f t="shared" si="158"/>
        <v>0</v>
      </c>
      <c r="BD433" s="17">
        <f t="shared" si="159"/>
        <v>0</v>
      </c>
      <c r="BE433" s="17">
        <f t="shared" si="160"/>
        <v>0</v>
      </c>
      <c r="BF433" s="18">
        <f t="shared" si="161"/>
        <v>0</v>
      </c>
      <c r="BG433" s="18">
        <f t="shared" si="162"/>
        <v>0</v>
      </c>
      <c r="BH433" s="18">
        <f t="shared" si="163"/>
        <v>0</v>
      </c>
      <c r="BI433" s="19">
        <f t="shared" si="164"/>
        <v>0</v>
      </c>
      <c r="BJ433" s="20">
        <f t="shared" si="165"/>
        <v>0</v>
      </c>
      <c r="BK433" s="19">
        <f t="shared" si="166"/>
        <v>0</v>
      </c>
      <c r="BL433" s="20">
        <f t="shared" si="167"/>
        <v>0</v>
      </c>
      <c r="BM433" s="12">
        <f>VLOOKUP(AU433,Ceny!$A$3:$E$9,2,FALSE)</f>
        <v>204.77</v>
      </c>
      <c r="BN433" s="20">
        <f t="shared" si="177"/>
        <v>2457.2399999999998</v>
      </c>
      <c r="BO433" s="12">
        <f>VLOOKUP(AU433,Ceny!$A$3:$E$9,4,FALSE)</f>
        <v>158.16</v>
      </c>
      <c r="BP433" s="20">
        <f t="shared" si="178"/>
        <v>0</v>
      </c>
      <c r="BQ433" s="12">
        <f>VLOOKUP(AU433,Ceny!$A$3:$E$9,3,FALSE)</f>
        <v>4.4069999999999998E-2</v>
      </c>
      <c r="BR433" s="20">
        <f t="shared" si="168"/>
        <v>22051.39</v>
      </c>
      <c r="BS433" s="12">
        <f>VLOOKUP(AU433,Ceny!$A$3:$E$9,5,FALSE)</f>
        <v>3.5020000000000003E-2</v>
      </c>
      <c r="BT433" s="20">
        <f t="shared" si="169"/>
        <v>0</v>
      </c>
      <c r="BU433" s="23">
        <v>3.8999999999999998E-3</v>
      </c>
      <c r="BV433" s="68">
        <f t="shared" si="170"/>
        <v>1951.45</v>
      </c>
      <c r="BW433" s="21">
        <f t="shared" si="171"/>
        <v>26460.079999999998</v>
      </c>
      <c r="BX433" s="21">
        <f t="shared" si="172"/>
        <v>6085.82</v>
      </c>
      <c r="BY433" s="21">
        <f t="shared" si="173"/>
        <v>32545.899999999998</v>
      </c>
      <c r="CA433" s="66"/>
    </row>
    <row r="434" spans="1:79">
      <c r="A434" s="73">
        <f t="shared" si="174"/>
        <v>421</v>
      </c>
      <c r="B434" s="8" t="s">
        <v>65</v>
      </c>
      <c r="C434" s="8" t="s">
        <v>66</v>
      </c>
      <c r="D434" s="8" t="s">
        <v>67</v>
      </c>
      <c r="E434" s="8" t="s">
        <v>67</v>
      </c>
      <c r="F434" s="8" t="s">
        <v>68</v>
      </c>
      <c r="G434" s="8" t="s">
        <v>650</v>
      </c>
      <c r="H434" s="8"/>
      <c r="I434" s="8" t="s">
        <v>70</v>
      </c>
      <c r="J434" s="8" t="s">
        <v>718</v>
      </c>
      <c r="K434" s="8" t="s">
        <v>719</v>
      </c>
      <c r="L434" s="8" t="s">
        <v>67</v>
      </c>
      <c r="M434" s="8" t="s">
        <v>67</v>
      </c>
      <c r="N434" s="8" t="s">
        <v>720</v>
      </c>
      <c r="O434" s="8" t="s">
        <v>98</v>
      </c>
      <c r="P434" s="8"/>
      <c r="Q434" s="8" t="s">
        <v>740</v>
      </c>
      <c r="R434" s="8" t="s">
        <v>741</v>
      </c>
      <c r="S434" s="8">
        <v>0</v>
      </c>
      <c r="T434" s="9" t="s">
        <v>49</v>
      </c>
      <c r="U434" s="9" t="s">
        <v>35</v>
      </c>
      <c r="V434" s="8" t="s">
        <v>746</v>
      </c>
      <c r="W434" s="10">
        <v>45657</v>
      </c>
      <c r="X434" s="8" t="s">
        <v>747</v>
      </c>
      <c r="Y434" s="8" t="s">
        <v>718</v>
      </c>
      <c r="Z434" s="8" t="s">
        <v>719</v>
      </c>
      <c r="AA434" s="8" t="s">
        <v>67</v>
      </c>
      <c r="AB434" s="8" t="s">
        <v>67</v>
      </c>
      <c r="AC434" s="8" t="s">
        <v>720</v>
      </c>
      <c r="AD434" s="8" t="s">
        <v>98</v>
      </c>
      <c r="AE434" s="8"/>
      <c r="AF434" s="11" t="s">
        <v>1980</v>
      </c>
      <c r="AG434" s="8"/>
      <c r="AH434" s="12">
        <v>0</v>
      </c>
      <c r="AI434" s="12">
        <v>45482</v>
      </c>
      <c r="AJ434" s="12">
        <v>41454</v>
      </c>
      <c r="AK434" s="12">
        <v>22874</v>
      </c>
      <c r="AL434" s="12">
        <v>18357</v>
      </c>
      <c r="AM434" s="12">
        <v>10833</v>
      </c>
      <c r="AN434" s="12">
        <v>7042</v>
      </c>
      <c r="AO434" s="12">
        <v>9707</v>
      </c>
      <c r="AP434" s="12">
        <v>11379</v>
      </c>
      <c r="AQ434" s="12">
        <v>21909</v>
      </c>
      <c r="AR434" s="12">
        <v>36521</v>
      </c>
      <c r="AS434" s="13">
        <v>44537</v>
      </c>
      <c r="AT434" s="14">
        <f>AH434+AI434+AJ434+AK434+AL434+AM434+AN434+AO434+AP434+AQ434+AR434+AS434</f>
        <v>270095</v>
      </c>
      <c r="AU434" s="8" t="str">
        <f>AU$18</f>
        <v>W-5.1</v>
      </c>
      <c r="AV434" s="8" t="s">
        <v>1147</v>
      </c>
      <c r="AW434" s="8" t="s">
        <v>1068</v>
      </c>
      <c r="AX434" s="15">
        <v>8760</v>
      </c>
      <c r="AY434" s="9">
        <v>12</v>
      </c>
      <c r="AZ434" s="16">
        <v>0</v>
      </c>
      <c r="BA434" s="16">
        <v>100</v>
      </c>
      <c r="BB434" s="9">
        <f t="shared" si="157"/>
        <v>0</v>
      </c>
      <c r="BC434" s="9">
        <f t="shared" si="158"/>
        <v>270095</v>
      </c>
      <c r="BD434" s="17">
        <f t="shared" si="159"/>
        <v>0</v>
      </c>
      <c r="BE434" s="17">
        <f t="shared" si="160"/>
        <v>0</v>
      </c>
      <c r="BF434" s="18">
        <f t="shared" si="161"/>
        <v>0</v>
      </c>
      <c r="BG434" s="18">
        <f t="shared" si="162"/>
        <v>0</v>
      </c>
      <c r="BH434" s="18">
        <f t="shared" si="163"/>
        <v>0</v>
      </c>
      <c r="BI434" s="19">
        <f t="shared" si="164"/>
        <v>0</v>
      </c>
      <c r="BJ434" s="20">
        <f t="shared" si="165"/>
        <v>0</v>
      </c>
      <c r="BK434" s="19">
        <f t="shared" si="166"/>
        <v>0</v>
      </c>
      <c r="BL434" s="20">
        <f t="shared" si="167"/>
        <v>0</v>
      </c>
      <c r="BM434" s="12">
        <f>VLOOKUP(AU434,Ceny!$A$3:$E$9,2,FALSE)</f>
        <v>6.4200000000000004E-3</v>
      </c>
      <c r="BN434" s="20">
        <f>ROUND(BM434*AX434*AW434*AZ434/100,2)</f>
        <v>0</v>
      </c>
      <c r="BO434" s="12">
        <f>VLOOKUP(AU434,Ceny!$A$3:$E$9,4,FALSE)</f>
        <v>4.96E-3</v>
      </c>
      <c r="BP434" s="20">
        <f>ROUND(BO434*AW434*AX434*BA434/100,2)</f>
        <v>13339.03</v>
      </c>
      <c r="BQ434" s="12">
        <f>VLOOKUP(AU434,Ceny!$A$3:$E$9,3,FALSE)</f>
        <v>2.3060000000000001E-2</v>
      </c>
      <c r="BR434" s="20">
        <f t="shared" si="168"/>
        <v>0</v>
      </c>
      <c r="BS434" s="12">
        <f>VLOOKUP(AU434,Ceny!$A$3:$E$9,5,FALSE)</f>
        <v>1.8329999999999999E-2</v>
      </c>
      <c r="BT434" s="20">
        <f t="shared" si="169"/>
        <v>4950.84</v>
      </c>
      <c r="BU434" s="20">
        <v>0</v>
      </c>
      <c r="BV434" s="68">
        <f t="shared" si="170"/>
        <v>0</v>
      </c>
      <c r="BW434" s="21">
        <f t="shared" si="171"/>
        <v>18289.870000000003</v>
      </c>
      <c r="BX434" s="21">
        <f t="shared" si="172"/>
        <v>4206.67</v>
      </c>
      <c r="BY434" s="21">
        <f t="shared" si="173"/>
        <v>22496.54</v>
      </c>
      <c r="CA434" s="66"/>
    </row>
    <row r="435" spans="1:79">
      <c r="A435" s="73">
        <f t="shared" si="174"/>
        <v>422</v>
      </c>
      <c r="B435" s="8" t="s">
        <v>721</v>
      </c>
      <c r="C435" s="8" t="s">
        <v>722</v>
      </c>
      <c r="D435" s="8" t="s">
        <v>67</v>
      </c>
      <c r="E435" s="8" t="s">
        <v>67</v>
      </c>
      <c r="F435" s="8" t="s">
        <v>723</v>
      </c>
      <c r="G435" s="8" t="s">
        <v>611</v>
      </c>
      <c r="H435" s="8"/>
      <c r="I435" s="8" t="s">
        <v>724</v>
      </c>
      <c r="J435" s="8" t="s">
        <v>721</v>
      </c>
      <c r="K435" s="8" t="s">
        <v>722</v>
      </c>
      <c r="L435" s="8" t="s">
        <v>67</v>
      </c>
      <c r="M435" s="8" t="s">
        <v>67</v>
      </c>
      <c r="N435" s="8" t="s">
        <v>723</v>
      </c>
      <c r="O435" s="8" t="s">
        <v>611</v>
      </c>
      <c r="P435" s="8"/>
      <c r="Q435" s="8" t="s">
        <v>740</v>
      </c>
      <c r="R435" s="8" t="s">
        <v>741</v>
      </c>
      <c r="S435" s="8">
        <v>0</v>
      </c>
      <c r="T435" s="9" t="s">
        <v>49</v>
      </c>
      <c r="U435" s="9" t="s">
        <v>35</v>
      </c>
      <c r="V435" s="8" t="s">
        <v>746</v>
      </c>
      <c r="W435" s="10">
        <v>45657</v>
      </c>
      <c r="X435" s="8" t="s">
        <v>747</v>
      </c>
      <c r="Y435" s="8" t="s">
        <v>721</v>
      </c>
      <c r="Z435" s="8" t="s">
        <v>722</v>
      </c>
      <c r="AA435" s="8" t="s">
        <v>67</v>
      </c>
      <c r="AB435" s="8" t="s">
        <v>67</v>
      </c>
      <c r="AC435" s="8" t="s">
        <v>723</v>
      </c>
      <c r="AD435" s="8" t="s">
        <v>611</v>
      </c>
      <c r="AE435" s="8"/>
      <c r="AF435" s="11" t="s">
        <v>1981</v>
      </c>
      <c r="AG435" s="8"/>
      <c r="AH435" s="25">
        <v>40962</v>
      </c>
      <c r="AI435" s="25">
        <v>38164</v>
      </c>
      <c r="AJ435" s="25">
        <v>33575</v>
      </c>
      <c r="AK435" s="25">
        <v>22713</v>
      </c>
      <c r="AL435" s="25">
        <v>11222</v>
      </c>
      <c r="AM435" s="25">
        <v>5422</v>
      </c>
      <c r="AN435" s="25">
        <v>3319</v>
      </c>
      <c r="AO435" s="25">
        <v>3355</v>
      </c>
      <c r="AP435" s="25">
        <v>3518</v>
      </c>
      <c r="AQ435" s="25">
        <v>15156</v>
      </c>
      <c r="AR435" s="25">
        <v>29990</v>
      </c>
      <c r="AS435" s="26">
        <v>40729</v>
      </c>
      <c r="AT435" s="14">
        <f>AH435+AI435+AJ435+AK435+AL435+AM435+AN435+AO435+AP435+AQ435+AR435+AS435</f>
        <v>248125</v>
      </c>
      <c r="AU435" s="8" t="str">
        <f>AU$18</f>
        <v>W-5.1</v>
      </c>
      <c r="AV435" s="8" t="s">
        <v>1147</v>
      </c>
      <c r="AW435" s="8" t="s">
        <v>1165</v>
      </c>
      <c r="AX435" s="15">
        <v>8760</v>
      </c>
      <c r="AY435" s="9">
        <v>12</v>
      </c>
      <c r="AZ435" s="16">
        <v>5.13</v>
      </c>
      <c r="BA435" s="16">
        <v>94.87</v>
      </c>
      <c r="BB435" s="9">
        <f t="shared" si="157"/>
        <v>12728.8125</v>
      </c>
      <c r="BC435" s="9">
        <f t="shared" si="158"/>
        <v>235396.1875</v>
      </c>
      <c r="BD435" s="17">
        <f t="shared" si="159"/>
        <v>0</v>
      </c>
      <c r="BE435" s="17">
        <f t="shared" si="160"/>
        <v>0</v>
      </c>
      <c r="BF435" s="18">
        <f t="shared" si="161"/>
        <v>0</v>
      </c>
      <c r="BG435" s="18">
        <f t="shared" si="162"/>
        <v>0</v>
      </c>
      <c r="BH435" s="18">
        <f t="shared" si="163"/>
        <v>0</v>
      </c>
      <c r="BI435" s="19">
        <f t="shared" si="164"/>
        <v>0</v>
      </c>
      <c r="BJ435" s="20">
        <f t="shared" si="165"/>
        <v>0</v>
      </c>
      <c r="BK435" s="19">
        <f t="shared" si="166"/>
        <v>0</v>
      </c>
      <c r="BL435" s="20">
        <f t="shared" si="167"/>
        <v>0</v>
      </c>
      <c r="BM435" s="12">
        <f>VLOOKUP(AU435,Ceny!$A$3:$E$9,2,FALSE)</f>
        <v>6.4200000000000004E-3</v>
      </c>
      <c r="BN435" s="20">
        <f>ROUND(BM435*AX435*AW435*AZ435/100,2)</f>
        <v>320.24</v>
      </c>
      <c r="BO435" s="12">
        <f>VLOOKUP(AU435,Ceny!$A$3:$E$9,4,FALSE)</f>
        <v>4.96E-3</v>
      </c>
      <c r="BP435" s="20">
        <f>ROUND(BO435*AW435*AX435*BA435/100,2)</f>
        <v>4575.49</v>
      </c>
      <c r="BQ435" s="12">
        <f>VLOOKUP(AU435,Ceny!$A$3:$E$9,3,FALSE)</f>
        <v>2.3060000000000001E-2</v>
      </c>
      <c r="BR435" s="20">
        <f t="shared" si="168"/>
        <v>293.52999999999997</v>
      </c>
      <c r="BS435" s="12">
        <f>VLOOKUP(AU435,Ceny!$A$3:$E$9,5,FALSE)</f>
        <v>1.8329999999999999E-2</v>
      </c>
      <c r="BT435" s="20">
        <f t="shared" si="169"/>
        <v>4314.8100000000004</v>
      </c>
      <c r="BU435" s="20">
        <v>0</v>
      </c>
      <c r="BV435" s="68">
        <f t="shared" si="170"/>
        <v>0</v>
      </c>
      <c r="BW435" s="21">
        <f t="shared" si="171"/>
        <v>9504.07</v>
      </c>
      <c r="BX435" s="21">
        <f t="shared" si="172"/>
        <v>2185.94</v>
      </c>
      <c r="BY435" s="21">
        <f t="shared" si="173"/>
        <v>11690.01</v>
      </c>
      <c r="CA435" s="66"/>
    </row>
    <row r="436" spans="1:79">
      <c r="A436" s="73">
        <f t="shared" si="174"/>
        <v>423</v>
      </c>
      <c r="B436" s="8" t="s">
        <v>639</v>
      </c>
      <c r="C436" s="8" t="s">
        <v>640</v>
      </c>
      <c r="D436" s="8" t="s">
        <v>67</v>
      </c>
      <c r="E436" s="8" t="s">
        <v>67</v>
      </c>
      <c r="F436" s="8" t="s">
        <v>641</v>
      </c>
      <c r="G436" s="8" t="s">
        <v>642</v>
      </c>
      <c r="H436" s="8"/>
      <c r="I436" s="8" t="s">
        <v>643</v>
      </c>
      <c r="J436" s="8" t="s">
        <v>639</v>
      </c>
      <c r="K436" s="8" t="s">
        <v>640</v>
      </c>
      <c r="L436" s="8" t="s">
        <v>67</v>
      </c>
      <c r="M436" s="8" t="s">
        <v>67</v>
      </c>
      <c r="N436" s="8" t="s">
        <v>641</v>
      </c>
      <c r="O436" s="8" t="s">
        <v>642</v>
      </c>
      <c r="P436" s="8"/>
      <c r="Q436" s="8" t="s">
        <v>740</v>
      </c>
      <c r="R436" s="8" t="s">
        <v>741</v>
      </c>
      <c r="S436" s="8">
        <v>31.77</v>
      </c>
      <c r="T436" s="9" t="s">
        <v>49</v>
      </c>
      <c r="U436" s="9" t="s">
        <v>35</v>
      </c>
      <c r="V436" s="8" t="s">
        <v>746</v>
      </c>
      <c r="W436" s="10">
        <v>45657</v>
      </c>
      <c r="X436" s="8" t="s">
        <v>747</v>
      </c>
      <c r="Y436" s="8" t="s">
        <v>639</v>
      </c>
      <c r="Z436" s="8" t="s">
        <v>1029</v>
      </c>
      <c r="AA436" s="8" t="s">
        <v>67</v>
      </c>
      <c r="AB436" s="8" t="s">
        <v>67</v>
      </c>
      <c r="AC436" s="27" t="s">
        <v>1030</v>
      </c>
      <c r="AD436" s="8" t="s">
        <v>1133</v>
      </c>
      <c r="AE436" s="8"/>
      <c r="AF436" s="11" t="s">
        <v>1982</v>
      </c>
      <c r="AG436" s="28" t="s">
        <v>1983</v>
      </c>
      <c r="AH436" s="12">
        <v>27000</v>
      </c>
      <c r="AI436" s="12">
        <v>23000</v>
      </c>
      <c r="AJ436" s="12">
        <v>21000</v>
      </c>
      <c r="AK436" s="12">
        <v>17000</v>
      </c>
      <c r="AL436" s="12">
        <v>6000</v>
      </c>
      <c r="AM436" s="12">
        <v>5000</v>
      </c>
      <c r="AN436" s="12">
        <v>4000</v>
      </c>
      <c r="AO436" s="12">
        <v>4000</v>
      </c>
      <c r="AP436" s="12">
        <v>9000</v>
      </c>
      <c r="AQ436" s="12">
        <v>14000</v>
      </c>
      <c r="AR436" s="12">
        <v>18000</v>
      </c>
      <c r="AS436" s="13">
        <v>20000</v>
      </c>
      <c r="AT436" s="29">
        <v>168000</v>
      </c>
      <c r="AU436" s="8" t="str">
        <f t="shared" ref="AU436:AU447" si="179">AU$16</f>
        <v>W-4</v>
      </c>
      <c r="AV436" s="8" t="s">
        <v>1147</v>
      </c>
      <c r="AW436" s="8"/>
      <c r="AX436" s="15">
        <v>8760</v>
      </c>
      <c r="AY436" s="9">
        <v>12</v>
      </c>
      <c r="AZ436" s="16">
        <v>31.77</v>
      </c>
      <c r="BA436" s="16">
        <v>68.23</v>
      </c>
      <c r="BB436" s="9">
        <f t="shared" si="157"/>
        <v>53373.599999999999</v>
      </c>
      <c r="BC436" s="9">
        <f t="shared" si="158"/>
        <v>114626.4</v>
      </c>
      <c r="BD436" s="17">
        <f t="shared" si="159"/>
        <v>0</v>
      </c>
      <c r="BE436" s="17">
        <f t="shared" si="160"/>
        <v>0</v>
      </c>
      <c r="BF436" s="18">
        <f t="shared" si="161"/>
        <v>0</v>
      </c>
      <c r="BG436" s="18">
        <f t="shared" si="162"/>
        <v>0</v>
      </c>
      <c r="BH436" s="18">
        <f t="shared" si="163"/>
        <v>0</v>
      </c>
      <c r="BI436" s="19">
        <f t="shared" si="164"/>
        <v>0</v>
      </c>
      <c r="BJ436" s="20">
        <f t="shared" si="165"/>
        <v>0</v>
      </c>
      <c r="BK436" s="19">
        <f t="shared" si="166"/>
        <v>0</v>
      </c>
      <c r="BL436" s="20">
        <f t="shared" si="167"/>
        <v>0</v>
      </c>
      <c r="BM436" s="12">
        <f>VLOOKUP(AU436,Ceny!$A$3:$E$9,2,FALSE)</f>
        <v>204.77</v>
      </c>
      <c r="BN436" s="20">
        <f t="shared" ref="BN436:BN452" si="180">ROUND(BM436*AY436*AZ436/100,2)</f>
        <v>780.67</v>
      </c>
      <c r="BO436" s="12">
        <f>VLOOKUP(AU436,Ceny!$A$3:$E$9,4,FALSE)</f>
        <v>158.16</v>
      </c>
      <c r="BP436" s="20">
        <f t="shared" ref="BP436:BP452" si="181">ROUND(BO436*AY436*BA436/100,2)</f>
        <v>1294.95</v>
      </c>
      <c r="BQ436" s="12">
        <f>VLOOKUP(AU436,Ceny!$A$3:$E$9,3,FALSE)</f>
        <v>4.4069999999999998E-2</v>
      </c>
      <c r="BR436" s="20">
        <f t="shared" si="168"/>
        <v>2352.17</v>
      </c>
      <c r="BS436" s="12">
        <f>VLOOKUP(AU436,Ceny!$A$3:$E$9,5,FALSE)</f>
        <v>3.5020000000000003E-2</v>
      </c>
      <c r="BT436" s="20">
        <f t="shared" si="169"/>
        <v>4014.22</v>
      </c>
      <c r="BU436" s="23">
        <v>3.8999999999999998E-3</v>
      </c>
      <c r="BV436" s="68">
        <f t="shared" si="170"/>
        <v>655.20000000000005</v>
      </c>
      <c r="BW436" s="21">
        <f t="shared" si="171"/>
        <v>9097.2100000000009</v>
      </c>
      <c r="BX436" s="21">
        <f t="shared" si="172"/>
        <v>2092.36</v>
      </c>
      <c r="BY436" s="21">
        <f t="shared" si="173"/>
        <v>11189.570000000002</v>
      </c>
      <c r="CA436" s="66"/>
    </row>
    <row r="437" spans="1:79">
      <c r="A437" s="73">
        <f t="shared" si="174"/>
        <v>424</v>
      </c>
      <c r="B437" s="8" t="s">
        <v>639</v>
      </c>
      <c r="C437" s="8" t="s">
        <v>640</v>
      </c>
      <c r="D437" s="8" t="s">
        <v>67</v>
      </c>
      <c r="E437" s="8" t="s">
        <v>67</v>
      </c>
      <c r="F437" s="8" t="s">
        <v>641</v>
      </c>
      <c r="G437" s="8" t="s">
        <v>642</v>
      </c>
      <c r="H437" s="8"/>
      <c r="I437" s="8" t="s">
        <v>643</v>
      </c>
      <c r="J437" s="8" t="s">
        <v>639</v>
      </c>
      <c r="K437" s="8" t="s">
        <v>640</v>
      </c>
      <c r="L437" s="8" t="s">
        <v>67</v>
      </c>
      <c r="M437" s="8" t="s">
        <v>67</v>
      </c>
      <c r="N437" s="8" t="s">
        <v>641</v>
      </c>
      <c r="O437" s="8" t="s">
        <v>642</v>
      </c>
      <c r="P437" s="8"/>
      <c r="Q437" s="8" t="s">
        <v>740</v>
      </c>
      <c r="R437" s="8" t="s">
        <v>741</v>
      </c>
      <c r="S437" s="8">
        <v>6.48</v>
      </c>
      <c r="T437" s="9" t="s">
        <v>49</v>
      </c>
      <c r="U437" s="9" t="s">
        <v>35</v>
      </c>
      <c r="V437" s="8" t="s">
        <v>746</v>
      </c>
      <c r="W437" s="10">
        <v>45657</v>
      </c>
      <c r="X437" s="8" t="s">
        <v>747</v>
      </c>
      <c r="Y437" s="8" t="s">
        <v>639</v>
      </c>
      <c r="Z437" s="8" t="s">
        <v>1029</v>
      </c>
      <c r="AA437" s="8" t="s">
        <v>67</v>
      </c>
      <c r="AB437" s="8" t="s">
        <v>67</v>
      </c>
      <c r="AC437" s="27" t="s">
        <v>1052</v>
      </c>
      <c r="AD437" s="8">
        <v>6</v>
      </c>
      <c r="AE437" s="8"/>
      <c r="AF437" s="11" t="s">
        <v>1984</v>
      </c>
      <c r="AG437" s="28" t="s">
        <v>1985</v>
      </c>
      <c r="AH437" s="12">
        <v>27000</v>
      </c>
      <c r="AI437" s="12">
        <v>23000</v>
      </c>
      <c r="AJ437" s="12">
        <v>21000</v>
      </c>
      <c r="AK437" s="12">
        <v>17000</v>
      </c>
      <c r="AL437" s="12">
        <v>6000</v>
      </c>
      <c r="AM437" s="12">
        <v>5000</v>
      </c>
      <c r="AN437" s="12">
        <v>4000</v>
      </c>
      <c r="AO437" s="12">
        <v>4000</v>
      </c>
      <c r="AP437" s="12">
        <v>9000</v>
      </c>
      <c r="AQ437" s="12">
        <v>14000</v>
      </c>
      <c r="AR437" s="12">
        <v>18000</v>
      </c>
      <c r="AS437" s="13">
        <v>20000</v>
      </c>
      <c r="AT437" s="29">
        <v>168000</v>
      </c>
      <c r="AU437" s="8" t="str">
        <f t="shared" si="179"/>
        <v>W-4</v>
      </c>
      <c r="AV437" s="8" t="s">
        <v>1147</v>
      </c>
      <c r="AW437" s="8"/>
      <c r="AX437" s="15">
        <v>8760</v>
      </c>
      <c r="AY437" s="9">
        <v>12</v>
      </c>
      <c r="AZ437" s="16">
        <v>6.48</v>
      </c>
      <c r="BA437" s="16">
        <v>93.52</v>
      </c>
      <c r="BB437" s="9">
        <f t="shared" si="157"/>
        <v>10886.4</v>
      </c>
      <c r="BC437" s="9">
        <f t="shared" si="158"/>
        <v>157113.60000000001</v>
      </c>
      <c r="BD437" s="17">
        <f t="shared" si="159"/>
        <v>0</v>
      </c>
      <c r="BE437" s="17">
        <f t="shared" si="160"/>
        <v>0</v>
      </c>
      <c r="BF437" s="18">
        <f t="shared" si="161"/>
        <v>0</v>
      </c>
      <c r="BG437" s="18">
        <f t="shared" si="162"/>
        <v>0</v>
      </c>
      <c r="BH437" s="18">
        <f t="shared" si="163"/>
        <v>0</v>
      </c>
      <c r="BI437" s="19">
        <f t="shared" si="164"/>
        <v>0</v>
      </c>
      <c r="BJ437" s="20">
        <f t="shared" si="165"/>
        <v>0</v>
      </c>
      <c r="BK437" s="19">
        <f t="shared" si="166"/>
        <v>0</v>
      </c>
      <c r="BL437" s="20">
        <f t="shared" si="167"/>
        <v>0</v>
      </c>
      <c r="BM437" s="12">
        <f>VLOOKUP(AU437,Ceny!$A$3:$E$9,2,FALSE)</f>
        <v>204.77</v>
      </c>
      <c r="BN437" s="20">
        <f t="shared" si="180"/>
        <v>159.22999999999999</v>
      </c>
      <c r="BO437" s="12">
        <f>VLOOKUP(AU437,Ceny!$A$3:$E$9,4,FALSE)</f>
        <v>158.16</v>
      </c>
      <c r="BP437" s="20">
        <f t="shared" si="181"/>
        <v>1774.93</v>
      </c>
      <c r="BQ437" s="12">
        <f>VLOOKUP(AU437,Ceny!$A$3:$E$9,3,FALSE)</f>
        <v>4.4069999999999998E-2</v>
      </c>
      <c r="BR437" s="20">
        <f t="shared" si="168"/>
        <v>479.76</v>
      </c>
      <c r="BS437" s="12">
        <f>VLOOKUP(AU437,Ceny!$A$3:$E$9,5,FALSE)</f>
        <v>3.5020000000000003E-2</v>
      </c>
      <c r="BT437" s="20">
        <f t="shared" si="169"/>
        <v>5502.12</v>
      </c>
      <c r="BU437" s="23">
        <v>3.8999999999999998E-3</v>
      </c>
      <c r="BV437" s="68">
        <f t="shared" si="170"/>
        <v>655.20000000000005</v>
      </c>
      <c r="BW437" s="21">
        <f t="shared" si="171"/>
        <v>8571.24</v>
      </c>
      <c r="BX437" s="21">
        <f t="shared" si="172"/>
        <v>1971.39</v>
      </c>
      <c r="BY437" s="21">
        <f t="shared" si="173"/>
        <v>10542.63</v>
      </c>
      <c r="CA437" s="66"/>
    </row>
    <row r="438" spans="1:79">
      <c r="A438" s="73">
        <f t="shared" si="174"/>
        <v>425</v>
      </c>
      <c r="B438" s="8" t="s">
        <v>639</v>
      </c>
      <c r="C438" s="8" t="s">
        <v>640</v>
      </c>
      <c r="D438" s="8" t="s">
        <v>67</v>
      </c>
      <c r="E438" s="8" t="s">
        <v>67</v>
      </c>
      <c r="F438" s="8" t="s">
        <v>641</v>
      </c>
      <c r="G438" s="8" t="s">
        <v>642</v>
      </c>
      <c r="H438" s="8"/>
      <c r="I438" s="8" t="s">
        <v>643</v>
      </c>
      <c r="J438" s="8" t="s">
        <v>639</v>
      </c>
      <c r="K438" s="8" t="s">
        <v>640</v>
      </c>
      <c r="L438" s="8" t="s">
        <v>67</v>
      </c>
      <c r="M438" s="8" t="s">
        <v>67</v>
      </c>
      <c r="N438" s="8" t="s">
        <v>641</v>
      </c>
      <c r="O438" s="8" t="s">
        <v>642</v>
      </c>
      <c r="P438" s="8"/>
      <c r="Q438" s="8" t="s">
        <v>740</v>
      </c>
      <c r="R438" s="8" t="s">
        <v>741</v>
      </c>
      <c r="S438" s="8">
        <v>0</v>
      </c>
      <c r="T438" s="9" t="s">
        <v>49</v>
      </c>
      <c r="U438" s="9" t="s">
        <v>35</v>
      </c>
      <c r="V438" s="8" t="s">
        <v>746</v>
      </c>
      <c r="W438" s="10">
        <v>45657</v>
      </c>
      <c r="X438" s="8" t="s">
        <v>747</v>
      </c>
      <c r="Y438" s="8" t="s">
        <v>639</v>
      </c>
      <c r="Z438" s="8" t="s">
        <v>1029</v>
      </c>
      <c r="AA438" s="8" t="s">
        <v>67</v>
      </c>
      <c r="AB438" s="8" t="s">
        <v>67</v>
      </c>
      <c r="AC438" s="27" t="s">
        <v>1052</v>
      </c>
      <c r="AD438" s="8">
        <v>10</v>
      </c>
      <c r="AE438" s="8"/>
      <c r="AF438" s="30" t="s">
        <v>1986</v>
      </c>
      <c r="AG438" s="28" t="s">
        <v>1987</v>
      </c>
      <c r="AH438" s="12">
        <v>27000</v>
      </c>
      <c r="AI438" s="12">
        <v>23000</v>
      </c>
      <c r="AJ438" s="12">
        <v>21000</v>
      </c>
      <c r="AK438" s="12">
        <v>17000</v>
      </c>
      <c r="AL438" s="12">
        <v>6000</v>
      </c>
      <c r="AM438" s="12">
        <v>5000</v>
      </c>
      <c r="AN438" s="12">
        <v>4000</v>
      </c>
      <c r="AO438" s="12">
        <v>4000</v>
      </c>
      <c r="AP438" s="12">
        <v>9000</v>
      </c>
      <c r="AQ438" s="12">
        <v>14000</v>
      </c>
      <c r="AR438" s="12">
        <v>18000</v>
      </c>
      <c r="AS438" s="13">
        <v>20000</v>
      </c>
      <c r="AT438" s="29">
        <v>168000</v>
      </c>
      <c r="AU438" s="8" t="str">
        <f t="shared" si="179"/>
        <v>W-4</v>
      </c>
      <c r="AV438" s="8" t="s">
        <v>1147</v>
      </c>
      <c r="AW438" s="8"/>
      <c r="AX438" s="15">
        <v>8760</v>
      </c>
      <c r="AY438" s="9">
        <v>12</v>
      </c>
      <c r="AZ438" s="16">
        <v>0</v>
      </c>
      <c r="BA438" s="16">
        <v>100</v>
      </c>
      <c r="BB438" s="9">
        <f t="shared" si="157"/>
        <v>0</v>
      </c>
      <c r="BC438" s="9">
        <f t="shared" si="158"/>
        <v>168000</v>
      </c>
      <c r="BD438" s="17">
        <f t="shared" si="159"/>
        <v>0</v>
      </c>
      <c r="BE438" s="17">
        <f t="shared" si="160"/>
        <v>0</v>
      </c>
      <c r="BF438" s="18">
        <f t="shared" si="161"/>
        <v>0</v>
      </c>
      <c r="BG438" s="18">
        <f t="shared" si="162"/>
        <v>0</v>
      </c>
      <c r="BH438" s="18">
        <f t="shared" si="163"/>
        <v>0</v>
      </c>
      <c r="BI438" s="19">
        <f t="shared" si="164"/>
        <v>0</v>
      </c>
      <c r="BJ438" s="20">
        <f t="shared" si="165"/>
        <v>0</v>
      </c>
      <c r="BK438" s="19">
        <f t="shared" si="166"/>
        <v>0</v>
      </c>
      <c r="BL438" s="20">
        <f t="shared" si="167"/>
        <v>0</v>
      </c>
      <c r="BM438" s="12">
        <f>VLOOKUP(AU438,Ceny!$A$3:$E$9,2,FALSE)</f>
        <v>204.77</v>
      </c>
      <c r="BN438" s="20">
        <f t="shared" si="180"/>
        <v>0</v>
      </c>
      <c r="BO438" s="12">
        <f>VLOOKUP(AU438,Ceny!$A$3:$E$9,4,FALSE)</f>
        <v>158.16</v>
      </c>
      <c r="BP438" s="20">
        <f t="shared" si="181"/>
        <v>1897.92</v>
      </c>
      <c r="BQ438" s="12">
        <f>VLOOKUP(AU438,Ceny!$A$3:$E$9,3,FALSE)</f>
        <v>4.4069999999999998E-2</v>
      </c>
      <c r="BR438" s="20">
        <f t="shared" si="168"/>
        <v>0</v>
      </c>
      <c r="BS438" s="12">
        <f>VLOOKUP(AU438,Ceny!$A$3:$E$9,5,FALSE)</f>
        <v>3.5020000000000003E-2</v>
      </c>
      <c r="BT438" s="20">
        <f t="shared" si="169"/>
        <v>5883.36</v>
      </c>
      <c r="BU438" s="20">
        <v>0</v>
      </c>
      <c r="BV438" s="68">
        <f t="shared" si="170"/>
        <v>0</v>
      </c>
      <c r="BW438" s="21">
        <f t="shared" si="171"/>
        <v>7781.28</v>
      </c>
      <c r="BX438" s="21">
        <f t="shared" si="172"/>
        <v>1789.69</v>
      </c>
      <c r="BY438" s="21">
        <f t="shared" si="173"/>
        <v>9570.9699999999993</v>
      </c>
      <c r="CA438" s="66"/>
    </row>
    <row r="439" spans="1:79">
      <c r="A439" s="73">
        <f t="shared" si="174"/>
        <v>426</v>
      </c>
      <c r="B439" s="8" t="s">
        <v>639</v>
      </c>
      <c r="C439" s="8" t="s">
        <v>640</v>
      </c>
      <c r="D439" s="8" t="s">
        <v>67</v>
      </c>
      <c r="E439" s="8" t="s">
        <v>67</v>
      </c>
      <c r="F439" s="8" t="s">
        <v>641</v>
      </c>
      <c r="G439" s="8" t="s">
        <v>642</v>
      </c>
      <c r="H439" s="8"/>
      <c r="I439" s="8" t="s">
        <v>643</v>
      </c>
      <c r="J439" s="8" t="s">
        <v>639</v>
      </c>
      <c r="K439" s="8" t="s">
        <v>640</v>
      </c>
      <c r="L439" s="8" t="s">
        <v>67</v>
      </c>
      <c r="M439" s="8" t="s">
        <v>67</v>
      </c>
      <c r="N439" s="8" t="s">
        <v>641</v>
      </c>
      <c r="O439" s="8" t="s">
        <v>642</v>
      </c>
      <c r="P439" s="8"/>
      <c r="Q439" s="8" t="s">
        <v>740</v>
      </c>
      <c r="R439" s="8" t="s">
        <v>741</v>
      </c>
      <c r="S439" s="8">
        <v>11.2</v>
      </c>
      <c r="T439" s="9" t="s">
        <v>49</v>
      </c>
      <c r="U439" s="9" t="s">
        <v>35</v>
      </c>
      <c r="V439" s="8" t="s">
        <v>746</v>
      </c>
      <c r="W439" s="10">
        <v>45657</v>
      </c>
      <c r="X439" s="8" t="s">
        <v>747</v>
      </c>
      <c r="Y439" s="8" t="s">
        <v>639</v>
      </c>
      <c r="Z439" s="8" t="s">
        <v>1029</v>
      </c>
      <c r="AA439" s="8" t="s">
        <v>67</v>
      </c>
      <c r="AB439" s="8" t="s">
        <v>67</v>
      </c>
      <c r="AC439" s="27" t="s">
        <v>1052</v>
      </c>
      <c r="AD439" s="8">
        <v>16</v>
      </c>
      <c r="AE439" s="8"/>
      <c r="AF439" s="11" t="s">
        <v>1988</v>
      </c>
      <c r="AG439" s="28" t="s">
        <v>1989</v>
      </c>
      <c r="AH439" s="12">
        <v>27000</v>
      </c>
      <c r="AI439" s="12">
        <v>23000</v>
      </c>
      <c r="AJ439" s="12">
        <v>21000</v>
      </c>
      <c r="AK439" s="12">
        <v>17000</v>
      </c>
      <c r="AL439" s="12">
        <v>6000</v>
      </c>
      <c r="AM439" s="12">
        <v>5000</v>
      </c>
      <c r="AN439" s="12">
        <v>4000</v>
      </c>
      <c r="AO439" s="12">
        <v>4000</v>
      </c>
      <c r="AP439" s="12">
        <v>9000</v>
      </c>
      <c r="AQ439" s="12">
        <v>14000</v>
      </c>
      <c r="AR439" s="12">
        <v>18000</v>
      </c>
      <c r="AS439" s="13">
        <v>20000</v>
      </c>
      <c r="AT439" s="29">
        <v>168000</v>
      </c>
      <c r="AU439" s="8" t="str">
        <f t="shared" si="179"/>
        <v>W-4</v>
      </c>
      <c r="AV439" s="8" t="s">
        <v>1147</v>
      </c>
      <c r="AW439" s="8"/>
      <c r="AX439" s="15">
        <v>8760</v>
      </c>
      <c r="AY439" s="9">
        <v>12</v>
      </c>
      <c r="AZ439" s="16">
        <v>11.2</v>
      </c>
      <c r="BA439" s="16">
        <v>88.8</v>
      </c>
      <c r="BB439" s="9">
        <f t="shared" si="157"/>
        <v>18815.999999999996</v>
      </c>
      <c r="BC439" s="9">
        <f t="shared" si="158"/>
        <v>149184</v>
      </c>
      <c r="BD439" s="17">
        <f t="shared" si="159"/>
        <v>0</v>
      </c>
      <c r="BE439" s="17">
        <f t="shared" si="160"/>
        <v>0</v>
      </c>
      <c r="BF439" s="18">
        <f t="shared" si="161"/>
        <v>0</v>
      </c>
      <c r="BG439" s="18">
        <f t="shared" si="162"/>
        <v>0</v>
      </c>
      <c r="BH439" s="18">
        <f t="shared" si="163"/>
        <v>0</v>
      </c>
      <c r="BI439" s="19">
        <f t="shared" si="164"/>
        <v>0</v>
      </c>
      <c r="BJ439" s="20">
        <f t="shared" si="165"/>
        <v>0</v>
      </c>
      <c r="BK439" s="19">
        <f t="shared" si="166"/>
        <v>0</v>
      </c>
      <c r="BL439" s="20">
        <f t="shared" si="167"/>
        <v>0</v>
      </c>
      <c r="BM439" s="12">
        <f>VLOOKUP(AU439,Ceny!$A$3:$E$9,2,FALSE)</f>
        <v>204.77</v>
      </c>
      <c r="BN439" s="20">
        <f t="shared" si="180"/>
        <v>275.20999999999998</v>
      </c>
      <c r="BO439" s="12">
        <f>VLOOKUP(AU439,Ceny!$A$3:$E$9,4,FALSE)</f>
        <v>158.16</v>
      </c>
      <c r="BP439" s="20">
        <f t="shared" si="181"/>
        <v>1685.35</v>
      </c>
      <c r="BQ439" s="12">
        <f>VLOOKUP(AU439,Ceny!$A$3:$E$9,3,FALSE)</f>
        <v>4.4069999999999998E-2</v>
      </c>
      <c r="BR439" s="20">
        <f t="shared" si="168"/>
        <v>829.22</v>
      </c>
      <c r="BS439" s="12">
        <f>VLOOKUP(AU439,Ceny!$A$3:$E$9,5,FALSE)</f>
        <v>3.5020000000000003E-2</v>
      </c>
      <c r="BT439" s="20">
        <f t="shared" si="169"/>
        <v>5224.42</v>
      </c>
      <c r="BU439" s="23">
        <v>3.8999999999999998E-3</v>
      </c>
      <c r="BV439" s="68">
        <f t="shared" si="170"/>
        <v>655.20000000000005</v>
      </c>
      <c r="BW439" s="21">
        <f t="shared" si="171"/>
        <v>8669.4000000000015</v>
      </c>
      <c r="BX439" s="21">
        <f t="shared" si="172"/>
        <v>1993.96</v>
      </c>
      <c r="BY439" s="21">
        <f t="shared" si="173"/>
        <v>10663.36</v>
      </c>
      <c r="CA439" s="66"/>
    </row>
    <row r="440" spans="1:79">
      <c r="A440" s="73">
        <f t="shared" si="174"/>
        <v>427</v>
      </c>
      <c r="B440" s="8" t="s">
        <v>639</v>
      </c>
      <c r="C440" s="8" t="s">
        <v>640</v>
      </c>
      <c r="D440" s="8" t="s">
        <v>67</v>
      </c>
      <c r="E440" s="8" t="s">
        <v>67</v>
      </c>
      <c r="F440" s="8" t="s">
        <v>641</v>
      </c>
      <c r="G440" s="8" t="s">
        <v>642</v>
      </c>
      <c r="H440" s="8"/>
      <c r="I440" s="8" t="s">
        <v>643</v>
      </c>
      <c r="J440" s="8" t="s">
        <v>639</v>
      </c>
      <c r="K440" s="8" t="s">
        <v>640</v>
      </c>
      <c r="L440" s="8" t="s">
        <v>67</v>
      </c>
      <c r="M440" s="8" t="s">
        <v>67</v>
      </c>
      <c r="N440" s="8" t="s">
        <v>641</v>
      </c>
      <c r="O440" s="8" t="s">
        <v>642</v>
      </c>
      <c r="P440" s="8"/>
      <c r="Q440" s="8" t="s">
        <v>740</v>
      </c>
      <c r="R440" s="8" t="s">
        <v>741</v>
      </c>
      <c r="S440" s="8">
        <v>0</v>
      </c>
      <c r="T440" s="9" t="s">
        <v>49</v>
      </c>
      <c r="U440" s="9" t="s">
        <v>35</v>
      </c>
      <c r="V440" s="8" t="s">
        <v>746</v>
      </c>
      <c r="W440" s="10">
        <v>45657</v>
      </c>
      <c r="X440" s="8" t="s">
        <v>747</v>
      </c>
      <c r="Y440" s="8" t="s">
        <v>639</v>
      </c>
      <c r="Z440" s="8" t="s">
        <v>1029</v>
      </c>
      <c r="AA440" s="8" t="s">
        <v>67</v>
      </c>
      <c r="AB440" s="8" t="s">
        <v>67</v>
      </c>
      <c r="AC440" s="27" t="s">
        <v>1052</v>
      </c>
      <c r="AD440" s="8">
        <v>20</v>
      </c>
      <c r="AE440" s="8"/>
      <c r="AF440" s="11" t="s">
        <v>1990</v>
      </c>
      <c r="AG440" s="28" t="s">
        <v>1991</v>
      </c>
      <c r="AH440" s="12">
        <v>15000</v>
      </c>
      <c r="AI440" s="12">
        <v>12000</v>
      </c>
      <c r="AJ440" s="12">
        <v>10000</v>
      </c>
      <c r="AK440" s="12">
        <v>10000</v>
      </c>
      <c r="AL440" s="12">
        <v>4000</v>
      </c>
      <c r="AM440" s="12">
        <v>3000</v>
      </c>
      <c r="AN440" s="12">
        <v>3000</v>
      </c>
      <c r="AO440" s="12">
        <v>3000</v>
      </c>
      <c r="AP440" s="12">
        <v>5000</v>
      </c>
      <c r="AQ440" s="12">
        <v>7000</v>
      </c>
      <c r="AR440" s="12">
        <v>15000</v>
      </c>
      <c r="AS440" s="13">
        <v>15000</v>
      </c>
      <c r="AT440" s="29">
        <v>102000</v>
      </c>
      <c r="AU440" s="8" t="str">
        <f t="shared" si="179"/>
        <v>W-4</v>
      </c>
      <c r="AV440" s="8" t="s">
        <v>1147</v>
      </c>
      <c r="AW440" s="8"/>
      <c r="AX440" s="15">
        <v>8760</v>
      </c>
      <c r="AY440" s="9">
        <v>12</v>
      </c>
      <c r="AZ440" s="16">
        <v>0</v>
      </c>
      <c r="BA440" s="16">
        <v>100</v>
      </c>
      <c r="BB440" s="9">
        <f t="shared" si="157"/>
        <v>0</v>
      </c>
      <c r="BC440" s="9">
        <f t="shared" si="158"/>
        <v>102000</v>
      </c>
      <c r="BD440" s="17">
        <f t="shared" si="159"/>
        <v>0</v>
      </c>
      <c r="BE440" s="17">
        <f t="shared" si="160"/>
        <v>0</v>
      </c>
      <c r="BF440" s="18">
        <f t="shared" si="161"/>
        <v>0</v>
      </c>
      <c r="BG440" s="18">
        <f t="shared" si="162"/>
        <v>0</v>
      </c>
      <c r="BH440" s="18">
        <f t="shared" si="163"/>
        <v>0</v>
      </c>
      <c r="BI440" s="19">
        <f t="shared" si="164"/>
        <v>0</v>
      </c>
      <c r="BJ440" s="20">
        <f t="shared" si="165"/>
        <v>0</v>
      </c>
      <c r="BK440" s="19">
        <f t="shared" si="166"/>
        <v>0</v>
      </c>
      <c r="BL440" s="20">
        <f t="shared" si="167"/>
        <v>0</v>
      </c>
      <c r="BM440" s="12">
        <f>VLOOKUP(AU440,Ceny!$A$3:$E$9,2,FALSE)</f>
        <v>204.77</v>
      </c>
      <c r="BN440" s="20">
        <f t="shared" si="180"/>
        <v>0</v>
      </c>
      <c r="BO440" s="12">
        <f>VLOOKUP(AU440,Ceny!$A$3:$E$9,4,FALSE)</f>
        <v>158.16</v>
      </c>
      <c r="BP440" s="20">
        <f t="shared" si="181"/>
        <v>1897.92</v>
      </c>
      <c r="BQ440" s="12">
        <f>VLOOKUP(AU440,Ceny!$A$3:$E$9,3,FALSE)</f>
        <v>4.4069999999999998E-2</v>
      </c>
      <c r="BR440" s="20">
        <f t="shared" si="168"/>
        <v>0</v>
      </c>
      <c r="BS440" s="12">
        <f>VLOOKUP(AU440,Ceny!$A$3:$E$9,5,FALSE)</f>
        <v>3.5020000000000003E-2</v>
      </c>
      <c r="BT440" s="20">
        <f t="shared" si="169"/>
        <v>3572.04</v>
      </c>
      <c r="BU440" s="20">
        <v>0</v>
      </c>
      <c r="BV440" s="68">
        <f t="shared" si="170"/>
        <v>0</v>
      </c>
      <c r="BW440" s="21">
        <f t="shared" si="171"/>
        <v>5469.96</v>
      </c>
      <c r="BX440" s="21">
        <f t="shared" si="172"/>
        <v>1258.0899999999999</v>
      </c>
      <c r="BY440" s="21">
        <f t="shared" si="173"/>
        <v>6728.05</v>
      </c>
      <c r="CA440" s="66"/>
    </row>
    <row r="441" spans="1:79">
      <c r="A441" s="73">
        <f t="shared" si="174"/>
        <v>428</v>
      </c>
      <c r="B441" s="8" t="s">
        <v>639</v>
      </c>
      <c r="C441" s="8" t="s">
        <v>640</v>
      </c>
      <c r="D441" s="8" t="s">
        <v>67</v>
      </c>
      <c r="E441" s="8" t="s">
        <v>67</v>
      </c>
      <c r="F441" s="8" t="s">
        <v>641</v>
      </c>
      <c r="G441" s="8" t="s">
        <v>642</v>
      </c>
      <c r="H441" s="8"/>
      <c r="I441" s="8" t="s">
        <v>643</v>
      </c>
      <c r="J441" s="8" t="s">
        <v>639</v>
      </c>
      <c r="K441" s="8" t="s">
        <v>640</v>
      </c>
      <c r="L441" s="8" t="s">
        <v>67</v>
      </c>
      <c r="M441" s="8" t="s">
        <v>67</v>
      </c>
      <c r="N441" s="8" t="s">
        <v>641</v>
      </c>
      <c r="O441" s="8" t="s">
        <v>642</v>
      </c>
      <c r="P441" s="8"/>
      <c r="Q441" s="8" t="s">
        <v>740</v>
      </c>
      <c r="R441" s="8" t="s">
        <v>741</v>
      </c>
      <c r="S441" s="8">
        <v>0</v>
      </c>
      <c r="T441" s="9" t="s">
        <v>49</v>
      </c>
      <c r="U441" s="9" t="s">
        <v>35</v>
      </c>
      <c r="V441" s="8" t="s">
        <v>746</v>
      </c>
      <c r="W441" s="10">
        <v>45657</v>
      </c>
      <c r="X441" s="8" t="s">
        <v>747</v>
      </c>
      <c r="Y441" s="8" t="s">
        <v>639</v>
      </c>
      <c r="Z441" s="8" t="s">
        <v>1029</v>
      </c>
      <c r="AA441" s="8" t="s">
        <v>67</v>
      </c>
      <c r="AB441" s="8" t="s">
        <v>67</v>
      </c>
      <c r="AC441" s="27" t="s">
        <v>1134</v>
      </c>
      <c r="AD441" s="8">
        <v>3</v>
      </c>
      <c r="AE441" s="8"/>
      <c r="AF441" s="11" t="s">
        <v>1992</v>
      </c>
      <c r="AG441" s="28" t="s">
        <v>1993</v>
      </c>
      <c r="AH441" s="12">
        <v>27000</v>
      </c>
      <c r="AI441" s="12">
        <v>23000</v>
      </c>
      <c r="AJ441" s="12">
        <v>21000</v>
      </c>
      <c r="AK441" s="12">
        <v>17000</v>
      </c>
      <c r="AL441" s="12">
        <v>6000</v>
      </c>
      <c r="AM441" s="12">
        <v>5000</v>
      </c>
      <c r="AN441" s="12">
        <v>4000</v>
      </c>
      <c r="AO441" s="12">
        <v>4000</v>
      </c>
      <c r="AP441" s="12">
        <v>9000</v>
      </c>
      <c r="AQ441" s="12">
        <v>14000</v>
      </c>
      <c r="AR441" s="12">
        <v>18000</v>
      </c>
      <c r="AS441" s="13">
        <v>20000</v>
      </c>
      <c r="AT441" s="29">
        <v>168000</v>
      </c>
      <c r="AU441" s="8" t="str">
        <f t="shared" si="179"/>
        <v>W-4</v>
      </c>
      <c r="AV441" s="8" t="s">
        <v>1147</v>
      </c>
      <c r="AW441" s="8"/>
      <c r="AX441" s="15">
        <v>8760</v>
      </c>
      <c r="AY441" s="9">
        <v>12</v>
      </c>
      <c r="AZ441" s="16">
        <v>0</v>
      </c>
      <c r="BA441" s="16">
        <v>100</v>
      </c>
      <c r="BB441" s="9">
        <f t="shared" si="157"/>
        <v>0</v>
      </c>
      <c r="BC441" s="9">
        <f t="shared" si="158"/>
        <v>168000</v>
      </c>
      <c r="BD441" s="17">
        <f t="shared" si="159"/>
        <v>0</v>
      </c>
      <c r="BE441" s="17">
        <f t="shared" si="160"/>
        <v>0</v>
      </c>
      <c r="BF441" s="18">
        <f t="shared" si="161"/>
        <v>0</v>
      </c>
      <c r="BG441" s="18">
        <f t="shared" si="162"/>
        <v>0</v>
      </c>
      <c r="BH441" s="18">
        <f t="shared" si="163"/>
        <v>0</v>
      </c>
      <c r="BI441" s="19">
        <f t="shared" si="164"/>
        <v>0</v>
      </c>
      <c r="BJ441" s="20">
        <f t="shared" si="165"/>
        <v>0</v>
      </c>
      <c r="BK441" s="19">
        <f t="shared" si="166"/>
        <v>0</v>
      </c>
      <c r="BL441" s="20">
        <f t="shared" si="167"/>
        <v>0</v>
      </c>
      <c r="BM441" s="12">
        <f>VLOOKUP(AU441,Ceny!$A$3:$E$9,2,FALSE)</f>
        <v>204.77</v>
      </c>
      <c r="BN441" s="20">
        <f t="shared" si="180"/>
        <v>0</v>
      </c>
      <c r="BO441" s="12">
        <f>VLOOKUP(AU441,Ceny!$A$3:$E$9,4,FALSE)</f>
        <v>158.16</v>
      </c>
      <c r="BP441" s="20">
        <f t="shared" si="181"/>
        <v>1897.92</v>
      </c>
      <c r="BQ441" s="12">
        <f>VLOOKUP(AU441,Ceny!$A$3:$E$9,3,FALSE)</f>
        <v>4.4069999999999998E-2</v>
      </c>
      <c r="BR441" s="20">
        <f t="shared" si="168"/>
        <v>0</v>
      </c>
      <c r="BS441" s="12">
        <f>VLOOKUP(AU441,Ceny!$A$3:$E$9,5,FALSE)</f>
        <v>3.5020000000000003E-2</v>
      </c>
      <c r="BT441" s="20">
        <f t="shared" si="169"/>
        <v>5883.36</v>
      </c>
      <c r="BU441" s="20">
        <v>0</v>
      </c>
      <c r="BV441" s="68">
        <f t="shared" si="170"/>
        <v>0</v>
      </c>
      <c r="BW441" s="21">
        <f t="shared" si="171"/>
        <v>7781.28</v>
      </c>
      <c r="BX441" s="21">
        <f t="shared" si="172"/>
        <v>1789.69</v>
      </c>
      <c r="BY441" s="21">
        <f t="shared" si="173"/>
        <v>9570.9699999999993</v>
      </c>
      <c r="CA441" s="66"/>
    </row>
    <row r="442" spans="1:79">
      <c r="A442" s="73">
        <f t="shared" si="174"/>
        <v>429</v>
      </c>
      <c r="B442" s="8" t="s">
        <v>639</v>
      </c>
      <c r="C442" s="8" t="s">
        <v>640</v>
      </c>
      <c r="D442" s="8" t="s">
        <v>67</v>
      </c>
      <c r="E442" s="8" t="s">
        <v>67</v>
      </c>
      <c r="F442" s="8" t="s">
        <v>641</v>
      </c>
      <c r="G442" s="8" t="s">
        <v>642</v>
      </c>
      <c r="H442" s="8"/>
      <c r="I442" s="8" t="s">
        <v>643</v>
      </c>
      <c r="J442" s="8" t="s">
        <v>639</v>
      </c>
      <c r="K442" s="8" t="s">
        <v>640</v>
      </c>
      <c r="L442" s="8" t="s">
        <v>67</v>
      </c>
      <c r="M442" s="8" t="s">
        <v>67</v>
      </c>
      <c r="N442" s="8" t="s">
        <v>641</v>
      </c>
      <c r="O442" s="8" t="s">
        <v>642</v>
      </c>
      <c r="P442" s="8"/>
      <c r="Q442" s="8" t="s">
        <v>740</v>
      </c>
      <c r="R442" s="8" t="s">
        <v>741</v>
      </c>
      <c r="S442" s="8">
        <v>0</v>
      </c>
      <c r="T442" s="9" t="s">
        <v>49</v>
      </c>
      <c r="U442" s="9" t="s">
        <v>35</v>
      </c>
      <c r="V442" s="8" t="s">
        <v>746</v>
      </c>
      <c r="W442" s="10">
        <v>45657</v>
      </c>
      <c r="X442" s="8" t="s">
        <v>747</v>
      </c>
      <c r="Y442" s="8" t="s">
        <v>639</v>
      </c>
      <c r="Z442" s="8" t="s">
        <v>1029</v>
      </c>
      <c r="AA442" s="8" t="s">
        <v>67</v>
      </c>
      <c r="AB442" s="8" t="s">
        <v>67</v>
      </c>
      <c r="AC442" s="27" t="s">
        <v>1134</v>
      </c>
      <c r="AD442" s="8">
        <v>9</v>
      </c>
      <c r="AE442" s="8"/>
      <c r="AF442" s="11" t="s">
        <v>1994</v>
      </c>
      <c r="AG442" s="28" t="s">
        <v>1995</v>
      </c>
      <c r="AH442" s="12">
        <v>27000</v>
      </c>
      <c r="AI442" s="12">
        <v>23000</v>
      </c>
      <c r="AJ442" s="12">
        <v>21000</v>
      </c>
      <c r="AK442" s="12">
        <v>17000</v>
      </c>
      <c r="AL442" s="12">
        <v>6000</v>
      </c>
      <c r="AM442" s="12">
        <v>5000</v>
      </c>
      <c r="AN442" s="12">
        <v>4000</v>
      </c>
      <c r="AO442" s="12">
        <v>4000</v>
      </c>
      <c r="AP442" s="12">
        <v>9000</v>
      </c>
      <c r="AQ442" s="12">
        <v>14000</v>
      </c>
      <c r="AR442" s="12">
        <v>18000</v>
      </c>
      <c r="AS442" s="13">
        <v>20000</v>
      </c>
      <c r="AT442" s="29">
        <v>168000</v>
      </c>
      <c r="AU442" s="8" t="str">
        <f t="shared" si="179"/>
        <v>W-4</v>
      </c>
      <c r="AV442" s="8" t="s">
        <v>1147</v>
      </c>
      <c r="AW442" s="8"/>
      <c r="AX442" s="15">
        <v>8760</v>
      </c>
      <c r="AY442" s="9">
        <v>12</v>
      </c>
      <c r="AZ442" s="16">
        <v>0</v>
      </c>
      <c r="BA442" s="16">
        <v>100</v>
      </c>
      <c r="BB442" s="9">
        <f t="shared" si="157"/>
        <v>0</v>
      </c>
      <c r="BC442" s="9">
        <f t="shared" si="158"/>
        <v>168000</v>
      </c>
      <c r="BD442" s="17">
        <f t="shared" si="159"/>
        <v>0</v>
      </c>
      <c r="BE442" s="17">
        <f t="shared" si="160"/>
        <v>0</v>
      </c>
      <c r="BF442" s="18">
        <f t="shared" si="161"/>
        <v>0</v>
      </c>
      <c r="BG442" s="18">
        <f t="shared" si="162"/>
        <v>0</v>
      </c>
      <c r="BH442" s="18">
        <f t="shared" si="163"/>
        <v>0</v>
      </c>
      <c r="BI442" s="19">
        <f t="shared" si="164"/>
        <v>0</v>
      </c>
      <c r="BJ442" s="20">
        <f t="shared" si="165"/>
        <v>0</v>
      </c>
      <c r="BK442" s="19">
        <f t="shared" si="166"/>
        <v>0</v>
      </c>
      <c r="BL442" s="20">
        <f t="shared" si="167"/>
        <v>0</v>
      </c>
      <c r="BM442" s="12">
        <f>VLOOKUP(AU442,Ceny!$A$3:$E$9,2,FALSE)</f>
        <v>204.77</v>
      </c>
      <c r="BN442" s="20">
        <f t="shared" si="180"/>
        <v>0</v>
      </c>
      <c r="BO442" s="12">
        <f>VLOOKUP(AU442,Ceny!$A$3:$E$9,4,FALSE)</f>
        <v>158.16</v>
      </c>
      <c r="BP442" s="20">
        <f t="shared" si="181"/>
        <v>1897.92</v>
      </c>
      <c r="BQ442" s="12">
        <f>VLOOKUP(AU442,Ceny!$A$3:$E$9,3,FALSE)</f>
        <v>4.4069999999999998E-2</v>
      </c>
      <c r="BR442" s="20">
        <f t="shared" si="168"/>
        <v>0</v>
      </c>
      <c r="BS442" s="12">
        <f>VLOOKUP(AU442,Ceny!$A$3:$E$9,5,FALSE)</f>
        <v>3.5020000000000003E-2</v>
      </c>
      <c r="BT442" s="20">
        <f t="shared" si="169"/>
        <v>5883.36</v>
      </c>
      <c r="BU442" s="20">
        <v>0</v>
      </c>
      <c r="BV442" s="68">
        <f t="shared" si="170"/>
        <v>0</v>
      </c>
      <c r="BW442" s="21">
        <f t="shared" si="171"/>
        <v>7781.28</v>
      </c>
      <c r="BX442" s="21">
        <f t="shared" si="172"/>
        <v>1789.69</v>
      </c>
      <c r="BY442" s="21">
        <f t="shared" si="173"/>
        <v>9570.9699999999993</v>
      </c>
      <c r="CA442" s="66"/>
    </row>
    <row r="443" spans="1:79">
      <c r="A443" s="73">
        <f t="shared" si="174"/>
        <v>430</v>
      </c>
      <c r="B443" s="8" t="s">
        <v>639</v>
      </c>
      <c r="C443" s="8" t="s">
        <v>640</v>
      </c>
      <c r="D443" s="8" t="s">
        <v>67</v>
      </c>
      <c r="E443" s="8" t="s">
        <v>67</v>
      </c>
      <c r="F443" s="8" t="s">
        <v>641</v>
      </c>
      <c r="G443" s="8" t="s">
        <v>642</v>
      </c>
      <c r="H443" s="8"/>
      <c r="I443" s="8" t="s">
        <v>643</v>
      </c>
      <c r="J443" s="8" t="s">
        <v>639</v>
      </c>
      <c r="K443" s="8" t="s">
        <v>640</v>
      </c>
      <c r="L443" s="8" t="s">
        <v>67</v>
      </c>
      <c r="M443" s="8" t="s">
        <v>67</v>
      </c>
      <c r="N443" s="8" t="s">
        <v>641</v>
      </c>
      <c r="O443" s="8" t="s">
        <v>642</v>
      </c>
      <c r="P443" s="8"/>
      <c r="Q443" s="8" t="s">
        <v>740</v>
      </c>
      <c r="R443" s="8" t="s">
        <v>741</v>
      </c>
      <c r="S443" s="8">
        <v>0</v>
      </c>
      <c r="T443" s="9" t="s">
        <v>49</v>
      </c>
      <c r="U443" s="9" t="s">
        <v>35</v>
      </c>
      <c r="V443" s="8" t="s">
        <v>746</v>
      </c>
      <c r="W443" s="10">
        <v>45657</v>
      </c>
      <c r="X443" s="8" t="s">
        <v>747</v>
      </c>
      <c r="Y443" s="8" t="s">
        <v>639</v>
      </c>
      <c r="Z443" s="8" t="s">
        <v>1029</v>
      </c>
      <c r="AA443" s="8" t="s">
        <v>67</v>
      </c>
      <c r="AB443" s="8" t="s">
        <v>67</v>
      </c>
      <c r="AC443" s="27" t="s">
        <v>1134</v>
      </c>
      <c r="AD443" s="8">
        <v>15</v>
      </c>
      <c r="AE443" s="8"/>
      <c r="AF443" s="11" t="s">
        <v>1996</v>
      </c>
      <c r="AG443" s="28" t="s">
        <v>1997</v>
      </c>
      <c r="AH443" s="12">
        <v>27000</v>
      </c>
      <c r="AI443" s="12">
        <v>23000</v>
      </c>
      <c r="AJ443" s="12">
        <v>21000</v>
      </c>
      <c r="AK443" s="12">
        <v>17000</v>
      </c>
      <c r="AL443" s="12">
        <v>6000</v>
      </c>
      <c r="AM443" s="12">
        <v>5000</v>
      </c>
      <c r="AN443" s="12">
        <v>4000</v>
      </c>
      <c r="AO443" s="12">
        <v>4000</v>
      </c>
      <c r="AP443" s="12">
        <v>9000</v>
      </c>
      <c r="AQ443" s="12">
        <v>14000</v>
      </c>
      <c r="AR443" s="12">
        <v>18000</v>
      </c>
      <c r="AS443" s="13">
        <v>20000</v>
      </c>
      <c r="AT443" s="29">
        <v>168000</v>
      </c>
      <c r="AU443" s="8" t="str">
        <f t="shared" si="179"/>
        <v>W-4</v>
      </c>
      <c r="AV443" s="8" t="s">
        <v>1147</v>
      </c>
      <c r="AW443" s="8"/>
      <c r="AX443" s="15">
        <v>8760</v>
      </c>
      <c r="AY443" s="9">
        <v>12</v>
      </c>
      <c r="AZ443" s="16">
        <v>0</v>
      </c>
      <c r="BA443" s="16">
        <v>100</v>
      </c>
      <c r="BB443" s="9">
        <f t="shared" si="157"/>
        <v>0</v>
      </c>
      <c r="BC443" s="9">
        <f t="shared" si="158"/>
        <v>168000</v>
      </c>
      <c r="BD443" s="17">
        <f t="shared" si="159"/>
        <v>0</v>
      </c>
      <c r="BE443" s="17">
        <f t="shared" si="160"/>
        <v>0</v>
      </c>
      <c r="BF443" s="18">
        <f t="shared" si="161"/>
        <v>0</v>
      </c>
      <c r="BG443" s="18">
        <f t="shared" si="162"/>
        <v>0</v>
      </c>
      <c r="BH443" s="18">
        <f t="shared" si="163"/>
        <v>0</v>
      </c>
      <c r="BI443" s="19">
        <f t="shared" si="164"/>
        <v>0</v>
      </c>
      <c r="BJ443" s="20">
        <f t="shared" si="165"/>
        <v>0</v>
      </c>
      <c r="BK443" s="19">
        <f t="shared" si="166"/>
        <v>0</v>
      </c>
      <c r="BL443" s="20">
        <f t="shared" si="167"/>
        <v>0</v>
      </c>
      <c r="BM443" s="12">
        <f>VLOOKUP(AU443,Ceny!$A$3:$E$9,2,FALSE)</f>
        <v>204.77</v>
      </c>
      <c r="BN443" s="20">
        <f t="shared" si="180"/>
        <v>0</v>
      </c>
      <c r="BO443" s="12">
        <f>VLOOKUP(AU443,Ceny!$A$3:$E$9,4,FALSE)</f>
        <v>158.16</v>
      </c>
      <c r="BP443" s="20">
        <f t="shared" si="181"/>
        <v>1897.92</v>
      </c>
      <c r="BQ443" s="12">
        <f>VLOOKUP(AU443,Ceny!$A$3:$E$9,3,FALSE)</f>
        <v>4.4069999999999998E-2</v>
      </c>
      <c r="BR443" s="20">
        <f t="shared" si="168"/>
        <v>0</v>
      </c>
      <c r="BS443" s="12">
        <f>VLOOKUP(AU443,Ceny!$A$3:$E$9,5,FALSE)</f>
        <v>3.5020000000000003E-2</v>
      </c>
      <c r="BT443" s="20">
        <f t="shared" si="169"/>
        <v>5883.36</v>
      </c>
      <c r="BU443" s="20">
        <v>0</v>
      </c>
      <c r="BV443" s="68">
        <f t="shared" si="170"/>
        <v>0</v>
      </c>
      <c r="BW443" s="21">
        <f t="shared" si="171"/>
        <v>7781.28</v>
      </c>
      <c r="BX443" s="21">
        <f t="shared" si="172"/>
        <v>1789.69</v>
      </c>
      <c r="BY443" s="21">
        <f t="shared" si="173"/>
        <v>9570.9699999999993</v>
      </c>
      <c r="CA443" s="66"/>
    </row>
    <row r="444" spans="1:79">
      <c r="A444" s="73">
        <f t="shared" si="174"/>
        <v>431</v>
      </c>
      <c r="B444" s="8" t="s">
        <v>639</v>
      </c>
      <c r="C444" s="8" t="s">
        <v>640</v>
      </c>
      <c r="D444" s="8" t="s">
        <v>67</v>
      </c>
      <c r="E444" s="8" t="s">
        <v>67</v>
      </c>
      <c r="F444" s="8" t="s">
        <v>641</v>
      </c>
      <c r="G444" s="8" t="s">
        <v>642</v>
      </c>
      <c r="H444" s="8"/>
      <c r="I444" s="8" t="s">
        <v>643</v>
      </c>
      <c r="J444" s="8" t="s">
        <v>639</v>
      </c>
      <c r="K444" s="8" t="s">
        <v>640</v>
      </c>
      <c r="L444" s="8" t="s">
        <v>67</v>
      </c>
      <c r="M444" s="8" t="s">
        <v>67</v>
      </c>
      <c r="N444" s="8" t="s">
        <v>641</v>
      </c>
      <c r="O444" s="8" t="s">
        <v>642</v>
      </c>
      <c r="P444" s="8"/>
      <c r="Q444" s="8" t="s">
        <v>740</v>
      </c>
      <c r="R444" s="8" t="s">
        <v>741</v>
      </c>
      <c r="S444" s="8">
        <v>0</v>
      </c>
      <c r="T444" s="9" t="s">
        <v>49</v>
      </c>
      <c r="U444" s="9" t="s">
        <v>35</v>
      </c>
      <c r="V444" s="8" t="s">
        <v>746</v>
      </c>
      <c r="W444" s="10">
        <v>45657</v>
      </c>
      <c r="X444" s="8" t="s">
        <v>747</v>
      </c>
      <c r="Y444" s="8" t="s">
        <v>639</v>
      </c>
      <c r="Z444" s="8" t="s">
        <v>1029</v>
      </c>
      <c r="AA444" s="8" t="s">
        <v>67</v>
      </c>
      <c r="AB444" s="8" t="s">
        <v>67</v>
      </c>
      <c r="AC444" s="27" t="s">
        <v>1134</v>
      </c>
      <c r="AD444" s="8">
        <v>21</v>
      </c>
      <c r="AE444" s="8"/>
      <c r="AF444" s="11" t="s">
        <v>1998</v>
      </c>
      <c r="AG444" s="28" t="s">
        <v>1999</v>
      </c>
      <c r="AH444" s="12">
        <v>27000</v>
      </c>
      <c r="AI444" s="12">
        <v>23000</v>
      </c>
      <c r="AJ444" s="12">
        <v>21000</v>
      </c>
      <c r="AK444" s="12">
        <v>17000</v>
      </c>
      <c r="AL444" s="12">
        <v>6000</v>
      </c>
      <c r="AM444" s="12">
        <v>5000</v>
      </c>
      <c r="AN444" s="12">
        <v>4000</v>
      </c>
      <c r="AO444" s="12">
        <v>4000</v>
      </c>
      <c r="AP444" s="12">
        <v>9000</v>
      </c>
      <c r="AQ444" s="12">
        <v>14000</v>
      </c>
      <c r="AR444" s="12">
        <v>18000</v>
      </c>
      <c r="AS444" s="13">
        <v>20000</v>
      </c>
      <c r="AT444" s="29">
        <v>168000</v>
      </c>
      <c r="AU444" s="8" t="str">
        <f t="shared" si="179"/>
        <v>W-4</v>
      </c>
      <c r="AV444" s="8" t="s">
        <v>1147</v>
      </c>
      <c r="AW444" s="8"/>
      <c r="AX444" s="15">
        <v>8760</v>
      </c>
      <c r="AY444" s="9">
        <v>12</v>
      </c>
      <c r="AZ444" s="16">
        <v>0</v>
      </c>
      <c r="BA444" s="16">
        <v>100</v>
      </c>
      <c r="BB444" s="9">
        <f t="shared" si="157"/>
        <v>0</v>
      </c>
      <c r="BC444" s="9">
        <f t="shared" si="158"/>
        <v>168000</v>
      </c>
      <c r="BD444" s="17">
        <f t="shared" si="159"/>
        <v>0</v>
      </c>
      <c r="BE444" s="17">
        <f t="shared" si="160"/>
        <v>0</v>
      </c>
      <c r="BF444" s="18">
        <f t="shared" si="161"/>
        <v>0</v>
      </c>
      <c r="BG444" s="18">
        <f t="shared" si="162"/>
        <v>0</v>
      </c>
      <c r="BH444" s="18">
        <f t="shared" si="163"/>
        <v>0</v>
      </c>
      <c r="BI444" s="19">
        <f t="shared" si="164"/>
        <v>0</v>
      </c>
      <c r="BJ444" s="20">
        <f t="shared" si="165"/>
        <v>0</v>
      </c>
      <c r="BK444" s="19">
        <f t="shared" si="166"/>
        <v>0</v>
      </c>
      <c r="BL444" s="20">
        <f t="shared" si="167"/>
        <v>0</v>
      </c>
      <c r="BM444" s="12">
        <f>VLOOKUP(AU444,Ceny!$A$3:$E$9,2,FALSE)</f>
        <v>204.77</v>
      </c>
      <c r="BN444" s="20">
        <f t="shared" si="180"/>
        <v>0</v>
      </c>
      <c r="BO444" s="12">
        <f>VLOOKUP(AU444,Ceny!$A$3:$E$9,4,FALSE)</f>
        <v>158.16</v>
      </c>
      <c r="BP444" s="20">
        <f t="shared" si="181"/>
        <v>1897.92</v>
      </c>
      <c r="BQ444" s="12">
        <f>VLOOKUP(AU444,Ceny!$A$3:$E$9,3,FALSE)</f>
        <v>4.4069999999999998E-2</v>
      </c>
      <c r="BR444" s="20">
        <f t="shared" si="168"/>
        <v>0</v>
      </c>
      <c r="BS444" s="12">
        <f>VLOOKUP(AU444,Ceny!$A$3:$E$9,5,FALSE)</f>
        <v>3.5020000000000003E-2</v>
      </c>
      <c r="BT444" s="20">
        <f t="shared" si="169"/>
        <v>5883.36</v>
      </c>
      <c r="BU444" s="20">
        <v>0</v>
      </c>
      <c r="BV444" s="68">
        <f t="shared" si="170"/>
        <v>0</v>
      </c>
      <c r="BW444" s="21">
        <f t="shared" si="171"/>
        <v>7781.28</v>
      </c>
      <c r="BX444" s="21">
        <f t="shared" si="172"/>
        <v>1789.69</v>
      </c>
      <c r="BY444" s="21">
        <f t="shared" si="173"/>
        <v>9570.9699999999993</v>
      </c>
      <c r="CA444" s="66"/>
    </row>
    <row r="445" spans="1:79">
      <c r="A445" s="73">
        <f t="shared" si="174"/>
        <v>432</v>
      </c>
      <c r="B445" s="8" t="s">
        <v>639</v>
      </c>
      <c r="C445" s="8" t="s">
        <v>640</v>
      </c>
      <c r="D445" s="8" t="s">
        <v>67</v>
      </c>
      <c r="E445" s="8" t="s">
        <v>67</v>
      </c>
      <c r="F445" s="8" t="s">
        <v>641</v>
      </c>
      <c r="G445" s="8" t="s">
        <v>642</v>
      </c>
      <c r="H445" s="8"/>
      <c r="I445" s="8" t="s">
        <v>643</v>
      </c>
      <c r="J445" s="8" t="s">
        <v>639</v>
      </c>
      <c r="K445" s="8" t="s">
        <v>640</v>
      </c>
      <c r="L445" s="8" t="s">
        <v>67</v>
      </c>
      <c r="M445" s="8" t="s">
        <v>67</v>
      </c>
      <c r="N445" s="8" t="s">
        <v>641</v>
      </c>
      <c r="O445" s="8" t="s">
        <v>642</v>
      </c>
      <c r="P445" s="8"/>
      <c r="Q445" s="8" t="s">
        <v>740</v>
      </c>
      <c r="R445" s="8" t="s">
        <v>741</v>
      </c>
      <c r="S445" s="8">
        <v>0</v>
      </c>
      <c r="T445" s="9" t="s">
        <v>49</v>
      </c>
      <c r="U445" s="9" t="s">
        <v>35</v>
      </c>
      <c r="V445" s="8" t="s">
        <v>746</v>
      </c>
      <c r="W445" s="10">
        <v>45657</v>
      </c>
      <c r="X445" s="8" t="s">
        <v>747</v>
      </c>
      <c r="Y445" s="8" t="s">
        <v>639</v>
      </c>
      <c r="Z445" s="8" t="s">
        <v>1029</v>
      </c>
      <c r="AA445" s="8" t="s">
        <v>67</v>
      </c>
      <c r="AB445" s="8" t="s">
        <v>67</v>
      </c>
      <c r="AC445" s="27" t="s">
        <v>1134</v>
      </c>
      <c r="AD445" s="8">
        <v>27</v>
      </c>
      <c r="AE445" s="8"/>
      <c r="AF445" s="11" t="s">
        <v>2000</v>
      </c>
      <c r="AG445" s="28" t="s">
        <v>2001</v>
      </c>
      <c r="AH445" s="12">
        <v>27000</v>
      </c>
      <c r="AI445" s="12">
        <v>23000</v>
      </c>
      <c r="AJ445" s="12">
        <v>21000</v>
      </c>
      <c r="AK445" s="12">
        <v>17000</v>
      </c>
      <c r="AL445" s="12">
        <v>6000</v>
      </c>
      <c r="AM445" s="12">
        <v>5000</v>
      </c>
      <c r="AN445" s="12">
        <v>4000</v>
      </c>
      <c r="AO445" s="12">
        <v>4000</v>
      </c>
      <c r="AP445" s="12">
        <v>9000</v>
      </c>
      <c r="AQ445" s="12">
        <v>14000</v>
      </c>
      <c r="AR445" s="12">
        <v>18000</v>
      </c>
      <c r="AS445" s="13">
        <v>20000</v>
      </c>
      <c r="AT445" s="29">
        <v>168000</v>
      </c>
      <c r="AU445" s="8" t="str">
        <f t="shared" si="179"/>
        <v>W-4</v>
      </c>
      <c r="AV445" s="8" t="s">
        <v>1147</v>
      </c>
      <c r="AW445" s="8"/>
      <c r="AX445" s="15">
        <v>8760</v>
      </c>
      <c r="AY445" s="9">
        <v>12</v>
      </c>
      <c r="AZ445" s="16">
        <v>0</v>
      </c>
      <c r="BA445" s="16">
        <v>100</v>
      </c>
      <c r="BB445" s="9">
        <f t="shared" si="157"/>
        <v>0</v>
      </c>
      <c r="BC445" s="9">
        <f t="shared" si="158"/>
        <v>168000</v>
      </c>
      <c r="BD445" s="17">
        <f t="shared" si="159"/>
        <v>0</v>
      </c>
      <c r="BE445" s="17">
        <f t="shared" si="160"/>
        <v>0</v>
      </c>
      <c r="BF445" s="18">
        <f t="shared" si="161"/>
        <v>0</v>
      </c>
      <c r="BG445" s="18">
        <f t="shared" si="162"/>
        <v>0</v>
      </c>
      <c r="BH445" s="18">
        <f t="shared" si="163"/>
        <v>0</v>
      </c>
      <c r="BI445" s="19">
        <f t="shared" si="164"/>
        <v>0</v>
      </c>
      <c r="BJ445" s="20">
        <f t="shared" si="165"/>
        <v>0</v>
      </c>
      <c r="BK445" s="19">
        <f t="shared" si="166"/>
        <v>0</v>
      </c>
      <c r="BL445" s="20">
        <f t="shared" si="167"/>
        <v>0</v>
      </c>
      <c r="BM445" s="12">
        <f>VLOOKUP(AU445,Ceny!$A$3:$E$9,2,FALSE)</f>
        <v>204.77</v>
      </c>
      <c r="BN445" s="20">
        <f t="shared" si="180"/>
        <v>0</v>
      </c>
      <c r="BO445" s="12">
        <f>VLOOKUP(AU445,Ceny!$A$3:$E$9,4,FALSE)</f>
        <v>158.16</v>
      </c>
      <c r="BP445" s="20">
        <f t="shared" si="181"/>
        <v>1897.92</v>
      </c>
      <c r="BQ445" s="12">
        <f>VLOOKUP(AU445,Ceny!$A$3:$E$9,3,FALSE)</f>
        <v>4.4069999999999998E-2</v>
      </c>
      <c r="BR445" s="20">
        <f t="shared" si="168"/>
        <v>0</v>
      </c>
      <c r="BS445" s="12">
        <f>VLOOKUP(AU445,Ceny!$A$3:$E$9,5,FALSE)</f>
        <v>3.5020000000000003E-2</v>
      </c>
      <c r="BT445" s="20">
        <f t="shared" si="169"/>
        <v>5883.36</v>
      </c>
      <c r="BU445" s="20">
        <v>0</v>
      </c>
      <c r="BV445" s="68">
        <f t="shared" si="170"/>
        <v>0</v>
      </c>
      <c r="BW445" s="21">
        <f t="shared" si="171"/>
        <v>7781.28</v>
      </c>
      <c r="BX445" s="21">
        <f t="shared" si="172"/>
        <v>1789.69</v>
      </c>
      <c r="BY445" s="21">
        <f t="shared" si="173"/>
        <v>9570.9699999999993</v>
      </c>
      <c r="CA445" s="66"/>
    </row>
    <row r="446" spans="1:79">
      <c r="A446" s="73">
        <f t="shared" si="174"/>
        <v>433</v>
      </c>
      <c r="B446" s="8" t="s">
        <v>639</v>
      </c>
      <c r="C446" s="8" t="s">
        <v>640</v>
      </c>
      <c r="D446" s="8" t="s">
        <v>67</v>
      </c>
      <c r="E446" s="8" t="s">
        <v>67</v>
      </c>
      <c r="F446" s="8" t="s">
        <v>641</v>
      </c>
      <c r="G446" s="8" t="s">
        <v>642</v>
      </c>
      <c r="H446" s="8"/>
      <c r="I446" s="8" t="s">
        <v>643</v>
      </c>
      <c r="J446" s="8" t="s">
        <v>639</v>
      </c>
      <c r="K446" s="8" t="s">
        <v>640</v>
      </c>
      <c r="L446" s="8" t="s">
        <v>67</v>
      </c>
      <c r="M446" s="8" t="s">
        <v>67</v>
      </c>
      <c r="N446" s="8" t="s">
        <v>641</v>
      </c>
      <c r="O446" s="8" t="s">
        <v>642</v>
      </c>
      <c r="P446" s="8"/>
      <c r="Q446" s="8" t="s">
        <v>740</v>
      </c>
      <c r="R446" s="8" t="s">
        <v>741</v>
      </c>
      <c r="S446" s="8">
        <v>0</v>
      </c>
      <c r="T446" s="9" t="s">
        <v>49</v>
      </c>
      <c r="U446" s="9" t="s">
        <v>35</v>
      </c>
      <c r="V446" s="8" t="s">
        <v>746</v>
      </c>
      <c r="W446" s="10">
        <v>45657</v>
      </c>
      <c r="X446" s="8" t="s">
        <v>747</v>
      </c>
      <c r="Y446" s="8" t="s">
        <v>639</v>
      </c>
      <c r="Z446" s="8" t="s">
        <v>1029</v>
      </c>
      <c r="AA446" s="8" t="s">
        <v>67</v>
      </c>
      <c r="AB446" s="8" t="s">
        <v>67</v>
      </c>
      <c r="AC446" s="27" t="s">
        <v>1134</v>
      </c>
      <c r="AD446" s="8">
        <v>33</v>
      </c>
      <c r="AE446" s="8"/>
      <c r="AF446" s="11" t="s">
        <v>2002</v>
      </c>
      <c r="AG446" s="28" t="s">
        <v>2003</v>
      </c>
      <c r="AH446" s="12">
        <v>27000</v>
      </c>
      <c r="AI446" s="12">
        <v>23000</v>
      </c>
      <c r="AJ446" s="12">
        <v>21000</v>
      </c>
      <c r="AK446" s="12">
        <v>17000</v>
      </c>
      <c r="AL446" s="12">
        <v>6000</v>
      </c>
      <c r="AM446" s="12">
        <v>5000</v>
      </c>
      <c r="AN446" s="12">
        <v>4000</v>
      </c>
      <c r="AO446" s="12">
        <v>4000</v>
      </c>
      <c r="AP446" s="12">
        <v>9000</v>
      </c>
      <c r="AQ446" s="12">
        <v>14000</v>
      </c>
      <c r="AR446" s="12">
        <v>18000</v>
      </c>
      <c r="AS446" s="13">
        <v>20000</v>
      </c>
      <c r="AT446" s="29">
        <v>168000</v>
      </c>
      <c r="AU446" s="8" t="str">
        <f t="shared" si="179"/>
        <v>W-4</v>
      </c>
      <c r="AV446" s="8" t="s">
        <v>1147</v>
      </c>
      <c r="AW446" s="8"/>
      <c r="AX446" s="15">
        <v>8760</v>
      </c>
      <c r="AY446" s="9">
        <v>12</v>
      </c>
      <c r="AZ446" s="16">
        <v>0</v>
      </c>
      <c r="BA446" s="16">
        <v>100</v>
      </c>
      <c r="BB446" s="9">
        <f t="shared" si="157"/>
        <v>0</v>
      </c>
      <c r="BC446" s="9">
        <f t="shared" si="158"/>
        <v>168000</v>
      </c>
      <c r="BD446" s="17">
        <f t="shared" si="159"/>
        <v>0</v>
      </c>
      <c r="BE446" s="17">
        <f t="shared" si="160"/>
        <v>0</v>
      </c>
      <c r="BF446" s="18">
        <f t="shared" si="161"/>
        <v>0</v>
      </c>
      <c r="BG446" s="18">
        <f t="shared" si="162"/>
        <v>0</v>
      </c>
      <c r="BH446" s="18">
        <f t="shared" si="163"/>
        <v>0</v>
      </c>
      <c r="BI446" s="19">
        <f t="shared" si="164"/>
        <v>0</v>
      </c>
      <c r="BJ446" s="20">
        <f t="shared" si="165"/>
        <v>0</v>
      </c>
      <c r="BK446" s="19">
        <f t="shared" si="166"/>
        <v>0</v>
      </c>
      <c r="BL446" s="20">
        <f t="shared" si="167"/>
        <v>0</v>
      </c>
      <c r="BM446" s="12">
        <f>VLOOKUP(AU446,Ceny!$A$3:$E$9,2,FALSE)</f>
        <v>204.77</v>
      </c>
      <c r="BN446" s="20">
        <f t="shared" si="180"/>
        <v>0</v>
      </c>
      <c r="BO446" s="12">
        <f>VLOOKUP(AU446,Ceny!$A$3:$E$9,4,FALSE)</f>
        <v>158.16</v>
      </c>
      <c r="BP446" s="20">
        <f t="shared" si="181"/>
        <v>1897.92</v>
      </c>
      <c r="BQ446" s="12">
        <f>VLOOKUP(AU446,Ceny!$A$3:$E$9,3,FALSE)</f>
        <v>4.4069999999999998E-2</v>
      </c>
      <c r="BR446" s="20">
        <f t="shared" si="168"/>
        <v>0</v>
      </c>
      <c r="BS446" s="12">
        <f>VLOOKUP(AU446,Ceny!$A$3:$E$9,5,FALSE)</f>
        <v>3.5020000000000003E-2</v>
      </c>
      <c r="BT446" s="20">
        <f t="shared" si="169"/>
        <v>5883.36</v>
      </c>
      <c r="BU446" s="20">
        <v>0</v>
      </c>
      <c r="BV446" s="68">
        <f t="shared" si="170"/>
        <v>0</v>
      </c>
      <c r="BW446" s="21">
        <f t="shared" si="171"/>
        <v>7781.28</v>
      </c>
      <c r="BX446" s="21">
        <f t="shared" si="172"/>
        <v>1789.69</v>
      </c>
      <c r="BY446" s="21">
        <f t="shared" si="173"/>
        <v>9570.9699999999993</v>
      </c>
      <c r="CA446" s="66"/>
    </row>
    <row r="447" spans="1:79">
      <c r="A447" s="73">
        <f t="shared" si="174"/>
        <v>434</v>
      </c>
      <c r="B447" s="8" t="s">
        <v>639</v>
      </c>
      <c r="C447" s="8" t="s">
        <v>640</v>
      </c>
      <c r="D447" s="8" t="s">
        <v>67</v>
      </c>
      <c r="E447" s="8" t="s">
        <v>67</v>
      </c>
      <c r="F447" s="8" t="s">
        <v>641</v>
      </c>
      <c r="G447" s="8" t="s">
        <v>642</v>
      </c>
      <c r="H447" s="8"/>
      <c r="I447" s="8" t="s">
        <v>643</v>
      </c>
      <c r="J447" s="8" t="s">
        <v>639</v>
      </c>
      <c r="K447" s="8" t="s">
        <v>640</v>
      </c>
      <c r="L447" s="8" t="s">
        <v>67</v>
      </c>
      <c r="M447" s="8" t="s">
        <v>67</v>
      </c>
      <c r="N447" s="8" t="s">
        <v>641</v>
      </c>
      <c r="O447" s="8" t="s">
        <v>642</v>
      </c>
      <c r="P447" s="8"/>
      <c r="Q447" s="8" t="s">
        <v>740</v>
      </c>
      <c r="R447" s="8" t="s">
        <v>741</v>
      </c>
      <c r="S447" s="8">
        <v>0</v>
      </c>
      <c r="T447" s="9" t="s">
        <v>49</v>
      </c>
      <c r="U447" s="9" t="s">
        <v>35</v>
      </c>
      <c r="V447" s="8" t="s">
        <v>746</v>
      </c>
      <c r="W447" s="10">
        <v>45657</v>
      </c>
      <c r="X447" s="8" t="s">
        <v>747</v>
      </c>
      <c r="Y447" s="8" t="s">
        <v>639</v>
      </c>
      <c r="Z447" s="8" t="s">
        <v>1029</v>
      </c>
      <c r="AA447" s="8" t="s">
        <v>67</v>
      </c>
      <c r="AB447" s="8" t="s">
        <v>67</v>
      </c>
      <c r="AC447" s="27" t="s">
        <v>1134</v>
      </c>
      <c r="AD447" s="8">
        <v>39</v>
      </c>
      <c r="AE447" s="8"/>
      <c r="AF447" s="11" t="s">
        <v>2004</v>
      </c>
      <c r="AG447" s="28" t="s">
        <v>2005</v>
      </c>
      <c r="AH447" s="12">
        <v>27000</v>
      </c>
      <c r="AI447" s="12">
        <v>23000</v>
      </c>
      <c r="AJ447" s="12">
        <v>21000</v>
      </c>
      <c r="AK447" s="12">
        <v>17000</v>
      </c>
      <c r="AL447" s="12">
        <v>6000</v>
      </c>
      <c r="AM447" s="12">
        <v>5000</v>
      </c>
      <c r="AN447" s="12">
        <v>4000</v>
      </c>
      <c r="AO447" s="12">
        <v>4000</v>
      </c>
      <c r="AP447" s="12">
        <v>9000</v>
      </c>
      <c r="AQ447" s="12">
        <v>14000</v>
      </c>
      <c r="AR447" s="12">
        <v>18000</v>
      </c>
      <c r="AS447" s="13">
        <v>20000</v>
      </c>
      <c r="AT447" s="29">
        <v>168000</v>
      </c>
      <c r="AU447" s="8" t="str">
        <f t="shared" si="179"/>
        <v>W-4</v>
      </c>
      <c r="AV447" s="8" t="s">
        <v>1147</v>
      </c>
      <c r="AW447" s="8"/>
      <c r="AX447" s="15">
        <v>8760</v>
      </c>
      <c r="AY447" s="9">
        <v>12</v>
      </c>
      <c r="AZ447" s="16">
        <v>0</v>
      </c>
      <c r="BA447" s="16">
        <v>100</v>
      </c>
      <c r="BB447" s="9">
        <f t="shared" si="157"/>
        <v>0</v>
      </c>
      <c r="BC447" s="9">
        <f t="shared" si="158"/>
        <v>168000</v>
      </c>
      <c r="BD447" s="17">
        <f t="shared" si="159"/>
        <v>0</v>
      </c>
      <c r="BE447" s="17">
        <f t="shared" si="160"/>
        <v>0</v>
      </c>
      <c r="BF447" s="18">
        <f t="shared" si="161"/>
        <v>0</v>
      </c>
      <c r="BG447" s="18">
        <f t="shared" si="162"/>
        <v>0</v>
      </c>
      <c r="BH447" s="18">
        <f t="shared" si="163"/>
        <v>0</v>
      </c>
      <c r="BI447" s="19">
        <f t="shared" si="164"/>
        <v>0</v>
      </c>
      <c r="BJ447" s="20">
        <f t="shared" si="165"/>
        <v>0</v>
      </c>
      <c r="BK447" s="19">
        <f t="shared" si="166"/>
        <v>0</v>
      </c>
      <c r="BL447" s="20">
        <f t="shared" si="167"/>
        <v>0</v>
      </c>
      <c r="BM447" s="12">
        <f>VLOOKUP(AU447,Ceny!$A$3:$E$9,2,FALSE)</f>
        <v>204.77</v>
      </c>
      <c r="BN447" s="20">
        <f t="shared" si="180"/>
        <v>0</v>
      </c>
      <c r="BO447" s="12">
        <f>VLOOKUP(AU447,Ceny!$A$3:$E$9,4,FALSE)</f>
        <v>158.16</v>
      </c>
      <c r="BP447" s="20">
        <f t="shared" si="181"/>
        <v>1897.92</v>
      </c>
      <c r="BQ447" s="12">
        <f>VLOOKUP(AU447,Ceny!$A$3:$E$9,3,FALSE)</f>
        <v>4.4069999999999998E-2</v>
      </c>
      <c r="BR447" s="20">
        <f t="shared" si="168"/>
        <v>0</v>
      </c>
      <c r="BS447" s="12">
        <f>VLOOKUP(AU447,Ceny!$A$3:$E$9,5,FALSE)</f>
        <v>3.5020000000000003E-2</v>
      </c>
      <c r="BT447" s="20">
        <f t="shared" si="169"/>
        <v>5883.36</v>
      </c>
      <c r="BU447" s="20">
        <v>0</v>
      </c>
      <c r="BV447" s="68">
        <f t="shared" si="170"/>
        <v>0</v>
      </c>
      <c r="BW447" s="21">
        <f t="shared" si="171"/>
        <v>7781.28</v>
      </c>
      <c r="BX447" s="21">
        <f t="shared" si="172"/>
        <v>1789.69</v>
      </c>
      <c r="BY447" s="21">
        <f t="shared" si="173"/>
        <v>9570.9699999999993</v>
      </c>
      <c r="CA447" s="66"/>
    </row>
    <row r="448" spans="1:79">
      <c r="A448" s="73">
        <f t="shared" si="174"/>
        <v>435</v>
      </c>
      <c r="B448" s="8" t="s">
        <v>725</v>
      </c>
      <c r="C448" s="8" t="s">
        <v>617</v>
      </c>
      <c r="D448" s="8" t="s">
        <v>67</v>
      </c>
      <c r="E448" s="8" t="s">
        <v>67</v>
      </c>
      <c r="F448" s="8" t="s">
        <v>614</v>
      </c>
      <c r="G448" s="8" t="s">
        <v>726</v>
      </c>
      <c r="H448" s="8"/>
      <c r="I448" s="8">
        <v>8960005845</v>
      </c>
      <c r="J448" s="8" t="s">
        <v>725</v>
      </c>
      <c r="K448" s="8" t="s">
        <v>617</v>
      </c>
      <c r="L448" s="8" t="s">
        <v>67</v>
      </c>
      <c r="M448" s="8" t="s">
        <v>67</v>
      </c>
      <c r="N448" s="8" t="s">
        <v>614</v>
      </c>
      <c r="O448" s="8" t="s">
        <v>615</v>
      </c>
      <c r="P448" s="8">
        <v>103</v>
      </c>
      <c r="Q448" s="8" t="s">
        <v>740</v>
      </c>
      <c r="R448" s="8" t="s">
        <v>741</v>
      </c>
      <c r="S448" s="31">
        <v>100</v>
      </c>
      <c r="T448" s="9" t="s">
        <v>49</v>
      </c>
      <c r="U448" s="9" t="s">
        <v>35</v>
      </c>
      <c r="V448" s="8" t="s">
        <v>749</v>
      </c>
      <c r="W448" s="8" t="s">
        <v>747</v>
      </c>
      <c r="X448" s="8" t="s">
        <v>748</v>
      </c>
      <c r="Y448" s="8" t="s">
        <v>1135</v>
      </c>
      <c r="Z448" s="8" t="s">
        <v>879</v>
      </c>
      <c r="AA448" s="8" t="s">
        <v>67</v>
      </c>
      <c r="AB448" s="8" t="s">
        <v>67</v>
      </c>
      <c r="AC448" s="8" t="s">
        <v>880</v>
      </c>
      <c r="AD448" s="8">
        <v>22</v>
      </c>
      <c r="AE448" s="8">
        <v>8</v>
      </c>
      <c r="AF448" s="11" t="s">
        <v>2006</v>
      </c>
      <c r="AG448" s="8" t="s">
        <v>2007</v>
      </c>
      <c r="AH448" s="12">
        <v>600</v>
      </c>
      <c r="AI448" s="12">
        <v>600</v>
      </c>
      <c r="AJ448" s="12">
        <v>600</v>
      </c>
      <c r="AK448" s="12">
        <v>600</v>
      </c>
      <c r="AL448" s="12">
        <v>300</v>
      </c>
      <c r="AM448" s="12">
        <v>300</v>
      </c>
      <c r="AN448" s="12">
        <v>300</v>
      </c>
      <c r="AO448" s="12">
        <v>300</v>
      </c>
      <c r="AP448" s="12">
        <v>300</v>
      </c>
      <c r="AQ448" s="12">
        <v>600</v>
      </c>
      <c r="AR448" s="12">
        <v>600</v>
      </c>
      <c r="AS448" s="13">
        <v>600</v>
      </c>
      <c r="AT448" s="32">
        <v>5700</v>
      </c>
      <c r="AU448" s="8" t="str">
        <f>AU$29</f>
        <v>W-2.1</v>
      </c>
      <c r="AV448" s="8" t="s">
        <v>1147</v>
      </c>
      <c r="AW448" s="8"/>
      <c r="AX448" s="15">
        <v>8760</v>
      </c>
      <c r="AY448" s="9">
        <v>12</v>
      </c>
      <c r="AZ448" s="16">
        <v>0</v>
      </c>
      <c r="BA448" s="16">
        <v>100</v>
      </c>
      <c r="BB448" s="9">
        <f t="shared" si="157"/>
        <v>0</v>
      </c>
      <c r="BC448" s="9">
        <f t="shared" si="158"/>
        <v>5700</v>
      </c>
      <c r="BD448" s="17">
        <f t="shared" si="159"/>
        <v>0</v>
      </c>
      <c r="BE448" s="17">
        <f t="shared" si="160"/>
        <v>0</v>
      </c>
      <c r="BF448" s="18">
        <f t="shared" si="161"/>
        <v>0</v>
      </c>
      <c r="BG448" s="18">
        <f t="shared" si="162"/>
        <v>0</v>
      </c>
      <c r="BH448" s="18">
        <f t="shared" si="163"/>
        <v>0</v>
      </c>
      <c r="BI448" s="19">
        <f t="shared" si="164"/>
        <v>0</v>
      </c>
      <c r="BJ448" s="20">
        <f t="shared" si="165"/>
        <v>0</v>
      </c>
      <c r="BK448" s="19">
        <f t="shared" si="166"/>
        <v>0</v>
      </c>
      <c r="BL448" s="20">
        <f t="shared" si="167"/>
        <v>0</v>
      </c>
      <c r="BM448" s="12">
        <f>VLOOKUP(AU448,Ceny!$A$3:$E$9,2,FALSE)</f>
        <v>13.04</v>
      </c>
      <c r="BN448" s="20">
        <f t="shared" si="180"/>
        <v>0</v>
      </c>
      <c r="BO448" s="12">
        <f>VLOOKUP(AU448,Ceny!$A$3:$E$9,4,FALSE)</f>
        <v>10.07</v>
      </c>
      <c r="BP448" s="20">
        <f t="shared" si="181"/>
        <v>120.84</v>
      </c>
      <c r="BQ448" s="12">
        <f>VLOOKUP(AU448,Ceny!$A$3:$E$9,3,FALSE)</f>
        <v>4.7559999999999998E-2</v>
      </c>
      <c r="BR448" s="20">
        <f t="shared" si="168"/>
        <v>0</v>
      </c>
      <c r="BS448" s="12">
        <f>VLOOKUP(AU448,Ceny!$A$3:$E$9,5,FALSE)</f>
        <v>3.7789999999999997E-2</v>
      </c>
      <c r="BT448" s="20">
        <f t="shared" si="169"/>
        <v>215.4</v>
      </c>
      <c r="BU448" s="23">
        <v>3.8999999999999998E-3</v>
      </c>
      <c r="BV448" s="68">
        <f t="shared" si="170"/>
        <v>22.23</v>
      </c>
      <c r="BW448" s="21">
        <f t="shared" si="171"/>
        <v>358.47</v>
      </c>
      <c r="BX448" s="21">
        <f t="shared" si="172"/>
        <v>82.45</v>
      </c>
      <c r="BY448" s="21">
        <f t="shared" si="173"/>
        <v>440.92</v>
      </c>
      <c r="CA448" s="66"/>
    </row>
    <row r="449" spans="1:79">
      <c r="A449" s="73">
        <f t="shared" si="174"/>
        <v>436</v>
      </c>
      <c r="B449" s="8" t="s">
        <v>65</v>
      </c>
      <c r="C449" s="8" t="s">
        <v>66</v>
      </c>
      <c r="D449" s="8" t="s">
        <v>67</v>
      </c>
      <c r="E449" s="8" t="s">
        <v>67</v>
      </c>
      <c r="F449" s="8" t="s">
        <v>68</v>
      </c>
      <c r="G449" s="8" t="s">
        <v>650</v>
      </c>
      <c r="H449" s="8"/>
      <c r="I449" s="8" t="s">
        <v>70</v>
      </c>
      <c r="J449" s="8" t="s">
        <v>727</v>
      </c>
      <c r="K449" s="24" t="s">
        <v>728</v>
      </c>
      <c r="L449" s="8" t="s">
        <v>67</v>
      </c>
      <c r="M449" s="8" t="s">
        <v>67</v>
      </c>
      <c r="N449" s="24" t="s">
        <v>489</v>
      </c>
      <c r="O449" s="24">
        <v>46</v>
      </c>
      <c r="P449" s="24">
        <v>3</v>
      </c>
      <c r="Q449" s="8" t="s">
        <v>740</v>
      </c>
      <c r="R449" s="8" t="s">
        <v>741</v>
      </c>
      <c r="S449" s="24">
        <v>0</v>
      </c>
      <c r="T449" s="9" t="s">
        <v>49</v>
      </c>
      <c r="U449" s="9" t="s">
        <v>35</v>
      </c>
      <c r="V449" s="8" t="s">
        <v>746</v>
      </c>
      <c r="W449" s="10">
        <v>45657</v>
      </c>
      <c r="X449" s="8" t="s">
        <v>747</v>
      </c>
      <c r="Y449" s="8" t="s">
        <v>727</v>
      </c>
      <c r="Z449" s="24" t="s">
        <v>488</v>
      </c>
      <c r="AA449" s="8" t="s">
        <v>67</v>
      </c>
      <c r="AB449" s="8" t="s">
        <v>67</v>
      </c>
      <c r="AC449" s="24" t="s">
        <v>489</v>
      </c>
      <c r="AD449" s="24">
        <v>46</v>
      </c>
      <c r="AE449" s="24">
        <v>3</v>
      </c>
      <c r="AF449" s="33" t="s">
        <v>2008</v>
      </c>
      <c r="AG449" s="24" t="s">
        <v>2009</v>
      </c>
      <c r="AH449" s="34">
        <v>250</v>
      </c>
      <c r="AI449" s="34">
        <v>250</v>
      </c>
      <c r="AJ449" s="34">
        <v>250</v>
      </c>
      <c r="AK449" s="34">
        <v>250</v>
      </c>
      <c r="AL449" s="34">
        <v>250</v>
      </c>
      <c r="AM449" s="34">
        <v>250</v>
      </c>
      <c r="AN449" s="34">
        <v>250</v>
      </c>
      <c r="AO449" s="34">
        <v>250</v>
      </c>
      <c r="AP449" s="34">
        <v>250</v>
      </c>
      <c r="AQ449" s="34">
        <v>250</v>
      </c>
      <c r="AR449" s="34">
        <v>250</v>
      </c>
      <c r="AS449" s="35">
        <v>250</v>
      </c>
      <c r="AT449" s="14">
        <v>3000</v>
      </c>
      <c r="AU449" s="8" t="str">
        <f>AU$14</f>
        <v>W-1.1</v>
      </c>
      <c r="AV449" s="24" t="s">
        <v>1147</v>
      </c>
      <c r="AW449" s="24"/>
      <c r="AX449" s="15">
        <v>8760</v>
      </c>
      <c r="AY449" s="9">
        <v>12</v>
      </c>
      <c r="AZ449" s="36">
        <v>0</v>
      </c>
      <c r="BA449" s="36">
        <v>100</v>
      </c>
      <c r="BB449" s="9">
        <f t="shared" si="157"/>
        <v>0</v>
      </c>
      <c r="BC449" s="9">
        <f t="shared" si="158"/>
        <v>3000</v>
      </c>
      <c r="BD449" s="17">
        <f t="shared" si="159"/>
        <v>0</v>
      </c>
      <c r="BE449" s="17">
        <f t="shared" si="160"/>
        <v>0</v>
      </c>
      <c r="BF449" s="18">
        <f t="shared" si="161"/>
        <v>0</v>
      </c>
      <c r="BG449" s="18">
        <f t="shared" si="162"/>
        <v>0</v>
      </c>
      <c r="BH449" s="18">
        <f t="shared" si="163"/>
        <v>0</v>
      </c>
      <c r="BI449" s="19">
        <f t="shared" si="164"/>
        <v>0</v>
      </c>
      <c r="BJ449" s="20">
        <f t="shared" si="165"/>
        <v>0</v>
      </c>
      <c r="BK449" s="19">
        <f t="shared" si="166"/>
        <v>0</v>
      </c>
      <c r="BL449" s="20">
        <f t="shared" si="167"/>
        <v>0</v>
      </c>
      <c r="BM449" s="12">
        <f>VLOOKUP(AU449,Ceny!$A$3:$E$9,2,FALSE)</f>
        <v>6.01</v>
      </c>
      <c r="BN449" s="20">
        <f t="shared" si="180"/>
        <v>0</v>
      </c>
      <c r="BO449" s="12">
        <f>VLOOKUP(AU449,Ceny!$A$3:$E$9,4,FALSE)</f>
        <v>4.6399999999999997</v>
      </c>
      <c r="BP449" s="20">
        <f t="shared" si="181"/>
        <v>55.68</v>
      </c>
      <c r="BQ449" s="12">
        <f>VLOOKUP(AU449,Ceny!$A$3:$E$9,3,FALSE)</f>
        <v>5.706E-2</v>
      </c>
      <c r="BR449" s="20">
        <f t="shared" si="168"/>
        <v>0</v>
      </c>
      <c r="BS449" s="12">
        <f>VLOOKUP(AU449,Ceny!$A$3:$E$9,5,FALSE)</f>
        <v>4.5350000000000001E-2</v>
      </c>
      <c r="BT449" s="20">
        <f t="shared" si="169"/>
        <v>136.05000000000001</v>
      </c>
      <c r="BU449" s="20">
        <v>0</v>
      </c>
      <c r="BV449" s="68">
        <f t="shared" si="170"/>
        <v>0</v>
      </c>
      <c r="BW449" s="21">
        <f t="shared" si="171"/>
        <v>191.73000000000002</v>
      </c>
      <c r="BX449" s="21">
        <f t="shared" si="172"/>
        <v>44.1</v>
      </c>
      <c r="BY449" s="21">
        <f t="shared" si="173"/>
        <v>235.83</v>
      </c>
      <c r="CA449" s="66"/>
    </row>
    <row r="450" spans="1:79">
      <c r="A450" s="73">
        <f t="shared" si="174"/>
        <v>437</v>
      </c>
      <c r="B450" s="37" t="s">
        <v>729</v>
      </c>
      <c r="C450" s="37" t="s">
        <v>730</v>
      </c>
      <c r="D450" s="37" t="s">
        <v>67</v>
      </c>
      <c r="E450" s="37" t="s">
        <v>67</v>
      </c>
      <c r="F450" s="37" t="s">
        <v>731</v>
      </c>
      <c r="G450" s="37">
        <v>2</v>
      </c>
      <c r="H450" s="37"/>
      <c r="I450" s="37">
        <v>8971818500</v>
      </c>
      <c r="J450" s="37" t="s">
        <v>729</v>
      </c>
      <c r="K450" s="37" t="s">
        <v>730</v>
      </c>
      <c r="L450" s="37" t="s">
        <v>67</v>
      </c>
      <c r="M450" s="37" t="s">
        <v>67</v>
      </c>
      <c r="N450" s="37" t="s">
        <v>731</v>
      </c>
      <c r="O450" s="37">
        <v>2</v>
      </c>
      <c r="P450" s="37"/>
      <c r="Q450" s="8" t="s">
        <v>740</v>
      </c>
      <c r="R450" s="8" t="s">
        <v>741</v>
      </c>
      <c r="S450" s="37">
        <v>0</v>
      </c>
      <c r="T450" s="9" t="s">
        <v>49</v>
      </c>
      <c r="U450" s="9" t="s">
        <v>35</v>
      </c>
      <c r="V450" s="37" t="s">
        <v>749</v>
      </c>
      <c r="W450" s="37" t="s">
        <v>750</v>
      </c>
      <c r="X450" s="37" t="s">
        <v>751</v>
      </c>
      <c r="Y450" s="37" t="s">
        <v>1136</v>
      </c>
      <c r="Z450" s="37" t="s">
        <v>1137</v>
      </c>
      <c r="AA450" s="37" t="s">
        <v>67</v>
      </c>
      <c r="AB450" s="37" t="s">
        <v>67</v>
      </c>
      <c r="AC450" s="37" t="s">
        <v>1138</v>
      </c>
      <c r="AD450" s="37">
        <v>29</v>
      </c>
      <c r="AE450" s="37"/>
      <c r="AF450" s="38" t="s">
        <v>2010</v>
      </c>
      <c r="AG450" s="37" t="s">
        <v>2011</v>
      </c>
      <c r="AH450" s="39">
        <v>9111</v>
      </c>
      <c r="AI450" s="39">
        <v>6378</v>
      </c>
      <c r="AJ450" s="39">
        <v>4556</v>
      </c>
      <c r="AK450" s="39">
        <v>3644</v>
      </c>
      <c r="AL450" s="39">
        <v>2733</v>
      </c>
      <c r="AM450" s="39">
        <v>2733</v>
      </c>
      <c r="AN450" s="39">
        <v>2733</v>
      </c>
      <c r="AO450" s="39">
        <v>2733</v>
      </c>
      <c r="AP450" s="39">
        <v>2733</v>
      </c>
      <c r="AQ450" s="39">
        <v>4556</v>
      </c>
      <c r="AR450" s="39">
        <v>6378</v>
      </c>
      <c r="AS450" s="40">
        <v>8200</v>
      </c>
      <c r="AT450" s="41">
        <v>56488</v>
      </c>
      <c r="AU450" s="37" t="str">
        <f>AU$389</f>
        <v>W-3.9</v>
      </c>
      <c r="AV450" s="37" t="s">
        <v>1147</v>
      </c>
      <c r="AW450" s="37"/>
      <c r="AX450" s="15">
        <v>8760</v>
      </c>
      <c r="AY450" s="9">
        <v>12</v>
      </c>
      <c r="AZ450" s="42">
        <v>0</v>
      </c>
      <c r="BA450" s="42">
        <v>100</v>
      </c>
      <c r="BB450" s="9">
        <f t="shared" si="157"/>
        <v>0</v>
      </c>
      <c r="BC450" s="9">
        <f t="shared" si="158"/>
        <v>56488</v>
      </c>
      <c r="BD450" s="17">
        <f t="shared" si="159"/>
        <v>0</v>
      </c>
      <c r="BE450" s="17">
        <f t="shared" si="160"/>
        <v>0</v>
      </c>
      <c r="BF450" s="18">
        <f t="shared" si="161"/>
        <v>0</v>
      </c>
      <c r="BG450" s="18">
        <f t="shared" si="162"/>
        <v>0</v>
      </c>
      <c r="BH450" s="18">
        <f t="shared" si="163"/>
        <v>0</v>
      </c>
      <c r="BI450" s="19">
        <f t="shared" si="164"/>
        <v>0</v>
      </c>
      <c r="BJ450" s="20">
        <f t="shared" si="165"/>
        <v>0</v>
      </c>
      <c r="BK450" s="19">
        <f t="shared" si="166"/>
        <v>0</v>
      </c>
      <c r="BL450" s="20">
        <f t="shared" si="167"/>
        <v>0</v>
      </c>
      <c r="BM450" s="12">
        <f>VLOOKUP(AU450,Ceny!$A$3:$E$9,2,FALSE)</f>
        <v>45.61</v>
      </c>
      <c r="BN450" s="20">
        <f t="shared" si="180"/>
        <v>0</v>
      </c>
      <c r="BO450" s="12">
        <f>VLOOKUP(AU450,Ceny!$A$3:$E$9,4,FALSE)</f>
        <v>35.229999999999997</v>
      </c>
      <c r="BP450" s="20">
        <f t="shared" si="181"/>
        <v>422.76</v>
      </c>
      <c r="BQ450" s="12">
        <f>VLOOKUP(AU450,Ceny!$A$3:$E$9,3,FALSE)</f>
        <v>4.4200000000000003E-2</v>
      </c>
      <c r="BR450" s="20">
        <f t="shared" si="168"/>
        <v>0</v>
      </c>
      <c r="BS450" s="12">
        <f>VLOOKUP(AU450,Ceny!$A$3:$E$9,5,FALSE)</f>
        <v>3.5119999999999998E-2</v>
      </c>
      <c r="BT450" s="20">
        <f t="shared" si="169"/>
        <v>1983.86</v>
      </c>
      <c r="BU450" s="20">
        <v>0</v>
      </c>
      <c r="BV450" s="68">
        <f t="shared" si="170"/>
        <v>0</v>
      </c>
      <c r="BW450" s="21">
        <f t="shared" si="171"/>
        <v>2406.62</v>
      </c>
      <c r="BX450" s="21">
        <f t="shared" si="172"/>
        <v>553.52</v>
      </c>
      <c r="BY450" s="21">
        <f t="shared" si="173"/>
        <v>2960.14</v>
      </c>
      <c r="CA450" s="66"/>
    </row>
    <row r="451" spans="1:79">
      <c r="A451" s="73">
        <f t="shared" si="174"/>
        <v>438</v>
      </c>
      <c r="B451" s="37" t="s">
        <v>729</v>
      </c>
      <c r="C451" s="37" t="s">
        <v>730</v>
      </c>
      <c r="D451" s="37" t="s">
        <v>67</v>
      </c>
      <c r="E451" s="37" t="s">
        <v>67</v>
      </c>
      <c r="F451" s="37" t="s">
        <v>731</v>
      </c>
      <c r="G451" s="37">
        <v>2</v>
      </c>
      <c r="H451" s="37"/>
      <c r="I451" s="37">
        <v>8971818500</v>
      </c>
      <c r="J451" s="37" t="s">
        <v>729</v>
      </c>
      <c r="K451" s="37" t="s">
        <v>730</v>
      </c>
      <c r="L451" s="37" t="s">
        <v>67</v>
      </c>
      <c r="M451" s="37" t="s">
        <v>67</v>
      </c>
      <c r="N451" s="37" t="s">
        <v>731</v>
      </c>
      <c r="O451" s="37">
        <v>2</v>
      </c>
      <c r="P451" s="37"/>
      <c r="Q451" s="8" t="s">
        <v>740</v>
      </c>
      <c r="R451" s="8" t="s">
        <v>741</v>
      </c>
      <c r="S451" s="37">
        <v>0</v>
      </c>
      <c r="T451" s="9" t="s">
        <v>49</v>
      </c>
      <c r="U451" s="9" t="s">
        <v>35</v>
      </c>
      <c r="V451" s="37" t="s">
        <v>749</v>
      </c>
      <c r="W451" s="37" t="s">
        <v>750</v>
      </c>
      <c r="X451" s="37" t="s">
        <v>751</v>
      </c>
      <c r="Y451" s="37" t="s">
        <v>1139</v>
      </c>
      <c r="Z451" s="37" t="s">
        <v>1137</v>
      </c>
      <c r="AA451" s="37" t="s">
        <v>67</v>
      </c>
      <c r="AB451" s="37" t="s">
        <v>67</v>
      </c>
      <c r="AC451" s="37" t="s">
        <v>1140</v>
      </c>
      <c r="AD451" s="37" t="s">
        <v>1141</v>
      </c>
      <c r="AE451" s="37"/>
      <c r="AF451" s="38" t="s">
        <v>2012</v>
      </c>
      <c r="AG451" s="37" t="s">
        <v>2013</v>
      </c>
      <c r="AH451" s="39">
        <v>18</v>
      </c>
      <c r="AI451" s="39">
        <v>18</v>
      </c>
      <c r="AJ451" s="39">
        <v>18</v>
      </c>
      <c r="AK451" s="39">
        <v>18</v>
      </c>
      <c r="AL451" s="39">
        <v>18</v>
      </c>
      <c r="AM451" s="39">
        <v>18</v>
      </c>
      <c r="AN451" s="39">
        <v>18</v>
      </c>
      <c r="AO451" s="39">
        <v>18</v>
      </c>
      <c r="AP451" s="39">
        <v>18</v>
      </c>
      <c r="AQ451" s="39">
        <v>18</v>
      </c>
      <c r="AR451" s="39">
        <v>18</v>
      </c>
      <c r="AS451" s="40">
        <v>18</v>
      </c>
      <c r="AT451" s="14">
        <v>216</v>
      </c>
      <c r="AU451" s="8" t="str">
        <f>AU$14</f>
        <v>W-1.1</v>
      </c>
      <c r="AV451" s="37" t="s">
        <v>1147</v>
      </c>
      <c r="AW451" s="37"/>
      <c r="AX451" s="15">
        <v>8760</v>
      </c>
      <c r="AY451" s="9">
        <v>12</v>
      </c>
      <c r="AZ451" s="42">
        <v>100</v>
      </c>
      <c r="BA451" s="42">
        <v>0</v>
      </c>
      <c r="BB451" s="9">
        <f t="shared" si="157"/>
        <v>216</v>
      </c>
      <c r="BC451" s="9">
        <f t="shared" si="158"/>
        <v>0</v>
      </c>
      <c r="BD451" s="17">
        <f t="shared" si="159"/>
        <v>0</v>
      </c>
      <c r="BE451" s="17">
        <f t="shared" si="160"/>
        <v>0</v>
      </c>
      <c r="BF451" s="18">
        <f t="shared" si="161"/>
        <v>0</v>
      </c>
      <c r="BG451" s="18">
        <f t="shared" si="162"/>
        <v>0</v>
      </c>
      <c r="BH451" s="18">
        <f t="shared" si="163"/>
        <v>0</v>
      </c>
      <c r="BI451" s="19">
        <f t="shared" si="164"/>
        <v>0</v>
      </c>
      <c r="BJ451" s="20">
        <f t="shared" si="165"/>
        <v>0</v>
      </c>
      <c r="BK451" s="19">
        <f t="shared" si="166"/>
        <v>0</v>
      </c>
      <c r="BL451" s="20">
        <f t="shared" si="167"/>
        <v>0</v>
      </c>
      <c r="BM451" s="12">
        <f>VLOOKUP(AU451,Ceny!$A$3:$E$9,2,FALSE)</f>
        <v>6.01</v>
      </c>
      <c r="BN451" s="20">
        <f t="shared" si="180"/>
        <v>72.12</v>
      </c>
      <c r="BO451" s="12">
        <f>VLOOKUP(AU451,Ceny!$A$3:$E$9,4,FALSE)</f>
        <v>4.6399999999999997</v>
      </c>
      <c r="BP451" s="20">
        <f t="shared" si="181"/>
        <v>0</v>
      </c>
      <c r="BQ451" s="12">
        <f>VLOOKUP(AU451,Ceny!$A$3:$E$9,3,FALSE)</f>
        <v>5.706E-2</v>
      </c>
      <c r="BR451" s="20">
        <f t="shared" si="168"/>
        <v>12.32</v>
      </c>
      <c r="BS451" s="12">
        <f>VLOOKUP(AU451,Ceny!$A$3:$E$9,5,FALSE)</f>
        <v>4.5350000000000001E-2</v>
      </c>
      <c r="BT451" s="20">
        <f t="shared" si="169"/>
        <v>0</v>
      </c>
      <c r="BU451" s="20">
        <v>0</v>
      </c>
      <c r="BV451" s="68">
        <f t="shared" si="170"/>
        <v>0</v>
      </c>
      <c r="BW451" s="21">
        <f t="shared" si="171"/>
        <v>84.44</v>
      </c>
      <c r="BX451" s="21">
        <f t="shared" si="172"/>
        <v>19.420000000000002</v>
      </c>
      <c r="BY451" s="21">
        <f t="shared" si="173"/>
        <v>103.86</v>
      </c>
      <c r="CA451" s="66"/>
    </row>
    <row r="452" spans="1:79">
      <c r="A452" s="73">
        <f t="shared" si="174"/>
        <v>439</v>
      </c>
      <c r="B452" s="8" t="s">
        <v>65</v>
      </c>
      <c r="C452" s="8" t="s">
        <v>66</v>
      </c>
      <c r="D452" s="8" t="s">
        <v>67</v>
      </c>
      <c r="E452" s="8" t="s">
        <v>67</v>
      </c>
      <c r="F452" s="8" t="s">
        <v>68</v>
      </c>
      <c r="G452" s="8" t="s">
        <v>650</v>
      </c>
      <c r="H452" s="8"/>
      <c r="I452" s="8" t="s">
        <v>70</v>
      </c>
      <c r="J452" s="8" t="s">
        <v>732</v>
      </c>
      <c r="K452" s="8" t="s">
        <v>417</v>
      </c>
      <c r="L452" s="8" t="s">
        <v>67</v>
      </c>
      <c r="M452" s="8" t="s">
        <v>67</v>
      </c>
      <c r="N452" s="8" t="s">
        <v>733</v>
      </c>
      <c r="O452" s="8">
        <v>6</v>
      </c>
      <c r="P452" s="8"/>
      <c r="Q452" s="8" t="s">
        <v>740</v>
      </c>
      <c r="R452" s="8" t="s">
        <v>742</v>
      </c>
      <c r="S452" s="8">
        <v>0</v>
      </c>
      <c r="T452" s="9" t="s">
        <v>49</v>
      </c>
      <c r="U452" s="9" t="s">
        <v>35</v>
      </c>
      <c r="V452" s="8" t="s">
        <v>746</v>
      </c>
      <c r="W452" s="10">
        <v>45657</v>
      </c>
      <c r="X452" s="8" t="s">
        <v>747</v>
      </c>
      <c r="Y452" s="8" t="s">
        <v>1142</v>
      </c>
      <c r="Z452" s="8" t="s">
        <v>417</v>
      </c>
      <c r="AA452" s="8" t="s">
        <v>1143</v>
      </c>
      <c r="AB452" s="8" t="s">
        <v>67</v>
      </c>
      <c r="AC452" s="8" t="s">
        <v>733</v>
      </c>
      <c r="AD452" s="8">
        <v>6</v>
      </c>
      <c r="AE452" s="8"/>
      <c r="AF452" s="11" t="s">
        <v>2014</v>
      </c>
      <c r="AG452" s="8" t="s">
        <v>2015</v>
      </c>
      <c r="AH452" s="12">
        <v>669</v>
      </c>
      <c r="AI452" s="12">
        <v>620</v>
      </c>
      <c r="AJ452" s="12">
        <v>670</v>
      </c>
      <c r="AK452" s="12">
        <v>670</v>
      </c>
      <c r="AL452" s="12">
        <v>660</v>
      </c>
      <c r="AM452" s="12">
        <v>600</v>
      </c>
      <c r="AN452" s="12">
        <v>300</v>
      </c>
      <c r="AO452" s="12">
        <v>450</v>
      </c>
      <c r="AP452" s="12">
        <v>544</v>
      </c>
      <c r="AQ452" s="12">
        <v>1027</v>
      </c>
      <c r="AR452" s="12">
        <v>620</v>
      </c>
      <c r="AS452" s="13">
        <v>650</v>
      </c>
      <c r="AT452" s="32">
        <v>7480</v>
      </c>
      <c r="AU452" s="8" t="str">
        <f>AU$21</f>
        <v>W-3.6</v>
      </c>
      <c r="AV452" s="8" t="s">
        <v>1147</v>
      </c>
      <c r="AW452" s="8"/>
      <c r="AX452" s="15">
        <v>8760</v>
      </c>
      <c r="AY452" s="9">
        <v>12</v>
      </c>
      <c r="AZ452" s="16">
        <v>1</v>
      </c>
      <c r="BA452" s="16">
        <v>99</v>
      </c>
      <c r="BB452" s="9">
        <f t="shared" si="157"/>
        <v>74.8</v>
      </c>
      <c r="BC452" s="9">
        <f t="shared" si="158"/>
        <v>7405.2</v>
      </c>
      <c r="BD452" s="17">
        <f t="shared" si="159"/>
        <v>0</v>
      </c>
      <c r="BE452" s="17">
        <f t="shared" si="160"/>
        <v>0</v>
      </c>
      <c r="BF452" s="18">
        <f t="shared" si="161"/>
        <v>0</v>
      </c>
      <c r="BG452" s="18">
        <f t="shared" si="162"/>
        <v>0</v>
      </c>
      <c r="BH452" s="18">
        <f t="shared" si="163"/>
        <v>0</v>
      </c>
      <c r="BI452" s="19">
        <f t="shared" si="164"/>
        <v>0</v>
      </c>
      <c r="BJ452" s="20">
        <f t="shared" si="165"/>
        <v>0</v>
      </c>
      <c r="BK452" s="19">
        <f t="shared" si="166"/>
        <v>0</v>
      </c>
      <c r="BL452" s="20">
        <f t="shared" si="167"/>
        <v>0</v>
      </c>
      <c r="BM452" s="12">
        <f>VLOOKUP(AU452,Ceny!$A$3:$E$9,2,FALSE)</f>
        <v>42.41</v>
      </c>
      <c r="BN452" s="20">
        <f t="shared" si="180"/>
        <v>5.09</v>
      </c>
      <c r="BO452" s="12">
        <f>VLOOKUP(AU452,Ceny!$A$3:$E$9,4,FALSE)</f>
        <v>32.76</v>
      </c>
      <c r="BP452" s="20">
        <f t="shared" si="181"/>
        <v>389.19</v>
      </c>
      <c r="BQ452" s="12">
        <f>VLOOKUP(AU452,Ceny!$A$3:$E$9,3,FALSE)</f>
        <v>4.4200000000000003E-2</v>
      </c>
      <c r="BR452" s="20">
        <f t="shared" si="168"/>
        <v>3.31</v>
      </c>
      <c r="BS452" s="12">
        <f>VLOOKUP(AU452,Ceny!$A$3:$E$9,5,FALSE)</f>
        <v>3.5119999999999998E-2</v>
      </c>
      <c r="BT452" s="20">
        <f t="shared" si="169"/>
        <v>260.07</v>
      </c>
      <c r="BU452" s="20">
        <v>0</v>
      </c>
      <c r="BV452" s="68">
        <f t="shared" si="170"/>
        <v>0</v>
      </c>
      <c r="BW452" s="21">
        <f t="shared" si="171"/>
        <v>657.66</v>
      </c>
      <c r="BX452" s="21">
        <f t="shared" si="172"/>
        <v>151.26</v>
      </c>
      <c r="BY452" s="21">
        <f t="shared" si="173"/>
        <v>808.92</v>
      </c>
      <c r="CA452" s="66"/>
    </row>
    <row r="453" spans="1:79">
      <c r="A453" s="73">
        <f t="shared" si="174"/>
        <v>440</v>
      </c>
      <c r="B453" s="8" t="s">
        <v>734</v>
      </c>
      <c r="C453" s="8" t="s">
        <v>735</v>
      </c>
      <c r="D453" s="8" t="s">
        <v>67</v>
      </c>
      <c r="E453" s="8" t="s">
        <v>67</v>
      </c>
      <c r="F453" s="8" t="s">
        <v>736</v>
      </c>
      <c r="G453" s="8" t="s">
        <v>98</v>
      </c>
      <c r="H453" s="8"/>
      <c r="I453" s="8">
        <v>8971773996</v>
      </c>
      <c r="J453" s="8" t="s">
        <v>734</v>
      </c>
      <c r="K453" s="8" t="s">
        <v>737</v>
      </c>
      <c r="L453" s="8" t="s">
        <v>67</v>
      </c>
      <c r="M453" s="8" t="s">
        <v>67</v>
      </c>
      <c r="N453" s="8" t="s">
        <v>736</v>
      </c>
      <c r="O453" s="8" t="s">
        <v>98</v>
      </c>
      <c r="P453" s="8"/>
      <c r="Q453" s="8" t="s">
        <v>740</v>
      </c>
      <c r="R453" s="8" t="s">
        <v>741</v>
      </c>
      <c r="S453" s="8">
        <v>100</v>
      </c>
      <c r="T453" s="9" t="s">
        <v>49</v>
      </c>
      <c r="U453" s="9" t="s">
        <v>35</v>
      </c>
      <c r="V453" s="8" t="s">
        <v>749</v>
      </c>
      <c r="W453" s="8" t="s">
        <v>747</v>
      </c>
      <c r="X453" s="8" t="s">
        <v>752</v>
      </c>
      <c r="Y453" s="8" t="s">
        <v>734</v>
      </c>
      <c r="Z453" s="8" t="s">
        <v>737</v>
      </c>
      <c r="AA453" s="8" t="s">
        <v>67</v>
      </c>
      <c r="AB453" s="8" t="s">
        <v>67</v>
      </c>
      <c r="AC453" s="8" t="s">
        <v>1144</v>
      </c>
      <c r="AD453" s="8" t="s">
        <v>98</v>
      </c>
      <c r="AE453" s="8"/>
      <c r="AF453" s="11" t="s">
        <v>2016</v>
      </c>
      <c r="AG453" s="8">
        <v>6103179</v>
      </c>
      <c r="AH453" s="12">
        <v>46000</v>
      </c>
      <c r="AI453" s="12">
        <v>48000</v>
      </c>
      <c r="AJ453" s="12">
        <v>39000</v>
      </c>
      <c r="AK453" s="12">
        <v>9000</v>
      </c>
      <c r="AL453" s="12">
        <v>0</v>
      </c>
      <c r="AM453" s="12">
        <v>0</v>
      </c>
      <c r="AN453" s="12" t="s">
        <v>1950</v>
      </c>
      <c r="AO453" s="12" t="s">
        <v>1950</v>
      </c>
      <c r="AP453" s="12">
        <v>0</v>
      </c>
      <c r="AQ453" s="12">
        <v>4800</v>
      </c>
      <c r="AR453" s="12">
        <v>32200</v>
      </c>
      <c r="AS453" s="13">
        <v>46500</v>
      </c>
      <c r="AT453" s="32">
        <v>225500</v>
      </c>
      <c r="AU453" s="8" t="str">
        <f>AU$18</f>
        <v>W-5.1</v>
      </c>
      <c r="AV453" s="8" t="s">
        <v>1147</v>
      </c>
      <c r="AW453" s="8">
        <v>120</v>
      </c>
      <c r="AX453" s="15">
        <v>8760</v>
      </c>
      <c r="AY453" s="9">
        <v>12</v>
      </c>
      <c r="AZ453" s="16">
        <v>0</v>
      </c>
      <c r="BA453" s="16">
        <v>100</v>
      </c>
      <c r="BB453" s="9">
        <f t="shared" si="157"/>
        <v>0</v>
      </c>
      <c r="BC453" s="9">
        <f t="shared" si="158"/>
        <v>225500</v>
      </c>
      <c r="BD453" s="17">
        <f t="shared" si="159"/>
        <v>0</v>
      </c>
      <c r="BE453" s="17">
        <f t="shared" si="160"/>
        <v>0</v>
      </c>
      <c r="BF453" s="18">
        <f t="shared" si="161"/>
        <v>0</v>
      </c>
      <c r="BG453" s="18">
        <f t="shared" si="162"/>
        <v>0</v>
      </c>
      <c r="BH453" s="18">
        <f t="shared" si="163"/>
        <v>0</v>
      </c>
      <c r="BI453" s="19">
        <f t="shared" si="164"/>
        <v>0</v>
      </c>
      <c r="BJ453" s="20">
        <f t="shared" si="165"/>
        <v>0</v>
      </c>
      <c r="BK453" s="19">
        <f t="shared" si="166"/>
        <v>0</v>
      </c>
      <c r="BL453" s="20">
        <f t="shared" si="167"/>
        <v>0</v>
      </c>
      <c r="BM453" s="12">
        <f>VLOOKUP(AU453,Ceny!$A$3:$E$9,2,FALSE)</f>
        <v>6.4200000000000004E-3</v>
      </c>
      <c r="BN453" s="20">
        <f>ROUND(BM453*AX453*AW453*AZ453/100,2)</f>
        <v>0</v>
      </c>
      <c r="BO453" s="12">
        <f>VLOOKUP(AU453,Ceny!$A$3:$E$9,4,FALSE)</f>
        <v>4.96E-3</v>
      </c>
      <c r="BP453" s="20">
        <f>ROUND(BO453*AW453*AX453*BA453/100,2)</f>
        <v>5213.95</v>
      </c>
      <c r="BQ453" s="12">
        <f>VLOOKUP(AU453,Ceny!$A$3:$E$9,3,FALSE)</f>
        <v>2.3060000000000001E-2</v>
      </c>
      <c r="BR453" s="20">
        <f t="shared" si="168"/>
        <v>0</v>
      </c>
      <c r="BS453" s="12">
        <f>VLOOKUP(AU453,Ceny!$A$3:$E$9,5,FALSE)</f>
        <v>1.8329999999999999E-2</v>
      </c>
      <c r="BT453" s="20">
        <f t="shared" si="169"/>
        <v>4133.42</v>
      </c>
      <c r="BU453" s="23">
        <v>3.8999999999999998E-3</v>
      </c>
      <c r="BV453" s="68">
        <f t="shared" si="170"/>
        <v>879.45</v>
      </c>
      <c r="BW453" s="21">
        <f t="shared" si="171"/>
        <v>10226.82</v>
      </c>
      <c r="BX453" s="21">
        <f t="shared" si="172"/>
        <v>2352.17</v>
      </c>
      <c r="BY453" s="21">
        <f t="shared" si="173"/>
        <v>12578.99</v>
      </c>
      <c r="CA453" s="66"/>
    </row>
    <row r="454" spans="1:79">
      <c r="A454" s="73">
        <f t="shared" si="174"/>
        <v>441</v>
      </c>
      <c r="B454" s="8" t="s">
        <v>65</v>
      </c>
      <c r="C454" s="8" t="s">
        <v>66</v>
      </c>
      <c r="D454" s="8" t="s">
        <v>67</v>
      </c>
      <c r="E454" s="8" t="s">
        <v>67</v>
      </c>
      <c r="F454" s="8" t="s">
        <v>68</v>
      </c>
      <c r="G454" s="8" t="s">
        <v>650</v>
      </c>
      <c r="H454" s="8"/>
      <c r="I454" s="8" t="s">
        <v>70</v>
      </c>
      <c r="J454" s="8" t="s">
        <v>738</v>
      </c>
      <c r="K454" s="8" t="s">
        <v>739</v>
      </c>
      <c r="L454" s="8" t="s">
        <v>67</v>
      </c>
      <c r="M454" s="8" t="s">
        <v>67</v>
      </c>
      <c r="N454" s="8" t="s">
        <v>358</v>
      </c>
      <c r="O454" s="8">
        <v>21</v>
      </c>
      <c r="P454" s="8"/>
      <c r="Q454" s="8" t="s">
        <v>740</v>
      </c>
      <c r="R454" s="8" t="s">
        <v>741</v>
      </c>
      <c r="S454" s="8">
        <v>0</v>
      </c>
      <c r="T454" s="9" t="s">
        <v>49</v>
      </c>
      <c r="U454" s="9" t="s">
        <v>35</v>
      </c>
      <c r="V454" s="8" t="s">
        <v>746</v>
      </c>
      <c r="W454" s="10">
        <v>45657</v>
      </c>
      <c r="X454" s="8" t="s">
        <v>747</v>
      </c>
      <c r="Y454" s="8" t="s">
        <v>738</v>
      </c>
      <c r="Z454" s="8" t="s">
        <v>739</v>
      </c>
      <c r="AA454" s="8" t="s">
        <v>67</v>
      </c>
      <c r="AB454" s="8" t="s">
        <v>67</v>
      </c>
      <c r="AC454" s="8" t="s">
        <v>358</v>
      </c>
      <c r="AD454" s="8">
        <v>21</v>
      </c>
      <c r="AE454" s="8"/>
      <c r="AF454" s="11" t="s">
        <v>2017</v>
      </c>
      <c r="AG454" s="8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3"/>
      <c r="AT454" s="14">
        <v>12000</v>
      </c>
      <c r="AU454" s="8" t="str">
        <f>AU$29</f>
        <v>W-2.1</v>
      </c>
      <c r="AV454" s="8" t="s">
        <v>1147</v>
      </c>
      <c r="AW454" s="37"/>
      <c r="AX454" s="15">
        <v>8760</v>
      </c>
      <c r="AY454" s="9">
        <v>12</v>
      </c>
      <c r="AZ454" s="16">
        <v>0</v>
      </c>
      <c r="BA454" s="16">
        <v>100</v>
      </c>
      <c r="BB454" s="9">
        <f t="shared" si="157"/>
        <v>0</v>
      </c>
      <c r="BC454" s="9">
        <f t="shared" si="158"/>
        <v>12000</v>
      </c>
      <c r="BD454" s="17">
        <f t="shared" si="159"/>
        <v>0</v>
      </c>
      <c r="BE454" s="17">
        <f t="shared" si="160"/>
        <v>0</v>
      </c>
      <c r="BF454" s="18">
        <f t="shared" si="161"/>
        <v>0</v>
      </c>
      <c r="BG454" s="18">
        <f t="shared" si="162"/>
        <v>0</v>
      </c>
      <c r="BH454" s="18">
        <f t="shared" si="163"/>
        <v>0</v>
      </c>
      <c r="BI454" s="19">
        <f t="shared" si="164"/>
        <v>0</v>
      </c>
      <c r="BJ454" s="20">
        <f t="shared" si="165"/>
        <v>0</v>
      </c>
      <c r="BK454" s="19">
        <f t="shared" si="166"/>
        <v>0</v>
      </c>
      <c r="BL454" s="20">
        <f t="shared" si="167"/>
        <v>0</v>
      </c>
      <c r="BM454" s="12">
        <f>VLOOKUP(AU454,Ceny!$A$3:$E$9,2,FALSE)</f>
        <v>13.04</v>
      </c>
      <c r="BN454" s="20">
        <f>ROUND(BM454*AY454*AZ454/100,2)</f>
        <v>0</v>
      </c>
      <c r="BO454" s="12">
        <f>VLOOKUP(AU454,Ceny!$A$3:$E$9,4,FALSE)</f>
        <v>10.07</v>
      </c>
      <c r="BP454" s="20">
        <f>ROUND(BO454*AY454*BA454/100,2)</f>
        <v>120.84</v>
      </c>
      <c r="BQ454" s="12">
        <f>VLOOKUP(AU454,Ceny!$A$3:$E$9,3,FALSE)</f>
        <v>4.7559999999999998E-2</v>
      </c>
      <c r="BR454" s="20">
        <f t="shared" si="168"/>
        <v>0</v>
      </c>
      <c r="BS454" s="12">
        <f>VLOOKUP(AU454,Ceny!$A$3:$E$9,5,FALSE)</f>
        <v>3.7789999999999997E-2</v>
      </c>
      <c r="BT454" s="20">
        <f t="shared" si="169"/>
        <v>453.48</v>
      </c>
      <c r="BU454" s="20">
        <v>0</v>
      </c>
      <c r="BV454" s="68">
        <f t="shared" si="170"/>
        <v>0</v>
      </c>
      <c r="BW454" s="21">
        <f t="shared" si="171"/>
        <v>574.32000000000005</v>
      </c>
      <c r="BX454" s="21">
        <f t="shared" si="172"/>
        <v>132.09</v>
      </c>
      <c r="BY454" s="21">
        <f t="shared" si="173"/>
        <v>706.41000000000008</v>
      </c>
      <c r="CA454" s="66"/>
    </row>
    <row r="455" spans="1:79">
      <c r="AT455" s="65">
        <f>SUM(AT14:AT454)</f>
        <v>60967538</v>
      </c>
      <c r="BV455" s="66"/>
      <c r="BW455" s="67">
        <f>SUM(BW14:BW454)</f>
        <v>3001488.1899999985</v>
      </c>
      <c r="BX455" s="66">
        <f>SUM(BX14:BX454)</f>
        <v>690342.33000000019</v>
      </c>
      <c r="BY455" s="67">
        <f t="shared" si="173"/>
        <v>3691830.5199999986</v>
      </c>
      <c r="CA455" s="66"/>
    </row>
    <row r="456" spans="1:79">
      <c r="AT456" s="22">
        <f>AT455/1000</f>
        <v>60967.538</v>
      </c>
      <c r="BX456" s="66"/>
      <c r="CA456" s="66"/>
    </row>
  </sheetData>
  <mergeCells count="8">
    <mergeCell ref="B6:C6"/>
    <mergeCell ref="AT12:BS12"/>
    <mergeCell ref="B10:I10"/>
    <mergeCell ref="AH12:AS12"/>
    <mergeCell ref="B12:I12"/>
    <mergeCell ref="J12:P12"/>
    <mergeCell ref="Q12:X12"/>
    <mergeCell ref="Y12:AG12"/>
  </mergeCells>
  <printOptions horizontalCentered="1" verticalCentered="1" gridLines="1"/>
  <pageMargins left="0" right="0" top="0.39370078740157483" bottom="0.39370078740157483" header="0" footer="0"/>
  <pageSetup paperSize="8" scale="30" fitToWidth="3" fitToHeight="3" pageOrder="overThenDown" orientation="landscape" r:id="rId1"/>
  <headerFooter>
    <oddHeader>&amp;C&amp;A</oddHeader>
    <oddFooter>&amp;CStrona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8" sqref="D18"/>
    </sheetView>
  </sheetViews>
  <sheetFormatPr defaultColWidth="8.625" defaultRowHeight="16.5"/>
  <cols>
    <col min="1" max="1" width="8.625" style="4"/>
    <col min="2" max="2" width="11.875" style="4" customWidth="1"/>
    <col min="3" max="3" width="12.375" style="4" customWidth="1"/>
    <col min="4" max="4" width="12.5" style="4" customWidth="1"/>
    <col min="5" max="5" width="12" style="4" customWidth="1"/>
    <col min="6" max="16384" width="8.625" style="4"/>
  </cols>
  <sheetData>
    <row r="1" spans="1:5" ht="108.75" customHeight="1">
      <c r="A1" s="80" t="s">
        <v>8</v>
      </c>
      <c r="B1" s="80" t="s">
        <v>2021</v>
      </c>
      <c r="C1" s="80"/>
      <c r="D1" s="80" t="s">
        <v>2020</v>
      </c>
      <c r="E1" s="80"/>
    </row>
    <row r="2" spans="1:5" ht="99">
      <c r="A2" s="80"/>
      <c r="B2" s="1" t="s">
        <v>31</v>
      </c>
      <c r="C2" s="1" t="s">
        <v>30</v>
      </c>
      <c r="D2" s="1" t="s">
        <v>31</v>
      </c>
      <c r="E2" s="1" t="s">
        <v>30</v>
      </c>
    </row>
    <row r="3" spans="1:5">
      <c r="A3" s="5" t="s">
        <v>58</v>
      </c>
      <c r="B3" s="5">
        <v>6.01</v>
      </c>
      <c r="C3" s="5">
        <v>5.706E-2</v>
      </c>
      <c r="D3" s="5">
        <v>4.6399999999999997</v>
      </c>
      <c r="E3" s="5">
        <v>4.5350000000000001E-2</v>
      </c>
    </row>
    <row r="4" spans="1:5">
      <c r="A4" s="5" t="s">
        <v>1180</v>
      </c>
      <c r="B4" s="5">
        <v>13.04</v>
      </c>
      <c r="C4" s="5">
        <v>4.7559999999999998E-2</v>
      </c>
      <c r="D4" s="5">
        <v>10.07</v>
      </c>
      <c r="E4" s="5">
        <v>3.7789999999999997E-2</v>
      </c>
    </row>
    <row r="5" spans="1:5">
      <c r="A5" s="5" t="s">
        <v>59</v>
      </c>
      <c r="B5" s="5">
        <v>42.41</v>
      </c>
      <c r="C5" s="5">
        <v>4.4200000000000003E-2</v>
      </c>
      <c r="D5" s="5">
        <v>32.76</v>
      </c>
      <c r="E5" s="5">
        <v>3.5119999999999998E-2</v>
      </c>
    </row>
    <row r="6" spans="1:5">
      <c r="A6" s="5" t="s">
        <v>1897</v>
      </c>
      <c r="B6" s="5">
        <v>45.61</v>
      </c>
      <c r="C6" s="5">
        <v>4.4200000000000003E-2</v>
      </c>
      <c r="D6" s="5">
        <v>35.229999999999997</v>
      </c>
      <c r="E6" s="5">
        <v>3.5119999999999998E-2</v>
      </c>
    </row>
    <row r="7" spans="1:5">
      <c r="A7" s="5" t="s">
        <v>60</v>
      </c>
      <c r="B7" s="5">
        <v>204.77</v>
      </c>
      <c r="C7" s="5">
        <v>4.4069999999999998E-2</v>
      </c>
      <c r="D7" s="5">
        <v>158.16</v>
      </c>
      <c r="E7" s="5">
        <v>3.5020000000000003E-2</v>
      </c>
    </row>
    <row r="8" spans="1:5">
      <c r="A8" s="5" t="s">
        <v>61</v>
      </c>
      <c r="B8" s="5">
        <v>6.4200000000000004E-3</v>
      </c>
      <c r="C8" s="5">
        <v>2.3060000000000001E-2</v>
      </c>
      <c r="D8" s="5">
        <v>4.96E-3</v>
      </c>
      <c r="E8" s="5">
        <v>1.8329999999999999E-2</v>
      </c>
    </row>
    <row r="9" spans="1:5">
      <c r="A9" s="5" t="s">
        <v>2028</v>
      </c>
      <c r="B9" s="5">
        <v>6.8399999999999997E-3</v>
      </c>
      <c r="C9" s="5">
        <v>2.3029999999999998E-2</v>
      </c>
      <c r="D9" s="5">
        <v>5.28E-3</v>
      </c>
      <c r="E9" s="5">
        <v>1.83E-2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K10" sqref="K10"/>
    </sheetView>
  </sheetViews>
  <sheetFormatPr defaultRowHeight="16.5"/>
  <cols>
    <col min="1" max="1" width="3.75" style="4" customWidth="1"/>
    <col min="2" max="2" width="38.375" style="4" customWidth="1"/>
    <col min="3" max="3" width="5.75" style="4" customWidth="1"/>
    <col min="4" max="4" width="6.875" style="4" customWidth="1"/>
    <col min="5" max="5" width="8.625" style="4" customWidth="1"/>
    <col min="6" max="6" width="17" style="4" customWidth="1"/>
    <col min="7" max="7" width="7.875" style="4" customWidth="1"/>
    <col min="8" max="8" width="11.625" style="4" customWidth="1"/>
    <col min="9" max="16384" width="9" style="4"/>
  </cols>
  <sheetData>
    <row r="1" spans="1:8">
      <c r="A1" s="1" t="s">
        <v>26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24</v>
      </c>
    </row>
    <row r="2" spans="1:8">
      <c r="A2" s="5">
        <f>'Wykaz ppg - kalkulator '!A14</f>
        <v>1</v>
      </c>
      <c r="B2" s="6" t="s">
        <v>65</v>
      </c>
      <c r="C2" s="6" t="s">
        <v>66</v>
      </c>
      <c r="D2" s="6" t="s">
        <v>67</v>
      </c>
      <c r="E2" s="6" t="s">
        <v>67</v>
      </c>
      <c r="F2" s="6" t="s">
        <v>68</v>
      </c>
      <c r="G2" s="6" t="s">
        <v>69</v>
      </c>
      <c r="H2" s="6" t="s">
        <v>70</v>
      </c>
    </row>
    <row r="3" spans="1:8">
      <c r="A3" s="69">
        <v>2</v>
      </c>
      <c r="B3" s="8" t="s">
        <v>2044</v>
      </c>
      <c r="C3" s="6" t="s">
        <v>66</v>
      </c>
      <c r="D3" s="6" t="s">
        <v>67</v>
      </c>
      <c r="E3" s="6" t="s">
        <v>67</v>
      </c>
      <c r="F3" s="6" t="s">
        <v>68</v>
      </c>
      <c r="G3" s="6" t="s">
        <v>69</v>
      </c>
      <c r="H3" s="6" t="s">
        <v>70</v>
      </c>
    </row>
    <row r="4" spans="1:8">
      <c r="A4" s="69">
        <v>3</v>
      </c>
      <c r="B4" s="8" t="s">
        <v>649</v>
      </c>
      <c r="C4" s="6" t="s">
        <v>66</v>
      </c>
      <c r="D4" s="6" t="s">
        <v>67</v>
      </c>
      <c r="E4" s="6" t="s">
        <v>67</v>
      </c>
      <c r="F4" s="6" t="s">
        <v>68</v>
      </c>
      <c r="G4" s="6" t="s">
        <v>69</v>
      </c>
      <c r="H4" s="6" t="s">
        <v>70</v>
      </c>
    </row>
    <row r="5" spans="1:8">
      <c r="A5" s="5">
        <f>'Wykaz ppg - kalkulator '!A17</f>
        <v>4</v>
      </c>
      <c r="B5" s="6" t="s">
        <v>600</v>
      </c>
      <c r="C5" s="6" t="s">
        <v>601</v>
      </c>
      <c r="D5" s="6" t="s">
        <v>67</v>
      </c>
      <c r="E5" s="6" t="s">
        <v>67</v>
      </c>
      <c r="F5" s="6" t="s">
        <v>602</v>
      </c>
      <c r="G5" s="6" t="s">
        <v>603</v>
      </c>
      <c r="H5" s="6" t="s">
        <v>604</v>
      </c>
    </row>
    <row r="6" spans="1:8">
      <c r="A6" s="5">
        <v>5</v>
      </c>
      <c r="B6" s="6" t="s">
        <v>606</v>
      </c>
      <c r="C6" s="6" t="s">
        <v>482</v>
      </c>
      <c r="D6" s="6" t="s">
        <v>67</v>
      </c>
      <c r="E6" s="6" t="s">
        <v>67</v>
      </c>
      <c r="F6" s="6" t="s">
        <v>483</v>
      </c>
      <c r="G6" s="6" t="s">
        <v>607</v>
      </c>
      <c r="H6" s="6" t="s">
        <v>608</v>
      </c>
    </row>
    <row r="7" spans="1:8">
      <c r="A7" s="5">
        <v>6</v>
      </c>
      <c r="B7" s="6" t="s">
        <v>612</v>
      </c>
      <c r="C7" s="6" t="s">
        <v>613</v>
      </c>
      <c r="D7" s="6" t="s">
        <v>67</v>
      </c>
      <c r="E7" s="6" t="s">
        <v>67</v>
      </c>
      <c r="F7" s="6" t="s">
        <v>614</v>
      </c>
      <c r="G7" s="6" t="s">
        <v>615</v>
      </c>
      <c r="H7" s="6" t="s">
        <v>616</v>
      </c>
    </row>
    <row r="8" spans="1:8">
      <c r="A8" s="5">
        <v>7</v>
      </c>
      <c r="B8" s="6" t="s">
        <v>620</v>
      </c>
      <c r="C8" s="6" t="s">
        <v>621</v>
      </c>
      <c r="D8" s="6" t="s">
        <v>67</v>
      </c>
      <c r="E8" s="6" t="s">
        <v>67</v>
      </c>
      <c r="F8" s="6" t="s">
        <v>622</v>
      </c>
      <c r="G8" s="6" t="s">
        <v>623</v>
      </c>
      <c r="H8" s="6" t="s">
        <v>624</v>
      </c>
    </row>
    <row r="9" spans="1:8">
      <c r="A9" s="5">
        <v>8</v>
      </c>
      <c r="B9" s="6" t="s">
        <v>625</v>
      </c>
      <c r="C9" s="6" t="s">
        <v>626</v>
      </c>
      <c r="D9" s="6" t="s">
        <v>67</v>
      </c>
      <c r="E9" s="6" t="s">
        <v>67</v>
      </c>
      <c r="F9" s="6" t="s">
        <v>627</v>
      </c>
      <c r="G9" s="6" t="s">
        <v>628</v>
      </c>
      <c r="H9" s="6" t="s">
        <v>629</v>
      </c>
    </row>
    <row r="10" spans="1:8" ht="33">
      <c r="A10" s="5">
        <v>9</v>
      </c>
      <c r="B10" s="7" t="s">
        <v>630</v>
      </c>
      <c r="C10" s="6" t="s">
        <v>631</v>
      </c>
      <c r="D10" s="6" t="s">
        <v>67</v>
      </c>
      <c r="E10" s="6" t="s">
        <v>67</v>
      </c>
      <c r="F10" s="6" t="s">
        <v>632</v>
      </c>
      <c r="G10" s="6" t="s">
        <v>396</v>
      </c>
      <c r="H10" s="6" t="s">
        <v>633</v>
      </c>
    </row>
    <row r="11" spans="1:8" ht="33">
      <c r="A11" s="5">
        <f>'Wykaz ppg - kalkulator '!A23</f>
        <v>10</v>
      </c>
      <c r="B11" s="7" t="s">
        <v>634</v>
      </c>
      <c r="C11" s="6" t="s">
        <v>635</v>
      </c>
      <c r="D11" s="6" t="s">
        <v>67</v>
      </c>
      <c r="E11" s="6" t="s">
        <v>67</v>
      </c>
      <c r="F11" s="6" t="s">
        <v>636</v>
      </c>
      <c r="G11" s="6" t="s">
        <v>637</v>
      </c>
      <c r="H11" s="6" t="s">
        <v>638</v>
      </c>
    </row>
    <row r="12" spans="1:8" ht="33">
      <c r="A12" s="5">
        <v>11</v>
      </c>
      <c r="B12" s="7" t="s">
        <v>639</v>
      </c>
      <c r="C12" s="6" t="s">
        <v>640</v>
      </c>
      <c r="D12" s="6" t="s">
        <v>67</v>
      </c>
      <c r="E12" s="6" t="s">
        <v>67</v>
      </c>
      <c r="F12" s="6" t="s">
        <v>641</v>
      </c>
      <c r="G12" s="6" t="s">
        <v>642</v>
      </c>
      <c r="H12" s="6" t="s">
        <v>643</v>
      </c>
    </row>
    <row r="13" spans="1:8">
      <c r="A13" s="5">
        <v>12</v>
      </c>
      <c r="B13" s="6" t="s">
        <v>644</v>
      </c>
      <c r="C13" s="6" t="s">
        <v>645</v>
      </c>
      <c r="D13" s="6" t="s">
        <v>67</v>
      </c>
      <c r="E13" s="6" t="s">
        <v>67</v>
      </c>
      <c r="F13" s="6" t="s">
        <v>646</v>
      </c>
      <c r="G13" s="6" t="s">
        <v>647</v>
      </c>
      <c r="H13" s="6" t="s">
        <v>648</v>
      </c>
    </row>
    <row r="14" spans="1:8">
      <c r="A14" s="5">
        <v>13</v>
      </c>
      <c r="B14" s="6" t="s">
        <v>687</v>
      </c>
      <c r="C14" s="6" t="s">
        <v>170</v>
      </c>
      <c r="D14" s="6" t="s">
        <v>67</v>
      </c>
      <c r="E14" s="6" t="s">
        <v>67</v>
      </c>
      <c r="F14" s="6" t="s">
        <v>688</v>
      </c>
      <c r="G14" s="6" t="s">
        <v>94</v>
      </c>
      <c r="H14" s="6">
        <v>8943202201</v>
      </c>
    </row>
    <row r="15" spans="1:8">
      <c r="A15" s="5">
        <v>14</v>
      </c>
      <c r="B15" s="6" t="s">
        <v>712</v>
      </c>
      <c r="C15" s="6" t="s">
        <v>613</v>
      </c>
      <c r="D15" s="6" t="s">
        <v>67</v>
      </c>
      <c r="E15" s="6" t="s">
        <v>67</v>
      </c>
      <c r="F15" s="6" t="s">
        <v>713</v>
      </c>
      <c r="G15" s="6" t="s">
        <v>714</v>
      </c>
      <c r="H15" s="6">
        <v>8971916272</v>
      </c>
    </row>
    <row r="16" spans="1:8">
      <c r="A16" s="5">
        <v>15</v>
      </c>
      <c r="B16" s="6" t="s">
        <v>721</v>
      </c>
      <c r="C16" s="6" t="s">
        <v>722</v>
      </c>
      <c r="D16" s="6" t="s">
        <v>67</v>
      </c>
      <c r="E16" s="6" t="s">
        <v>67</v>
      </c>
      <c r="F16" s="6" t="s">
        <v>723</v>
      </c>
      <c r="G16" s="6" t="s">
        <v>611</v>
      </c>
      <c r="H16" s="6" t="s">
        <v>724</v>
      </c>
    </row>
    <row r="17" spans="1:8">
      <c r="A17" s="5">
        <f>'Wykaz ppg - kalkulator '!A29</f>
        <v>16</v>
      </c>
      <c r="B17" s="6" t="s">
        <v>725</v>
      </c>
      <c r="C17" s="6" t="s">
        <v>617</v>
      </c>
      <c r="D17" s="6" t="s">
        <v>67</v>
      </c>
      <c r="E17" s="6" t="s">
        <v>67</v>
      </c>
      <c r="F17" s="6" t="s">
        <v>614</v>
      </c>
      <c r="G17" s="6" t="s">
        <v>726</v>
      </c>
      <c r="H17" s="6">
        <v>8960005845</v>
      </c>
    </row>
    <row r="18" spans="1:8">
      <c r="A18" s="5">
        <v>17</v>
      </c>
      <c r="B18" s="6" t="s">
        <v>729</v>
      </c>
      <c r="C18" s="6" t="s">
        <v>730</v>
      </c>
      <c r="D18" s="6" t="s">
        <v>67</v>
      </c>
      <c r="E18" s="6" t="s">
        <v>67</v>
      </c>
      <c r="F18" s="6" t="s">
        <v>731</v>
      </c>
      <c r="G18" s="6">
        <v>2</v>
      </c>
      <c r="H18" s="6">
        <v>8971818500</v>
      </c>
    </row>
    <row r="19" spans="1:8">
      <c r="A19" s="5">
        <v>18</v>
      </c>
      <c r="B19" s="6" t="s">
        <v>734</v>
      </c>
      <c r="C19" s="6" t="s">
        <v>735</v>
      </c>
      <c r="D19" s="6" t="s">
        <v>67</v>
      </c>
      <c r="E19" s="6" t="s">
        <v>67</v>
      </c>
      <c r="F19" s="6" t="s">
        <v>736</v>
      </c>
      <c r="G19" s="6" t="s">
        <v>98</v>
      </c>
      <c r="H19" s="6">
        <v>8971773996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Wykaz ppg - kalkulator </vt:lpstr>
      <vt:lpstr>Ceny</vt:lpstr>
      <vt:lpstr>wykaz nabywców</vt:lpstr>
      <vt:lpstr>'Wykaz ppg - kalkulator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 do SWZ</dc:title>
  <dc:creator>Jacek Walski</dc:creator>
  <cp:lastModifiedBy>umdono01</cp:lastModifiedBy>
  <cp:revision>147</cp:revision>
  <cp:lastPrinted>2024-06-19T10:06:11Z</cp:lastPrinted>
  <dcterms:created xsi:type="dcterms:W3CDTF">2016-09-26T13:43:19Z</dcterms:created>
  <dcterms:modified xsi:type="dcterms:W3CDTF">2024-07-11T08:48:15Z</dcterms:modified>
</cp:coreProperties>
</file>