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3040" windowHeight="7275" activeTab="1"/>
  </bookViews>
  <sheets>
    <sheet name="0 ZŁ" sheetId="10" r:id="rId1"/>
    <sheet name="NOWY" sheetId="11" r:id="rId2"/>
  </sheets>
  <definedNames>
    <definedName name="_xlnm.Print_Area" localSheetId="0">'0 ZŁ'!$A$2:$K$252</definedName>
    <definedName name="_xlnm.Print_Area" localSheetId="1">NOWY!$A$2:$K$254</definedName>
  </definedNames>
  <calcPr calcId="191029"/>
</workbook>
</file>

<file path=xl/calcChain.xml><?xml version="1.0" encoding="utf-8"?>
<calcChain xmlns="http://schemas.openxmlformats.org/spreadsheetml/2006/main">
  <c r="K63" i="11"/>
  <c r="H204" l="1"/>
  <c r="H202"/>
  <c r="H200"/>
  <c r="H198"/>
  <c r="H196"/>
  <c r="H194"/>
  <c r="H192"/>
  <c r="H190"/>
  <c r="H188"/>
  <c r="H186"/>
  <c r="H177"/>
  <c r="H175"/>
  <c r="H173"/>
  <c r="H171"/>
  <c r="H169"/>
  <c r="H167"/>
  <c r="H165"/>
  <c r="H163"/>
  <c r="H161"/>
  <c r="H159"/>
  <c r="H157"/>
  <c r="H149"/>
  <c r="H147"/>
  <c r="H145"/>
  <c r="H143"/>
  <c r="H141"/>
  <c r="H139"/>
  <c r="H137"/>
  <c r="H135"/>
  <c r="H133"/>
  <c r="H131"/>
  <c r="H129"/>
  <c r="H121"/>
  <c r="H119"/>
  <c r="H117"/>
  <c r="H115"/>
  <c r="H113"/>
  <c r="H111"/>
  <c r="H109"/>
  <c r="H107"/>
  <c r="H105"/>
  <c r="O104"/>
  <c r="N104"/>
  <c r="Q104" s="1"/>
  <c r="O103"/>
  <c r="N103"/>
  <c r="Q103" s="1"/>
  <c r="H103"/>
  <c r="O102"/>
  <c r="N102"/>
  <c r="Q102" s="1"/>
  <c r="O101"/>
  <c r="N101"/>
  <c r="Q101" s="1"/>
  <c r="H101"/>
  <c r="O100"/>
  <c r="N100"/>
  <c r="Q100" s="1"/>
  <c r="O99"/>
  <c r="N99"/>
  <c r="Q99" s="1"/>
  <c r="O98"/>
  <c r="N98"/>
  <c r="Q98" s="1"/>
  <c r="O97"/>
  <c r="N97"/>
  <c r="Q97" s="1"/>
  <c r="O96"/>
  <c r="N96"/>
  <c r="Q96" s="1"/>
  <c r="O95"/>
  <c r="N95"/>
  <c r="Q95" s="1"/>
  <c r="O94"/>
  <c r="N94"/>
  <c r="M94" s="1"/>
  <c r="O93"/>
  <c r="N93"/>
  <c r="Q93" s="1"/>
  <c r="H93"/>
  <c r="H91"/>
  <c r="H89"/>
  <c r="H87"/>
  <c r="H85"/>
  <c r="H83"/>
  <c r="H81"/>
  <c r="H79"/>
  <c r="H77"/>
  <c r="H75"/>
  <c r="K65"/>
  <c r="K59"/>
  <c r="K58"/>
  <c r="H58"/>
  <c r="G58"/>
  <c r="L58" s="1"/>
  <c r="K57"/>
  <c r="G57"/>
  <c r="M98" l="1"/>
  <c r="J193" s="1"/>
  <c r="M101"/>
  <c r="M97"/>
  <c r="J164"/>
  <c r="J102"/>
  <c r="J130"/>
  <c r="J136"/>
  <c r="M100"/>
  <c r="Q94"/>
  <c r="M95"/>
  <c r="M103"/>
  <c r="J108"/>
  <c r="J166"/>
  <c r="J138"/>
  <c r="J110"/>
  <c r="J82"/>
  <c r="M93"/>
  <c r="J158" s="1"/>
  <c r="J199"/>
  <c r="M96"/>
  <c r="M99"/>
  <c r="M104"/>
  <c r="J172"/>
  <c r="M102"/>
  <c r="J144"/>
  <c r="H202" i="10"/>
  <c r="H200"/>
  <c r="H198"/>
  <c r="H196"/>
  <c r="H194"/>
  <c r="H192"/>
  <c r="H190"/>
  <c r="H188"/>
  <c r="H186"/>
  <c r="H184"/>
  <c r="H175"/>
  <c r="H173"/>
  <c r="H171"/>
  <c r="H169"/>
  <c r="H167"/>
  <c r="H165"/>
  <c r="H163"/>
  <c r="H161"/>
  <c r="H159"/>
  <c r="H157"/>
  <c r="H155"/>
  <c r="H147"/>
  <c r="H145"/>
  <c r="H143"/>
  <c r="H141"/>
  <c r="H139"/>
  <c r="H137"/>
  <c r="H135"/>
  <c r="H133"/>
  <c r="H131"/>
  <c r="H129"/>
  <c r="H127"/>
  <c r="H115"/>
  <c r="H119"/>
  <c r="H117"/>
  <c r="H113"/>
  <c r="H111"/>
  <c r="H109"/>
  <c r="H107"/>
  <c r="H105"/>
  <c r="H103"/>
  <c r="H101"/>
  <c r="H99"/>
  <c r="H91"/>
  <c r="H89"/>
  <c r="H87"/>
  <c r="H85"/>
  <c r="H83"/>
  <c r="H81"/>
  <c r="H79"/>
  <c r="H77"/>
  <c r="H75"/>
  <c r="H73"/>
  <c r="G56"/>
  <c r="G55"/>
  <c r="K55" s="1"/>
  <c r="J191" i="11" l="1"/>
  <c r="J80"/>
  <c r="J116"/>
  <c r="J88"/>
  <c r="J118"/>
  <c r="J146"/>
  <c r="J174"/>
  <c r="J201"/>
  <c r="J90"/>
  <c r="J176"/>
  <c r="J203"/>
  <c r="J92"/>
  <c r="J120"/>
  <c r="J148"/>
  <c r="J132"/>
  <c r="J160"/>
  <c r="J104"/>
  <c r="J187"/>
  <c r="J76"/>
  <c r="J205"/>
  <c r="J94"/>
  <c r="J122"/>
  <c r="J150"/>
  <c r="J178"/>
  <c r="J84"/>
  <c r="J112"/>
  <c r="J140"/>
  <c r="J168"/>
  <c r="J195"/>
  <c r="J86"/>
  <c r="J114"/>
  <c r="J142"/>
  <c r="J170"/>
  <c r="J197"/>
  <c r="J106"/>
  <c r="J134"/>
  <c r="J162"/>
  <c r="J189"/>
  <c r="J78"/>
  <c r="J203" i="10"/>
  <c r="J201"/>
  <c r="J199"/>
  <c r="J197"/>
  <c r="J195"/>
  <c r="J193"/>
  <c r="J191"/>
  <c r="J189"/>
  <c r="J187"/>
  <c r="J185"/>
  <c r="J207" i="11" l="1"/>
  <c r="J180"/>
  <c r="J124"/>
  <c r="J152"/>
  <c r="J96"/>
  <c r="J128" i="10"/>
  <c r="J100"/>
  <c r="J156"/>
  <c r="I211" i="11" l="1"/>
  <c r="J176" i="10"/>
  <c r="J174"/>
  <c r="J172"/>
  <c r="J170"/>
  <c r="J168"/>
  <c r="J166"/>
  <c r="J164"/>
  <c r="J162"/>
  <c r="J160"/>
  <c r="J158"/>
  <c r="J148"/>
  <c r="J146"/>
  <c r="J144"/>
  <c r="J142"/>
  <c r="J140"/>
  <c r="J138"/>
  <c r="J136"/>
  <c r="J134"/>
  <c r="J132"/>
  <c r="J130"/>
  <c r="J110"/>
  <c r="J108"/>
  <c r="J106"/>
  <c r="J104"/>
  <c r="J120"/>
  <c r="J118"/>
  <c r="J116"/>
  <c r="J114"/>
  <c r="J112"/>
  <c r="J102"/>
  <c r="J86"/>
  <c r="J92"/>
  <c r="J90"/>
  <c r="J88"/>
  <c r="J84"/>
  <c r="J82"/>
  <c r="J80"/>
  <c r="J78"/>
  <c r="J76"/>
  <c r="J74"/>
  <c r="L56" l="1"/>
  <c r="H56" l="1"/>
  <c r="K56" s="1"/>
  <c r="N102"/>
  <c r="M102" s="1"/>
  <c r="N92"/>
  <c r="M92" s="1"/>
  <c r="N93"/>
  <c r="M93" s="1"/>
  <c r="N94"/>
  <c r="M94" s="1"/>
  <c r="N95"/>
  <c r="M95" s="1"/>
  <c r="N96"/>
  <c r="M96" s="1"/>
  <c r="N97"/>
  <c r="M97" s="1"/>
  <c r="N98"/>
  <c r="M98" s="1"/>
  <c r="N99"/>
  <c r="M99" s="1"/>
  <c r="N100"/>
  <c r="M100" s="1"/>
  <c r="N101"/>
  <c r="M101" s="1"/>
  <c r="N91"/>
  <c r="M91" s="1"/>
  <c r="O91"/>
  <c r="Q98" l="1"/>
  <c r="Q99"/>
  <c r="Q97"/>
  <c r="Q96"/>
  <c r="Q95"/>
  <c r="Q93"/>
  <c r="Q92"/>
  <c r="Q100"/>
  <c r="Q91"/>
  <c r="Q94"/>
  <c r="Q102"/>
  <c r="Q101"/>
  <c r="K57"/>
  <c r="K61" l="1"/>
  <c r="K63" s="1"/>
  <c r="O102" l="1"/>
  <c r="O101"/>
  <c r="O100"/>
  <c r="O99"/>
  <c r="O98"/>
  <c r="O97"/>
  <c r="O96"/>
  <c r="O95"/>
  <c r="O94"/>
  <c r="O93"/>
  <c r="O92"/>
  <c r="J150" l="1"/>
  <c r="J178"/>
  <c r="J94"/>
  <c r="J122"/>
  <c r="J205"/>
</calcChain>
</file>

<file path=xl/sharedStrings.xml><?xml version="1.0" encoding="utf-8"?>
<sst xmlns="http://schemas.openxmlformats.org/spreadsheetml/2006/main" count="1062" uniqueCount="426">
  <si>
    <t>Podpis przyjmującego formularz / pieczęć</t>
  </si>
  <si>
    <t>└────┴────┴────┴────┴────┴────┴────┴────┴────┴────┘</t>
  </si>
  <si>
    <t xml:space="preserve"> </t>
  </si>
  <si>
    <t xml:space="preserve">D.2. NIERUCHOMOŚĆ NIEZAMIESZKAŁA LUB NIERUCHOMOŚĆ W CZĘŚCI NIEZAMIESZKAŁA </t>
  </si>
  <si>
    <t>(należy wypełnić, jeżeli w części B.1. zaznaczono kwadrat nr 2 lub 3)</t>
  </si>
  <si>
    <t>D.2.1. POJEMNIKI NA NIESEGREGOWANE (ZMIESZANE) ODPADY KOMUNALNE</t>
  </si>
  <si>
    <t>Deklarowana liczba pojemników w miejscu gromadzenia odpadów</t>
  </si>
  <si>
    <t>1.</t>
  </si>
  <si>
    <t>2.</t>
  </si>
  <si>
    <t>3.</t>
  </si>
  <si>
    <t>4.</t>
  </si>
  <si>
    <t>5.</t>
  </si>
  <si>
    <t xml:space="preserve">2. pojemnik 0,08 m³ </t>
  </si>
  <si>
    <t xml:space="preserve">3. pojemnik 0,12 m³ </t>
  </si>
  <si>
    <t xml:space="preserve">4. pojemnik 0,24 m³ </t>
  </si>
  <si>
    <t xml:space="preserve">5. pojemnik 0,36 m³ </t>
  </si>
  <si>
    <t xml:space="preserve">6. pojemnik 0,66 m³ </t>
  </si>
  <si>
    <t>7. pojemnik 1,10 m³</t>
  </si>
  <si>
    <t>8. pojemnik 7,00 m³</t>
  </si>
  <si>
    <t>9. pojemnik 10,00 m³</t>
  </si>
  <si>
    <t>10. pojemnik 16,00 m³</t>
  </si>
  <si>
    <t>D.2.2. POJEMNIKI / WORKI NA PAPIER</t>
  </si>
  <si>
    <t>D.2.3. POJEMNIKI / WORKI NA METALE, TWORZYWA SZTUCZNE, OPAKOWANIA WIELOMATERIAŁOWE</t>
  </si>
  <si>
    <t>D.2.4. POJEMNIKI / WORKI NA SZKŁO</t>
  </si>
  <si>
    <t>D.2.5. POJEMNIKI NA BIOODPADY</t>
  </si>
  <si>
    <t xml:space="preserve">Zgodnie z Regulaminem utrzymania czystości i porządku na terenie Wrocławia, częstotliwość odbioru bioodpadów następuje co najmniej 1 raz w tygodniu.  </t>
  </si>
  <si>
    <t>200.</t>
  </si>
  <si>
    <t xml:space="preserve">INFORMACJE DOTYCZĄCE PRZETWARZANIA DANYCH OSOBOWYCH </t>
  </si>
  <si>
    <t>Administrator danych</t>
  </si>
  <si>
    <t>Inspektor Ochrony Danych</t>
  </si>
  <si>
    <t>Cele przetwarzania danych</t>
  </si>
  <si>
    <t xml:space="preserve">Okres przechowywania danych </t>
  </si>
  <si>
    <t xml:space="preserve">Odbiorcy danych </t>
  </si>
  <si>
    <t>Prawo wniesienia skargi</t>
  </si>
  <si>
    <t>POUCZENIE</t>
  </si>
  <si>
    <t>OBJAŚNIENIA</t>
  </si>
  <si>
    <t>Ilość odbiorów pojemnika w miesiącu*</t>
  </si>
  <si>
    <t>V</t>
  </si>
  <si>
    <t>□</t>
  </si>
  <si>
    <t xml:space="preserve"> ADRES SIEDZIBY **</t>
  </si>
  <si>
    <t xml:space="preserve">3. pojemnik 0,08 m³ </t>
  </si>
  <si>
    <t xml:space="preserve">4. pojemnik 0,12 m³ </t>
  </si>
  <si>
    <t xml:space="preserve">5. pojemnik 0,24 m³ </t>
  </si>
  <si>
    <t xml:space="preserve">6. pojemnik 0,36 m³ </t>
  </si>
  <si>
    <t xml:space="preserve">7. pojemnik 0,66 m³ </t>
  </si>
  <si>
    <t>8. pojemnik 1,10 m³</t>
  </si>
  <si>
    <t>9. pojemnik 7,00 m³</t>
  </si>
  <si>
    <t>10. pojemnik 10,00 m³</t>
  </si>
  <si>
    <t>11. pojemnik 16,00 m³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</si>
  <si>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</si>
  <si>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</si>
  <si>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</si>
  <si>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</si>
  <si>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</si>
  <si>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</si>
  <si>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</si>
  <si>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</si>
  <si>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</si>
  <si>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</si>
  <si>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</si>
  <si>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</si>
  <si>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1. worek 120 litrów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</si>
  <si>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</si>
  <si>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</si>
  <si>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</si>
  <si>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</si>
  <si>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</si>
  <si>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</si>
  <si>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</si>
  <si>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</si>
  <si>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</si>
  <si>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</si>
  <si>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</si>
  <si>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</si>
  <si>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</si>
  <si>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</si>
  <si>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</si>
  <si>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</si>
  <si>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</si>
  <si>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</si>
  <si>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</si>
  <si>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</si>
  <si>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</si>
  <si>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</si>
  <si>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</si>
  <si>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</si>
  <si>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</si>
  <si>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</si>
  <si>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</si>
  <si>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</si>
  <si>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</si>
  <si>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</si>
  <si>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</si>
  <si>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133.</t>
  </si>
  <si>
    <t>134.</t>
  </si>
  <si>
    <t>1. worek 80 litrów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</si>
  <si>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</si>
  <si>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</si>
  <si>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</si>
  <si>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</si>
  <si>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</si>
  <si>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</si>
  <si>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</si>
  <si>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</si>
  <si>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</si>
  <si>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</si>
  <si>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</si>
  <si>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</si>
  <si>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</si>
  <si>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</si>
  <si>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</si>
  <si>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</si>
  <si>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</si>
  <si>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</si>
  <si>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</si>
  <si>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</si>
  <si>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</si>
  <si>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</si>
  <si>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158.</t>
  </si>
  <si>
    <t>160.</t>
  </si>
  <si>
    <t>161.</t>
  </si>
  <si>
    <t>163.</t>
  </si>
  <si>
    <t>164.</t>
  </si>
  <si>
    <t>165.</t>
  </si>
  <si>
    <t>166.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</si>
  <si>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</si>
  <si>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</si>
  <si>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</si>
  <si>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</si>
  <si>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</si>
  <si>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</si>
  <si>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</si>
  <si>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</si>
  <si>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</si>
  <si>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</si>
  <si>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</si>
  <si>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</si>
  <si>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</si>
  <si>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</si>
  <si>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</si>
  <si>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</si>
  <si>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</si>
  <si>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</si>
  <si>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</si>
  <si>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</si>
  <si>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</si>
  <si>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</si>
  <si>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</si>
  <si>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</si>
  <si>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</si>
  <si>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</si>
  <si>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</si>
  <si>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</si>
  <si>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197.</t>
  </si>
  <si>
    <t>198.</t>
  </si>
  <si>
    <t>199.</t>
  </si>
  <si>
    <t xml:space="preserve"> ADRES ZAMIESZKANIA*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</si>
  <si>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</si>
  <si>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</si>
  <si>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</si>
  <si>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</si>
  <si>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</si>
  <si>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</si>
  <si>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</si>
  <si>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</si>
  <si>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</si>
  <si>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</si>
  <si>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</si>
  <si>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</si>
  <si>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 xml:space="preserve">Organ: </t>
  </si>
  <si>
    <t>Prezydent Wrocławia</t>
  </si>
  <si>
    <t xml:space="preserve">Miejsce składania deklaracji: </t>
  </si>
  <si>
    <t>Centrum Obsługi Podatnika lub Wydział Podatków i Opłat Urzędu Miejskiego Wrocławia</t>
  </si>
  <si>
    <t xml:space="preserve">  └────┴────┴────┴────┴────┴────┴────┴────┴────┴────┴────┘   </t>
  </si>
  <si>
    <t xml:space="preserve">B.3. </t>
  </si>
  <si>
    <t>C. DANE NIERUCHOMOŚCI, KTÓREJ DOTYCZY DEKLARACJA</t>
  </si>
  <si>
    <t>MAX NOWA</t>
  </si>
  <si>
    <t>D.1.1. WYSOKOŚĆ MIESIĘCZNEJ OPŁATY ZA GOSPODAROWANIE ODPADAMI KOMUNALNYMI (dotyczy części zamieszkałej)</t>
  </si>
  <si>
    <t>157.</t>
  </si>
  <si>
    <t>159.</t>
  </si>
  <si>
    <t>201.</t>
  </si>
  <si>
    <t>202.</t>
  </si>
  <si>
    <t>203.</t>
  </si>
  <si>
    <t>Niniejszą informację otrzymałeś w związku z obowiązkami określonymi w art. 13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danych) (Dziennik Urzędowy Unii Europejskiej z dnia 4 maja 2016 r. L 119/1).</t>
  </si>
  <si>
    <t xml:space="preserve">Administratorem Twoich danych osobowych jest Prezydent Wrocławia. Możesz się z nami skontaktować w następujący sposób:
- listownie na adres: Prezydent Wrocławia, Urząd Miejski Wrocławia, pl. Nowy Targ 1-8, 50-141 Wrocław,
- przez e-mail: wpo@um.wroc.pl,
- telefonicznie: 71 777 81 39.
</t>
  </si>
  <si>
    <t>Podstawy prawne przetwarzania</t>
  </si>
  <si>
    <t>Będziemy przekazywać Twoje dane osobowe:
- naszym  dostawcom,  którym  zlecimy usługi związane z przetwarzaniem danych osobowych, np. dostawcom usług IT. Takie podmioty przetwarzają dane na podstawie umowy z nami i tylko zgodnie z naszymi poleceniami,
- upoważnionym podmiotom przetwarzającym dane osobowe na podstawie przepisów prawa.</t>
  </si>
  <si>
    <t>Prawa związane z przetwarzaniem danych osobowych</t>
  </si>
  <si>
    <t xml:space="preserve">W Urzędzie wyznaczony został Inspektor Ochrony Danych –  Sebastian Sobecki. Jest to osoba, z którą można się kontaktować w sprawach dotyczących przetwarzania Twoich danych osobowych oraz korzystania z przysługujących Ci praw związanych z przetwarzaniem danych.
Z Inspektorem można kontaktować się w następujący sposób:
-  listownie na adres: ul. G. Zapolskiej 4, 50-032 Wrocław
-  przez e-mail: iod@um.wroc.pl
-   telefonicznie: 71 777 77 24.
</t>
  </si>
  <si>
    <t xml:space="preserve">Przysługuje Ci także prawo wniesienia skargi do organu nadzorczego zajmującego się ochroną danych osobowych, tj. Prezesa Urzędu Ochrony Danych Osobowych, ul. Stawki 2, 00-193 Warszawa. </t>
  </si>
  <si>
    <t xml:space="preserve">9. OSOBA FIZYCZNA     </t>
  </si>
  <si>
    <t xml:space="preserve">10. OSOBA PRAWNA    </t>
  </si>
  <si>
    <t>14. Nazwisko */ Nazwa pełna **</t>
  </si>
  <si>
    <t>15. Pierwsze imię */ Nazwa skrócona **</t>
  </si>
  <si>
    <t>19. Kraj</t>
  </si>
  <si>
    <t>20. Województwo</t>
  </si>
  <si>
    <t>21. Powiat</t>
  </si>
  <si>
    <t>22. Gmina</t>
  </si>
  <si>
    <t>23. Miejscowość</t>
  </si>
  <si>
    <t>24. Kod pocztowy</t>
  </si>
  <si>
    <t xml:space="preserve">25. Ulica </t>
  </si>
  <si>
    <t>26. Nr budynku</t>
  </si>
  <si>
    <t>27. Nr lokalu</t>
  </si>
  <si>
    <t>28. Kraj</t>
  </si>
  <si>
    <t>29. Województwo</t>
  </si>
  <si>
    <t>30. Powiat</t>
  </si>
  <si>
    <t>31. Gmina</t>
  </si>
  <si>
    <t>32. Miejscowość</t>
  </si>
  <si>
    <t>33. Kod pocztowy</t>
  </si>
  <si>
    <t xml:space="preserve">34. Ulica </t>
  </si>
  <si>
    <t>35. Nr budynku</t>
  </si>
  <si>
    <t>36. Nr lokalu</t>
  </si>
  <si>
    <t>37. Numer telefonu</t>
  </si>
  <si>
    <t>38. Adres e-mail</t>
  </si>
  <si>
    <t>39. Ulica</t>
  </si>
  <si>
    <t>40. Nr nieruchomości</t>
  </si>
  <si>
    <t>41. Nr lokalu</t>
  </si>
  <si>
    <t>42. Kod pocztowy</t>
  </si>
  <si>
    <t xml:space="preserve">45.  WŁAŚCICIEL NIERUCHOMOŚCI   </t>
  </si>
  <si>
    <t xml:space="preserve">46 WSPÓŁWŁAŚCICIEL NIERUCHOMOŚCI </t>
  </si>
  <si>
    <t>47.   WSPÓŁWŁASNOŚĆ USTAWOWA MAŁŻEŃSKA</t>
  </si>
  <si>
    <t xml:space="preserve">48.  UŻYTKOWNIK WIECZYSTY </t>
  </si>
  <si>
    <t>49. JEDNOSTKA ORGANIZACYJNA/OSOBA POSIADAJĄCA NIERUCHOMOŚĆ W ZARZĄDZIE 
LUB UŻYTKOWANIU</t>
  </si>
  <si>
    <t>50.  INNY PODMIOT WŁADAJĄCY NIERUCHOMOŚCIĄ:</t>
  </si>
  <si>
    <t>51. NIERUCHOMOŚĆ, NA KTÓREJ NIE ZAMIESZKUJĄ MIESZKAŃCY, A POWSTAJĄ ODPADY KOMUNALNE</t>
  </si>
  <si>
    <t>54. NIERUCHOMOŚĆ, NA KTÓREJ PRZESTALI ZAMIESZKIWAĆ MIESZKAŃCY LUB/I PRZESTAŁY POWSTAWAĆ ODPADY KOMUNALNE</t>
  </si>
  <si>
    <t xml:space="preserve">58. szkoły, przedszkola, żłobka, klubu malucha </t>
  </si>
  <si>
    <t>60. szpitala, zakładu opieki zdrowotnej, hospicjum,</t>
  </si>
  <si>
    <t>61.  kina innego niż studyjne,</t>
  </si>
  <si>
    <t>59.  teatru, sali widowiskowej, koncertowej lub kina studyjnego ,</t>
  </si>
  <si>
    <t xml:space="preserve">56.  nieruchomości, na której świadczona jest praca, </t>
  </si>
  <si>
    <t>62.  koszar, hotelu, hostelu, motelu lub pensjonatu,</t>
  </si>
  <si>
    <t>63.   cmentarza,</t>
  </si>
  <si>
    <t>64. internatu, domu akademickiego, bursy, noclegowni, domu pomocy społecznej,</t>
  </si>
  <si>
    <t>65.  zespołu garaży wolnostojących,</t>
  </si>
  <si>
    <t>66.  lokalu lub ogródka gastronomicznego,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</si>
  <si>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</si>
  <si>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</si>
  <si>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</si>
  <si>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</si>
  <si>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</si>
  <si>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</si>
  <si>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</si>
  <si>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</si>
  <si>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</si>
  <si>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</si>
  <si>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</si>
  <si>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</si>
  <si>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</si>
  <si>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</si>
  <si>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</si>
  <si>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</si>
  <si>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</si>
  <si>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</si>
  <si>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</si>
  <si>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</si>
  <si>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</si>
  <si>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227.</t>
  </si>
  <si>
    <t>228.</t>
  </si>
  <si>
    <t>229.</t>
  </si>
  <si>
    <t>230.</t>
  </si>
  <si>
    <t>231.</t>
  </si>
  <si>
    <t>232.</t>
  </si>
  <si>
    <t>233.</t>
  </si>
  <si>
    <t>235.</t>
  </si>
  <si>
    <t>237.</t>
  </si>
  <si>
    <t>238.</t>
  </si>
  <si>
    <t>Niniejsza deklaracja stanowi podstawę do wystawienia tytułu wykonawczego zgodnie z ustawą z dnia 17 czerwca 1966 r. o postępowaniu egzekucyjnym w administracji 
(Dz. U. z 2022 r. poz. 479 z późń. zm)</t>
  </si>
  <si>
    <t>2. W przypadku składania kolejnej deklaracji w cześci A. należy podać datę nastąpienia zmiany liczby osób zamieszkujących lub innego czynnika będącego podstawą ustalenia wysokości należnej opłaty za gospodarowanie odpadami komunalnymi. W przypadku zmiany danych będących podstawą ustalenia wysokości należnej opłaty właściciel nieruchomości jest obowiązany złożyć nową deklarację w terminie do 10 dnia miesiąca następującego po miesiącu, w którym nastąpiła zmiana 
(art. 6m ust. 2 Ustawy). Właściciel nieruchomości nie może złożyć deklaracji zmniejszającej wysokość zobowiązania za okres wsteczny, z wyjątkiem sytuacji dotyczącej śmierci mieszkańca – wówczas złożenie nowej deklaracji jest możliwe w terminie do 6 miesięcy od dnia tego zdarzenia (art. 6m ust. 5 pkt 1 Ustawy).</t>
  </si>
  <si>
    <t>Deklarowana liczba pojemników 
w miejscu gromadzenia odpadów</t>
  </si>
  <si>
    <t>Pojemność pojemnika przeznaczonego 
dla nieruchomości</t>
  </si>
  <si>
    <t>132.</t>
  </si>
  <si>
    <t>252.</t>
  </si>
  <si>
    <t>253.</t>
  </si>
  <si>
    <t xml:space="preserve"> 11. INNY PODMIOT: </t>
  </si>
  <si>
    <t xml:space="preserve">Należy dokonać wyboru pojemnika/worka w ramach każdej frakcji odpadów. </t>
  </si>
  <si>
    <t>Zgodnie z Regulaminem utrzymania czystości i porządku na terenie Wrocławia częstotliwość odbioru odpadów zmieszanych następuje co najmniej 1 raz w tygodniu. Do zbierania niesegregowanych (zmieszanych) odpadów komunalnych stosuje się wyłącznie pojemniki.</t>
  </si>
  <si>
    <t>Pojemność pojemnika / worka przeznaczonego 
dla nieruchomości</t>
  </si>
  <si>
    <t>254.</t>
  </si>
  <si>
    <t>255.</t>
  </si>
  <si>
    <t>256.</t>
  </si>
  <si>
    <t>257.</t>
  </si>
  <si>
    <t>Będziemy przetwarzać Twoje dane osobowe na podstawie: ustawy z dnia 13 września 1996 r. o utrzymaniu czystości i porządku w gminach, ustawy z dnia 29 sierpnia 1997 r. Ordynacja podatkowa, ustawy z dnia 17 czerwca 1966 r. o postępowaniu egzekucyjnym w administracji, ustawy z dnia 27 sierpnia 2009 r. o finansach publicznych, ustawy z dnia 14 czerwca 1960r. Kodeks postępowania administracyjnego, ustawy z dnia 23 kwietnia 1964 r. Kodeks cywilny, ustawy z dnia 17 listopada 1964 r. Kodeks postępowania cywilnego. Numer telefonu oraz adres e-mail będziemy przetwarzać w określonych celach na podstawie Twojej wyraźnej zgody.</t>
  </si>
  <si>
    <t xml:space="preserve">Będziemy przechowywać Twoje dane do czasu załatwienia Twojej sprawy a następnie przez 10 lat, licząc od stycznia kolejnego roku 
po jej zakończeniu. </t>
  </si>
  <si>
    <t>Przysługują Ci następujące prawa związane z przetwarzaniem danych osobowych:
- prawo dostępu do Twoich danych osobowych,
- prawo żądania sprostowania Twoich danych osobowych,
- prawo żądania ograniczenia przetwarzania Twoich danych osobowych,
- prawo do wycofania zgody wyrażonej na przetwarzanie numeru telefonu oraz adresu e-mail w wyraźnie określonych celach. Wycofanie zgody nie ma wpływu na zgodność z prawem przetwarzania, którego dokonano na podstawie Twojej zgody przed 
jej wycofaniem.</t>
  </si>
  <si>
    <t xml:space="preserve">Wysokość opłaty </t>
  </si>
  <si>
    <t>F. INFORMACJA O ZAŁĄCZNIKACH</t>
  </si>
  <si>
    <t>H. ADNOTACJE ORGANU</t>
  </si>
  <si>
    <t>Będziemy przetwarzać Twoje dane osobowe w celu realizacji zadań związanych z ustalaniem i określaniem wysokości opłaty za gospodarowanie odpadami komunalnymi, jej poborem i windykacją oraz w celach kontaktowych. Numer telefonu oraz adres e-mail będziemy przetwarzać w celu wysyłania powiadomień, jeżeli wyrazisz na to wyraźną zgodę.</t>
  </si>
  <si>
    <t>liczba osób / miejsc</t>
  </si>
  <si>
    <t>liczba miejsc</t>
  </si>
  <si>
    <r>
      <t>Termin składania</t>
    </r>
    <r>
      <rPr>
        <sz val="10"/>
        <color theme="1"/>
        <rFont val="Times New Roman"/>
        <family val="1"/>
        <charset val="238"/>
      </rPr>
      <t>: 14 dni od dnia zamieszkania na danej nieruchomości pierwszego mieszkańca lub powstania na danej nieruchomości odpadów komunalnych (art. 6m ust. 1</t>
    </r>
    <r>
      <rPr>
        <vertAlign val="superscript"/>
        <sz val="10"/>
        <color theme="1"/>
        <rFont val="Times New Roman"/>
        <family val="1"/>
        <charset val="238"/>
      </rPr>
      <t>1.</t>
    </r>
    <r>
      <rPr>
        <sz val="10"/>
        <color theme="1"/>
        <rFont val="Times New Roman"/>
        <family val="1"/>
        <charset val="238"/>
      </rPr>
      <t xml:space="preserve"> Ustawy) oraz do 10 dnia miesiąca następującego po miesiącu, w którym nastąpiła zmiana danych, będących podstawą ustalenia wysokości opłaty (art. 6m ust. 2 Ustawy).</t>
    </r>
  </si>
  <si>
    <r>
      <t xml:space="preserve">A. OBOWIĄZEK ZŁOŻENIA DEKLARACJI </t>
    </r>
    <r>
      <rPr>
        <i/>
        <sz val="10"/>
        <color theme="1"/>
        <rFont val="Times New Roman"/>
        <family val="1"/>
        <charset val="238"/>
      </rPr>
      <t>(należy zaznaczyć właściwy kwadrat wraz z podaniem daty)</t>
    </r>
  </si>
  <si>
    <r>
      <t xml:space="preserve">7.
od        </t>
    </r>
    <r>
      <rPr>
        <sz val="3.5"/>
        <rFont val="Times New Roman"/>
        <family val="1"/>
        <charset val="238"/>
      </rPr>
      <t xml:space="preserve">└────┴────┘-└────┴────┘-└────┴────┴────┴────┘ </t>
    </r>
    <r>
      <rPr>
        <sz val="10"/>
        <rFont val="Times New Roman"/>
        <family val="1"/>
        <charset val="238"/>
      </rPr>
      <t xml:space="preserve">
               (dzień – miesiąc – rok)</t>
    </r>
  </si>
  <si>
    <r>
      <t xml:space="preserve">8.
do        </t>
    </r>
    <r>
      <rPr>
        <sz val="3.5"/>
        <rFont val="Times New Roman"/>
        <family val="1"/>
        <charset val="238"/>
      </rPr>
      <t xml:space="preserve">└────┴────┘-└────┴────┘-└────┴────┴────┴────┘ </t>
    </r>
    <r>
      <rPr>
        <sz val="10"/>
        <rFont val="Times New Roman"/>
        <family val="1"/>
        <charset val="238"/>
      </rPr>
      <t xml:space="preserve">
               (dzień – miesiąc – rok)</t>
    </r>
  </si>
  <si>
    <r>
      <t xml:space="preserve">B.1. RODZAJ PODMIOTU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</si>
  <si>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 xml:space="preserve">B.2. DANE IDENTYFIKACYJNE </t>
    </r>
    <r>
      <rPr>
        <sz val="10"/>
        <color theme="1"/>
        <rFont val="Times New Roman"/>
        <family val="1"/>
        <charset val="238"/>
      </rPr>
      <t xml:space="preserve">* dotyczy osób fizycznych (w tym osób fizycznych prowadzących działalność gospodarczą); ** dotyczy osób prawnych </t>
    </r>
  </si>
  <si>
    <r>
      <t xml:space="preserve">12. PESEL * </t>
    </r>
    <r>
      <rPr>
        <i/>
        <sz val="10"/>
        <color theme="1"/>
        <rFont val="Times New Roman"/>
        <family val="1"/>
        <charset val="238"/>
      </rPr>
      <t>(pole wymagane dla osób fizycznych)</t>
    </r>
  </si>
  <si>
    <r>
      <t xml:space="preserve">13. NIP ** </t>
    </r>
    <r>
      <rPr>
        <i/>
        <sz val="10"/>
        <color theme="1"/>
        <rFont val="Times New Roman"/>
        <family val="1"/>
        <charset val="238"/>
      </rPr>
      <t>(pole wymagane dla osób prawnych)</t>
    </r>
  </si>
  <si>
    <r>
      <t>16. Data urodzenia *</t>
    </r>
    <r>
      <rPr>
        <i/>
        <sz val="10"/>
        <color theme="1"/>
        <rFont val="Times New Roman"/>
        <family val="1"/>
        <charset val="238"/>
      </rPr>
      <t>(wypełnia osoba fizyczna w przypadku, gdy numer PESEL 
nie został nadany)</t>
    </r>
  </si>
  <si>
    <r>
      <t xml:space="preserve">17. Imię ojca * </t>
    </r>
    <r>
      <rPr>
        <i/>
        <sz val="10"/>
        <color theme="1"/>
        <rFont val="Times New Roman"/>
        <family val="1"/>
        <charset val="238"/>
      </rPr>
      <t>(wypełnia osoba fizyczna w przypadku, gdy numer PESEL 
nie został nadany)</t>
    </r>
  </si>
  <si>
    <r>
      <t xml:space="preserve">18. Imię matki * </t>
    </r>
    <r>
      <rPr>
        <i/>
        <sz val="10"/>
        <color theme="1"/>
        <rFont val="Times New Roman"/>
        <family val="1"/>
        <charset val="238"/>
      </rPr>
      <t>(wypełnia osoba fizyczna w przypadku, gdy numer PESEL nie został nadany)</t>
    </r>
  </si>
  <si>
    <r>
      <t>B.4. ADRES DO DORĘCZEŃ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(należy wypełnić tylko w przypadku, gdy adres do doręczeń jest inny niż adres zamieszkania */adres siedziby 
** wskazany w części B.3.)</t>
    </r>
  </si>
  <si>
    <r>
      <t>C.1.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ADRES NIERUCHOMOŚCI, ZA KTÓRĄ PONOSI SIĘ OPŁATĘ</t>
    </r>
  </si>
  <si>
    <r>
      <t xml:space="preserve">43. Nr nieruchomości w ewidencji gruntów </t>
    </r>
    <r>
      <rPr>
        <i/>
        <sz val="10"/>
        <color theme="1"/>
        <rFont val="Times New Roman"/>
        <family val="1"/>
        <charset val="238"/>
      </rPr>
      <t>(należy wypełnić w przypadku braku nr budynku)</t>
    </r>
  </si>
  <si>
    <r>
      <t xml:space="preserve">44. Obręb </t>
    </r>
    <r>
      <rPr>
        <i/>
        <sz val="10"/>
        <color theme="1"/>
        <rFont val="Times New Roman"/>
        <family val="1"/>
        <charset val="238"/>
      </rPr>
      <t>(należy wypełnić w przypadku braku nr budynku)</t>
    </r>
  </si>
  <si>
    <r>
      <t xml:space="preserve">C.2. TYTUŁ PRAWNY, FORMA WŁADANIA NIERUCHOMOŚCIĄ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</si>
  <si>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>C.3. RODZAJ NIERUCHOMOŚCI</t>
    </r>
    <r>
      <rPr>
        <sz val="10"/>
        <color theme="1"/>
        <rFont val="Times New Roman"/>
        <family val="1"/>
        <charset val="238"/>
      </rPr>
      <t xml:space="preserve"> </t>
    </r>
    <r>
      <rPr>
        <i/>
        <sz val="10"/>
        <color theme="1"/>
        <rFont val="Times New Roman"/>
        <family val="1"/>
        <charset val="238"/>
      </rPr>
      <t>(należy zaznaczyć właściwy kwadrat)</t>
    </r>
  </si>
  <si>
    <r>
      <t xml:space="preserve">Numer deklaracji D/____________/_________/20__
</t>
    </r>
    <r>
      <rPr>
        <sz val="8"/>
        <color theme="1"/>
        <rFont val="Times New Roman"/>
        <family val="1"/>
        <charset val="238"/>
      </rPr>
      <t xml:space="preserve">WCZEŚNIEJSZE ZAPOZNANIE SIĘ Z OBJAŚNIENIAMI DOŁĄCZONYMI DO DEKLARACJI UŁATWI PRAWIDŁOWE WYPEŁNIENIE FORMULARZA. DEKLARACJĘ NALEŻY WYPEŁNIĆ KOMPUTEROWO LUB RĘCZNIE, DUŻYMI DRUKOWANYMI LITERAMI, CZARNYM LUB NIEBIESKIM KOLOREM. </t>
    </r>
    <r>
      <rPr>
        <b/>
        <sz val="8"/>
        <color theme="1"/>
        <rFont val="Times New Roman"/>
        <family val="1"/>
        <charset val="238"/>
      </rPr>
      <t xml:space="preserve">SKŁADAJĄCY DEKLARACJĘ WYPEŁNIA POLA JASNE. </t>
    </r>
  </si>
  <si>
    <r>
      <t>Podstawa prawna:</t>
    </r>
    <r>
      <rPr>
        <sz val="10"/>
        <color theme="1"/>
        <rFont val="Times New Roman"/>
        <family val="1"/>
        <charset val="238"/>
      </rPr>
      <t xml:space="preserve"> Ustawa z dnia 13 września 1996 r. o utrzymaniu czystości i porządku w gminach (Dz. U. z 2022 r. poz. 2519), dalej zwana Ustawą oraz ustawa z dnia 29 sierpnia 1997 r. Ordynacja podatkowa (Dz. U. z 2021 r. poz. 1540 z późn. zm.), dalej zwana Ordynacją podatkową, uchwała 
nr XXV/672/20 Rady Miejskiej Wrocławia z dnia 23 lipca 2020 r. w sprawie regulaminu utrzymania czystości i porządku na terenie Wrocławia (Dz. Urz. Woj. Doln.  z 2020 r. poz. 4465)</t>
    </r>
  </si>
  <si>
    <r>
      <t xml:space="preserve">2. PIERWSZA DEKLARACJA </t>
    </r>
    <r>
      <rPr>
        <vertAlign val="superscript"/>
        <sz val="9"/>
        <color theme="1"/>
        <rFont val="Times New Roman"/>
        <family val="1"/>
        <charset val="238"/>
      </rPr>
      <t>1.</t>
    </r>
    <r>
      <rPr>
        <b/>
        <sz val="9"/>
        <color theme="1"/>
        <rFont val="Times New Roman"/>
        <family val="1"/>
        <charset val="238"/>
      </rPr>
      <t xml:space="preserve">   </t>
    </r>
  </si>
  <si>
    <r>
      <t>3. ZMIANA DANYCH IDENTYFIKACYJNYCH</t>
    </r>
    <r>
      <rPr>
        <b/>
        <sz val="9"/>
        <color theme="1"/>
        <rFont val="Times New Roman"/>
        <family val="1"/>
        <charset val="238"/>
      </rPr>
      <t xml:space="preserve">                                             </t>
    </r>
  </si>
  <si>
    <r>
      <t>5. USTANIE OBOWIĄZKU 
UISZCZANIA OPŁATY</t>
    </r>
    <r>
      <rPr>
        <b/>
        <sz val="9"/>
        <color theme="1"/>
        <rFont val="Times New Roman"/>
        <family val="1"/>
        <charset val="238"/>
      </rPr>
      <t xml:space="preserve"> </t>
    </r>
    <r>
      <rPr>
        <vertAlign val="superscript"/>
        <sz val="9"/>
        <color theme="1"/>
        <rFont val="Times New Roman"/>
        <family val="1"/>
        <charset val="238"/>
      </rPr>
      <t>3.</t>
    </r>
    <r>
      <rPr>
        <b/>
        <sz val="9"/>
        <color theme="1"/>
        <rFont val="Times New Roman"/>
        <family val="1"/>
        <charset val="238"/>
      </rPr>
      <t xml:space="preserve"> </t>
    </r>
    <r>
      <rPr>
        <sz val="9"/>
        <color theme="1"/>
        <rFont val="Times New Roman"/>
        <family val="1"/>
        <charset val="238"/>
      </rPr>
      <t xml:space="preserve">                                                           </t>
    </r>
    <r>
      <rPr>
        <b/>
        <sz val="9"/>
        <color theme="1"/>
        <rFont val="Times New Roman"/>
        <family val="1"/>
        <charset val="238"/>
      </rPr>
      <t xml:space="preserve">     </t>
    </r>
  </si>
  <si>
    <r>
      <t xml:space="preserve">Uwaga! </t>
    </r>
    <r>
      <rPr>
        <i/>
        <sz val="8"/>
        <color theme="1"/>
        <rFont val="Times New Roman"/>
        <family val="1"/>
        <charset val="238"/>
      </rPr>
      <t xml:space="preserve">Wybór pojemności pojemnika należy do właściciela nieruchomości, przy uwzględnieniu treści §14 Regulaminu utrzymania czystości i porządku na terenie Wrocławia. </t>
    </r>
  </si>
  <si>
    <r>
      <t xml:space="preserve">(*) w polu „Ilość odbiorów pojemnika w miesiącu” należy wpisać liczbę: </t>
    </r>
    <r>
      <rPr>
        <b/>
        <i/>
        <sz val="8"/>
        <color theme="1"/>
        <rFont val="Times New Roman"/>
        <family val="1"/>
        <charset val="238"/>
      </rPr>
      <t>4,33</t>
    </r>
    <r>
      <rPr>
        <i/>
        <sz val="8"/>
        <color theme="1"/>
        <rFont val="Times New Roman"/>
        <family val="1"/>
        <charset val="238"/>
      </rPr>
      <t xml:space="preserve"> - dla jednego odbioru w tygodniu, </t>
    </r>
    <r>
      <rPr>
        <b/>
        <i/>
        <sz val="8"/>
        <color theme="1"/>
        <rFont val="Times New Roman"/>
        <family val="1"/>
        <charset val="238"/>
      </rPr>
      <t>8,66</t>
    </r>
    <r>
      <rPr>
        <i/>
        <sz val="8"/>
        <color theme="1"/>
        <rFont val="Times New Roman"/>
        <family val="1"/>
        <charset val="238"/>
      </rPr>
      <t xml:space="preserve"> - dla dwóch odbiorów w tygodniu, </t>
    </r>
    <r>
      <rPr>
        <b/>
        <i/>
        <sz val="8"/>
        <color theme="1"/>
        <rFont val="Times New Roman"/>
        <family val="1"/>
        <charset val="238"/>
      </rPr>
      <t>12,99</t>
    </r>
    <r>
      <rPr>
        <i/>
        <sz val="8"/>
        <color theme="1"/>
        <rFont val="Times New Roman"/>
        <family val="1"/>
        <charset val="238"/>
      </rPr>
      <t xml:space="preserve"> - dla trzech odbiorów w tygodniu, </t>
    </r>
    <r>
      <rPr>
        <b/>
        <i/>
        <sz val="8"/>
        <color theme="1"/>
        <rFont val="Times New Roman"/>
        <family val="1"/>
        <charset val="238"/>
      </rPr>
      <t>17,32</t>
    </r>
    <r>
      <rPr>
        <i/>
        <sz val="8"/>
        <color theme="1"/>
        <rFont val="Times New Roman"/>
        <family val="1"/>
        <charset val="238"/>
      </rPr>
      <t xml:space="preserve"> – dla czterech odbiorów w tygodniu, </t>
    </r>
    <r>
      <rPr>
        <b/>
        <i/>
        <sz val="8"/>
        <color theme="1"/>
        <rFont val="Times New Roman"/>
        <family val="1"/>
        <charset val="238"/>
      </rPr>
      <t>21,65</t>
    </r>
    <r>
      <rPr>
        <i/>
        <sz val="8"/>
        <color theme="1"/>
        <rFont val="Times New Roman"/>
        <family val="1"/>
        <charset val="238"/>
      </rPr>
      <t xml:space="preserve"> – dla pięciu odbiorów w tygodniu, </t>
    </r>
    <r>
      <rPr>
        <b/>
        <i/>
        <sz val="8"/>
        <color theme="1"/>
        <rFont val="Times New Roman"/>
        <family val="1"/>
        <charset val="238"/>
      </rPr>
      <t>25,98</t>
    </r>
    <r>
      <rPr>
        <i/>
        <sz val="8"/>
        <color theme="1"/>
        <rFont val="Times New Roman"/>
        <family val="1"/>
        <charset val="238"/>
      </rPr>
      <t xml:space="preserve"> – dla sześciu odbiorów w tygodniu, </t>
    </r>
    <r>
      <rPr>
        <b/>
        <i/>
        <sz val="8"/>
        <color theme="1"/>
        <rFont val="Times New Roman"/>
        <family val="1"/>
        <charset val="238"/>
      </rPr>
      <t>30,31</t>
    </r>
    <r>
      <rPr>
        <i/>
        <sz val="8"/>
        <color theme="1"/>
        <rFont val="Times New Roman"/>
        <family val="1"/>
        <charset val="238"/>
      </rPr>
      <t xml:space="preserve"> – dla siedmiu odbiorów w tygodniu </t>
    </r>
    <r>
      <rPr>
        <i/>
        <vertAlign val="superscript"/>
        <sz val="8"/>
        <color theme="1"/>
        <rFont val="Times New Roman"/>
        <family val="1"/>
        <charset val="238"/>
      </rPr>
      <t>8</t>
    </r>
    <r>
      <rPr>
        <i/>
        <sz val="8"/>
        <color theme="1"/>
        <rFont val="Times New Roman"/>
        <family val="1"/>
        <charset val="238"/>
      </rPr>
      <t xml:space="preserve">. </t>
    </r>
  </si>
  <si>
    <r>
      <rPr>
        <b/>
        <i/>
        <sz val="8"/>
        <color theme="1"/>
        <rFont val="Times New Roman"/>
        <family val="1"/>
        <charset val="238"/>
      </rPr>
      <t xml:space="preserve">Wysokość opłaty
</t>
    </r>
    <r>
      <rPr>
        <i/>
        <sz val="8"/>
        <color theme="1"/>
        <rFont val="Times New Roman"/>
        <family val="1"/>
        <charset val="238"/>
      </rPr>
      <t>(należy wpisać iloczyn wartości 
z kolumn 2, 3 i 4)
(zł/m-c)</t>
    </r>
  </si>
  <si>
    <r>
      <t>1.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 xml:space="preserve">pojemnik 0,06 m³ </t>
    </r>
  </si>
  <si>
    <r>
      <t>Wysokość opłaty</t>
    </r>
    <r>
      <rPr>
        <b/>
        <sz val="10"/>
        <color theme="1"/>
        <rFont val="Times New Roman"/>
        <family val="1"/>
        <charset val="238"/>
      </rPr>
      <t xml:space="preserve"> </t>
    </r>
  </si>
  <si>
    <r>
      <t xml:space="preserve">Zgodnie z Regulaminem utrzymania czystości i porządku na terenie Wrocławia, częstotliwość odbioru odpadów z papieru następuje co najmniej 1 raz na dwa tygodnie. (*) W polu „Ilość odbiorów pojemnika w miesiącu” należy wpisać liczbę: </t>
    </r>
    <r>
      <rPr>
        <b/>
        <i/>
        <sz val="8"/>
        <color theme="1"/>
        <rFont val="Times New Roman"/>
        <family val="1"/>
        <charset val="238"/>
      </rPr>
      <t>2,17</t>
    </r>
    <r>
      <rPr>
        <i/>
        <sz val="8"/>
        <color theme="1"/>
        <rFont val="Times New Roman"/>
        <family val="1"/>
        <charset val="238"/>
      </rPr>
      <t xml:space="preserve"> - dla jednego odbioru co 14 dni.</t>
    </r>
  </si>
  <si>
    <r>
      <rPr>
        <b/>
        <i/>
        <sz val="8"/>
        <color theme="1"/>
        <rFont val="Times New Roman"/>
        <family val="1"/>
        <charset val="238"/>
      </rPr>
      <t>Wysokość opłaty</t>
    </r>
    <r>
      <rPr>
        <i/>
        <sz val="8"/>
        <color theme="1"/>
        <rFont val="Times New Roman"/>
        <family val="1"/>
        <charset val="238"/>
      </rPr>
      <t xml:space="preserve">
(należy wpisać iloczyn wartości 
z kolumn 2, 3 i 4)
(zł/m-c)</t>
    </r>
  </si>
  <si>
    <r>
      <t>2.</t>
    </r>
    <r>
      <rPr>
        <sz val="8"/>
        <color theme="1"/>
        <rFont val="Times New Roman"/>
        <family val="1"/>
        <charset val="238"/>
      </rPr>
      <t xml:space="preserve"> </t>
    </r>
    <r>
      <rPr>
        <b/>
        <sz val="8"/>
        <color theme="1"/>
        <rFont val="Times New Roman"/>
        <family val="1"/>
        <charset val="238"/>
      </rPr>
      <t xml:space="preserve">pojemnik 0,06 m³ </t>
    </r>
  </si>
  <si>
    <r>
      <t xml:space="preserve">Zgodnie z Regulaminem utrzymania czystości i porządku na terenie Wrocławia, częstotliwość odbioru odpadów ze szkła następuje co najmniej 1 raz na miesiąc. (*) W polu „Ilość odbiorów pojemnika w miesiącu” należy wpisać liczbę: </t>
    </r>
    <r>
      <rPr>
        <b/>
        <i/>
        <sz val="8"/>
        <color theme="1"/>
        <rFont val="Times New Roman"/>
        <family val="1"/>
        <charset val="238"/>
      </rPr>
      <t>1</t>
    </r>
    <r>
      <rPr>
        <i/>
        <sz val="8"/>
        <color theme="1"/>
        <rFont val="Times New Roman"/>
        <family val="1"/>
        <charset val="238"/>
      </rPr>
      <t xml:space="preserve"> - dla jednego odbioru w miesiącu.</t>
    </r>
  </si>
  <si>
    <r>
      <rPr>
        <b/>
        <i/>
        <sz val="8"/>
        <color theme="1"/>
        <rFont val="Times New Roman"/>
        <family val="1"/>
        <charset val="238"/>
      </rPr>
      <t>Wysokość opłaty</t>
    </r>
    <r>
      <rPr>
        <i/>
        <sz val="8"/>
        <color theme="1"/>
        <rFont val="Times New Roman"/>
        <family val="1"/>
        <charset val="238"/>
      </rPr>
      <t xml:space="preserve">
(należy wpisać iloczyn wartości 
z kolumn 2, 3 i 4
(zł/m-c)</t>
    </r>
  </si>
  <si>
    <r>
      <t xml:space="preserve">W przypadku </t>
    </r>
    <r>
      <rPr>
        <i/>
        <u/>
        <sz val="8"/>
        <color theme="1"/>
        <rFont val="Times New Roman"/>
        <family val="1"/>
        <charset val="238"/>
      </rPr>
      <t>nieruchomości niezamieszkałych</t>
    </r>
    <r>
      <rPr>
        <i/>
        <sz val="8"/>
        <color theme="1"/>
        <rFont val="Times New Roman"/>
        <family val="1"/>
        <charset val="238"/>
      </rPr>
      <t xml:space="preserve"> należy wpisać sumę kwot wyliczonych </t>
    </r>
    <r>
      <rPr>
        <i/>
        <u/>
        <sz val="8"/>
        <color theme="1"/>
        <rFont val="Times New Roman"/>
        <family val="1"/>
        <charset val="238"/>
      </rPr>
      <t xml:space="preserve">w części D.2. </t>
    </r>
  </si>
  <si>
    <r>
      <t>1. W przypadku złożenia pierwszej deklaracji w cześci A. należy podać datę zaistnienia przyczyny złożenia deklaracji – właściciel nieruchomości jest zobowiązany złożyć deklarację w terminie 14 dni od dnia zamieszkania na nieruchomości pierwszego mieszkańca lub powstania na danej nieruchomości odpadów komunalnych (art. 6m ust. 1</t>
    </r>
    <r>
      <rPr>
        <vertAlign val="superscript"/>
        <sz val="8"/>
        <color theme="1"/>
        <rFont val="Times New Roman"/>
        <family val="1"/>
        <charset val="238"/>
      </rPr>
      <t>1.</t>
    </r>
    <r>
      <rPr>
        <sz val="8"/>
        <color theme="1"/>
        <rFont val="Times New Roman"/>
        <family val="1"/>
        <charset val="238"/>
      </rPr>
      <t xml:space="preserve"> Ustawy).</t>
    </r>
  </si>
  <si>
    <r>
      <t xml:space="preserve">4. KOLEJNA DEKLARACJA ZE WZGLĘDU NA ZMIANĘ DANYCH BĘDĄCYCH PODSTAWĄ USTALENIA WYSOKOŚCI NALEŻNEJ OPŁATY ZA GOSPODAROWANIE ODPADAMI KOMUNALNYMI </t>
    </r>
    <r>
      <rPr>
        <vertAlign val="superscript"/>
        <sz val="9"/>
        <color theme="1"/>
        <rFont val="Times New Roman"/>
        <family val="1"/>
        <charset val="238"/>
      </rPr>
      <t>2.</t>
    </r>
    <r>
      <rPr>
        <b/>
        <sz val="9"/>
        <color theme="1"/>
        <rFont val="Times New Roman"/>
        <family val="1"/>
        <charset val="238"/>
      </rPr>
      <t xml:space="preserve"> </t>
    </r>
  </si>
  <si>
    <t>nieselktywne</t>
  </si>
  <si>
    <t>68. Nieruchomość objęta / nieobjęta zwolnieniem</t>
  </si>
  <si>
    <t>69. Liczba lokali mieszkalnych</t>
  </si>
  <si>
    <t>71. Stawka opłaty</t>
  </si>
  <si>
    <t xml:space="preserve">73. Wysokość opłaty </t>
  </si>
  <si>
    <t>75. OŚWIADCZAM, ŻE POSIADAM KOMPOSTOWNIK I KOMPOSTUJĘ W NIM BIOODPADY STANOWIĄCE ODPADY KOMUNALNE (Kwota zwolnienia z opłaty za gospodarowanie odpadami komunalnymi wynikająca z uchwały Rady Miejskiej Wrocławia; należy zaznaczyć kwadrat oraz wyliczyć opłatę, jeżeli właściciel nieruchomości spełnia warunki dotyczące zwolnienia)</t>
  </si>
  <si>
    <t>162.</t>
  </si>
  <si>
    <t>167.</t>
  </si>
  <si>
    <t>196.</t>
  </si>
  <si>
    <t>234.</t>
  </si>
  <si>
    <t>236.</t>
  </si>
  <si>
    <t>239.</t>
  </si>
  <si>
    <t>240.</t>
  </si>
  <si>
    <t>241. DROGĄ ELEKTRONICZNĄ</t>
  </si>
  <si>
    <t>242. DROGĄ TELEFONICZNĄ (SMS)</t>
  </si>
  <si>
    <t xml:space="preserve">247. POTWIERDZENIE WNIESIENIA OPŁATY SKARBOWEJ   </t>
  </si>
  <si>
    <t xml:space="preserve">249. INNE: </t>
  </si>
  <si>
    <r>
      <t xml:space="preserve">250. Imię i nazwisko składającego deklarację
/osoby reprezentującej składającego deklarację </t>
    </r>
    <r>
      <rPr>
        <b/>
        <vertAlign val="superscript"/>
        <sz val="10"/>
        <color theme="1"/>
        <rFont val="Times New Roman"/>
        <family val="1"/>
        <charset val="238"/>
      </rPr>
      <t>9</t>
    </r>
  </si>
  <si>
    <r>
      <t xml:space="preserve">251. Czytelny podpis składającego deklarację
/osoby reprezentującej składającego deklarację </t>
    </r>
    <r>
      <rPr>
        <b/>
        <vertAlign val="superscript"/>
        <sz val="10"/>
        <color rgb="FF000000"/>
        <rFont val="Times New Roman"/>
        <family val="1"/>
        <charset val="238"/>
      </rPr>
      <t>9</t>
    </r>
  </si>
  <si>
    <t>258.</t>
  </si>
  <si>
    <t>259.</t>
  </si>
  <si>
    <t>DEKLARACJA O WYSOKOŚCI OPŁATY ZA GOSPODAROWANIE ODPADAMI KOMUNALNYMI
DLA NIERUCHOMOŚCI, NA KTÓREJ W CZĘŚCI ZAMIESZKUJĄ MIESZKAŃCY,  A W CZĘŚCI NIE ZAMIESZKUJĄ MIESZKAŃCY, A POWSTAJĄ ODPADY KOMUNALNE ORAZ NIERUCHOMOŚCI, 
NA KTÓREJ NIE ZAMIESZKUJĄ MIESZKAŃCY, A POWSTAJĄ ODPADY KOMUNALNE</t>
  </si>
  <si>
    <t>*</t>
  </si>
  <si>
    <t>**</t>
  </si>
  <si>
    <t>*wysokość opłaty ustala się na podstawie iloczynu "Liczby osób zamieszkujących nieruchomość" pozycja 70 oraz "Stawki opłaty" pozycja 71</t>
  </si>
  <si>
    <r>
      <t xml:space="preserve">Podmiot zobowiązany do złożenia deklaracji: </t>
    </r>
    <r>
      <rPr>
        <sz val="10"/>
        <color theme="1"/>
        <rFont val="Times New Roman"/>
        <family val="1"/>
        <charset val="238"/>
      </rPr>
      <t xml:space="preserve">Właściciele nieruchomości, współwłaściciele, użytkownicy wieczyści oraz jednostki organizacyjne 
i osoby posiadające nieruchomość w zarządzie lub użytkowaniu, a także inne podmioty władające nieruchomością (art. 2 ust. 1 pkt 4 Ustawy). </t>
    </r>
  </si>
  <si>
    <r>
      <rPr>
        <sz val="9"/>
        <rFont val="Times New Roman"/>
        <family val="1"/>
        <charset val="238"/>
      </rPr>
      <t xml:space="preserve">
</t>
    </r>
    <r>
      <rPr>
        <sz val="8"/>
        <color theme="1"/>
        <rFont val="Times New Roman"/>
        <family val="1"/>
        <charset val="238"/>
      </rPr>
      <t xml:space="preserve">                                       </t>
    </r>
    <r>
      <rPr>
        <sz val="3.5"/>
        <color theme="1"/>
        <rFont val="Times New Roman"/>
        <family val="1"/>
        <charset val="238"/>
      </rPr>
      <t xml:space="preserve">└────┴────┘-└────┴────┘-└────┴────┴────┴────┘ 
</t>
    </r>
    <r>
      <rPr>
        <sz val="8"/>
        <color theme="1"/>
        <rFont val="Times New Roman"/>
        <family val="1"/>
        <charset val="238"/>
      </rPr>
      <t xml:space="preserve">                                              </t>
    </r>
    <r>
      <rPr>
        <sz val="10"/>
        <color theme="1"/>
        <rFont val="Times New Roman"/>
        <family val="1"/>
        <charset val="238"/>
      </rPr>
      <t>(</t>
    </r>
    <r>
      <rPr>
        <i/>
        <sz val="10"/>
        <color theme="1"/>
        <rFont val="Times New Roman"/>
        <family val="1"/>
        <charset val="238"/>
      </rPr>
      <t>dzień – miesiąc – rok)</t>
    </r>
  </si>
  <si>
    <r>
      <t xml:space="preserve">W przypadku nieruchomości w części zamieszkałych i w części niezamieszkałych należy wpisać sumę kwot wyliczonych </t>
    </r>
    <r>
      <rPr>
        <i/>
        <u/>
        <sz val="8"/>
        <color theme="1"/>
        <rFont val="Times New Roman"/>
        <family val="1"/>
        <charset val="238"/>
      </rPr>
      <t xml:space="preserve">w części D.1.1. </t>
    </r>
    <r>
      <rPr>
        <b/>
        <i/>
        <u/>
        <sz val="8"/>
        <color theme="1"/>
        <rFont val="Times New Roman"/>
        <family val="1"/>
        <charset val="238"/>
      </rPr>
      <t xml:space="preserve">z pola nr 74 </t>
    </r>
    <r>
      <rPr>
        <i/>
        <u/>
        <sz val="8"/>
        <color theme="1"/>
        <rFont val="Times New Roman"/>
        <family val="1"/>
        <charset val="238"/>
      </rPr>
      <t xml:space="preserve">oraz części D.2. </t>
    </r>
    <r>
      <rPr>
        <b/>
        <i/>
        <u/>
        <sz val="8"/>
        <color theme="1"/>
        <rFont val="Times New Roman"/>
        <family val="1"/>
        <charset val="238"/>
      </rPr>
      <t>z pól nr 107, 140,174,208,239</t>
    </r>
    <r>
      <rPr>
        <i/>
        <sz val="8"/>
        <color theme="1"/>
        <rFont val="Times New Roman"/>
        <family val="1"/>
        <charset val="238"/>
      </rPr>
      <t>;</t>
    </r>
  </si>
  <si>
    <r>
      <t>z pól 107, 140,174,208,239</t>
    </r>
    <r>
      <rPr>
        <i/>
        <sz val="8"/>
        <color theme="1"/>
        <rFont val="Times New Roman"/>
        <family val="1"/>
        <charset val="238"/>
      </rPr>
      <t>;</t>
    </r>
  </si>
  <si>
    <r>
      <t>Wyrażam zgodę na otrzymywanie komunikatów dotyczących opłat za gospodarowanie odpadami komunalnymi:
(Zgoda może być w każdym momencie wycofana poprzez zaznaczenie w polu nr 243)</t>
    </r>
    <r>
      <rPr>
        <i/>
        <sz val="10"/>
        <rFont val="Times New Roman"/>
        <family val="1"/>
        <charset val="238"/>
      </rPr>
      <t xml:space="preserve">
</t>
    </r>
  </si>
  <si>
    <t xml:space="preserve">248. ZAŁĄCZNIK-O2 </t>
  </si>
  <si>
    <r>
      <t xml:space="preserve">Nieruchomość lub jej część </t>
    </r>
    <r>
      <rPr>
        <b/>
        <sz val="10"/>
        <color theme="1"/>
        <rFont val="Times New Roman"/>
        <family val="1"/>
        <charset val="238"/>
      </rPr>
      <t>nieobjęta zwolnieniem</t>
    </r>
    <r>
      <rPr>
        <sz val="10"/>
        <color theme="1"/>
        <rFont val="Times New Roman"/>
        <family val="1"/>
        <charset val="238"/>
      </rPr>
      <t xml:space="preserve"> dla rodzin wielodzietnych</t>
    </r>
  </si>
  <si>
    <r>
      <t>Nieruchomość lub jej część</t>
    </r>
    <r>
      <rPr>
        <b/>
        <sz val="10"/>
        <color theme="1"/>
        <rFont val="Times New Roman"/>
        <family val="1"/>
        <charset val="238"/>
      </rPr>
      <t xml:space="preserve"> objęta zwolnieniem</t>
    </r>
    <r>
      <rPr>
        <sz val="10"/>
        <color theme="1"/>
        <rFont val="Times New Roman"/>
        <family val="1"/>
        <charset val="238"/>
      </rPr>
      <t xml:space="preserve"> dla rodzin wielodzietnych</t>
    </r>
  </si>
  <si>
    <t>52. NIERUCHOMOŚĆ, NA KTÓREJ W CZĘŚCI ZAMIESZKUJĄ MIESZKAŃCY I NA KTÓREJ W CZĘŚCI NIE ZAMIESZKUJĄ MIESZKAŃCY, 
A POWSTAJĄ ODPADY KOMUNALNE</t>
  </si>
  <si>
    <t xml:space="preserve">57.   schroniska lub hotelu 
dla zwierząt, </t>
  </si>
  <si>
    <t>(należy wpisać sumę wszystkich kwot wynikających z pól 79-106)</t>
  </si>
  <si>
    <t>(należy wpisać sumę wszystkich kwot wynikających z pól 110-139)</t>
  </si>
  <si>
    <t>(należy wpisać sumę wszystkich kwot wynikających z pól 143-173)</t>
  </si>
  <si>
    <t>(należy wpisać sumę wszystkich kwot wynikających z pól 177-207)</t>
  </si>
  <si>
    <t>(należy wpisać sumę wszystkich kwot wynikających z pól 211-238)</t>
  </si>
  <si>
    <t>D. OBLICZENIE MIESIĘCZNEJ WYSOKOŚCI OPŁATY ZA GOSPODAROWANIE ODPADAMI KOMUNALNYMI
(należy wypełnić, jeśli w części C.3. zaznaczono kwadrat nr 52 lub 53)</t>
  </si>
  <si>
    <r>
      <t>E. WYSOKOŚĆ MIESIĘCZNEJ OPŁATY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ZA GOSPODAROWANIE ODPADAMI KOMUNALNYMI</t>
    </r>
  </si>
  <si>
    <t>3. W przypadku zaprzestania zamieszkiwania mieszkańców na nieruchomości (np. zbycie nieruchomości) lub zaprzestania wytwarzania odpadów komunalnych właściciel nieruchomości winien złożyć deklarację, w celu zgłoszenia ustania obowiązku uiszczania opłaty, zaznaczając kwadrat nr 5 w części A. oraz wpisując jednocześnie w polu nr 240. części D.2. niniejszej deklaracji wartość 0,00 zł.</t>
  </si>
  <si>
    <r>
      <t xml:space="preserve">B. DANE PODMIOTU ZOBOWIĄZANEGO DO ZŁOŻENIA DEKLARACJI </t>
    </r>
    <r>
      <rPr>
        <b/>
        <vertAlign val="superscript"/>
        <sz val="10"/>
        <color theme="1"/>
        <rFont val="Times New Roman"/>
        <family val="1"/>
        <charset val="238"/>
      </rPr>
      <t>5.</t>
    </r>
  </si>
  <si>
    <r>
      <t>G.</t>
    </r>
    <r>
      <rPr>
        <sz val="10"/>
        <color theme="1"/>
        <rFont val="Times New Roman"/>
        <family val="1"/>
        <charset val="238"/>
      </rPr>
      <t xml:space="preserve"> </t>
    </r>
    <r>
      <rPr>
        <b/>
        <sz val="10"/>
        <color theme="1"/>
        <rFont val="Times New Roman"/>
        <family val="1"/>
        <charset val="238"/>
      </rPr>
      <t>PODPIS SKŁADAJĄCEGO DEKLARACJĘ LUB OSOBY REPREZENTUJĄCEJ SKŁADAJĄCEGO DEKLARACJĘ</t>
    </r>
  </si>
  <si>
    <t>Stawka opłaty 
za jednokrotny odbiór pojemnika</t>
  </si>
  <si>
    <t>Stawka opłaty
za jednokrotny 
odbiór pojemnika</t>
  </si>
  <si>
    <t>Stawka opłaty 
za jednokrotny 
odbiór pojemnika</t>
  </si>
  <si>
    <t xml:space="preserve">67.  zespołu ogrodów działkowych.  </t>
  </si>
  <si>
    <r>
      <t>6.  KOREKTA ZŁOŻONEJ DEKLARACJI</t>
    </r>
    <r>
      <rPr>
        <b/>
        <vertAlign val="superscript"/>
        <sz val="9"/>
        <color theme="1"/>
        <rFont val="Times New Roman"/>
        <family val="1"/>
        <charset val="238"/>
      </rPr>
      <t xml:space="preserve"> 
</t>
    </r>
    <r>
      <rPr>
        <i/>
        <sz val="9"/>
        <color theme="1"/>
        <rFont val="Times New Roman"/>
        <family val="1"/>
        <charset val="238"/>
      </rPr>
      <t xml:space="preserve">(okres, którego dotyczy korekta) </t>
    </r>
    <r>
      <rPr>
        <i/>
        <vertAlign val="superscript"/>
        <sz val="9"/>
        <color theme="1"/>
        <rFont val="Times New Roman"/>
        <family val="1"/>
        <charset val="238"/>
      </rPr>
      <t>4.</t>
    </r>
  </si>
  <si>
    <t>76. Wysokość opłaty za gospodarowanie odpadami komunalnymi – po uwzględnieniu zwolnienia
(kwota z pola nr 74. pomniejszona o kwotę z pola nr 75.)</t>
  </si>
  <si>
    <t>4. Właściciel nieruchomości może złożyć korektę deklaracji służącą poprawieniu danych zamieszczonych w uprzednio złożonej deklaracji zawierającej błędy rachunkowe lub oczywiste pomyłki zaznaczając w części A. deklaracji  kwadrat nr 6. Korekty należy dokonać na wzorze deklaracji obowiązującym w okresie, którego dotyczy korekta. Nie wpisuje się daty "do", jeżeli deklaracja korygowana obowiązuje do odwołania.</t>
  </si>
  <si>
    <r>
      <t xml:space="preserve">D.1. OŚWIADCZENIE O POSIADANIU KOMPOSTOWNIKA I KOMPOSTOWANIU BIOODPADÓW </t>
    </r>
    <r>
      <rPr>
        <b/>
        <vertAlign val="superscript"/>
        <sz val="10"/>
        <color theme="1"/>
        <rFont val="Times New Roman"/>
        <family val="1"/>
        <charset val="238"/>
      </rPr>
      <t>7.</t>
    </r>
  </si>
  <si>
    <t>7. Zwolnienie w części z opłaty za gospodarowanie odpadami komunalnymi dotyczy właścicieli nieruchomości zabudowanych budynkami mieszkalnymi jednorodzinnymi kompostującymi bioodpady stanowiące odpady komunalne w kompostowniku przydomowym zgodnie z wymaganiami określonymi w Regulaminie utrzymania czystości i porządku na terenie Wrocławia.</t>
  </si>
  <si>
    <t>8. Pełnomocnictwo winno być złożone na wzorze druku określonym w Rozporządzeniu Ministra Finansów z dnia 29 grudnia 2015 r. w sprawie wzorów pełnomocnictw 
do podpisywania deklaracji oraz wzorów zawiadomień o zmianie lub odwołaniu tych pełnomocnictw (Dz. U. z 2018 r. poz. 562 z późn. zm.) wydanym na podstawie art. 80 a §5 Ordynacja podatkowa. Złożenie dokumentu stwierdzającego udzielenie pełnomocnictwa lub prokury, albo jego odpisu, wypisu lub kopii podlega opłacie skarbowej. Pełnomocnictwo udzielone małżonkowi, rodzicom, dziadkom, dzieciom, rodzeństwu jest zwolnione od opłaty skarbowej.</t>
  </si>
  <si>
    <t xml:space="preserve">Dla każdego Zobowiązanego z tytułu opłaty za gospodarowanie odpadami komunalnymi jest generowane subkonto przyporządkowane dla poszczególnej nieruchomości. </t>
  </si>
  <si>
    <r>
      <t xml:space="preserve">Pismo informujące o nadaniu indywidualnego konta przesyłane jest za pośrednictwem operatora pocztowego za zwrotnym potwierdzeniem odbioru. 
Do czasu otrzymania ww. pisma, należy dokonywać wpłat na ogólne konto gminy Wrocław o numerze: Bank PKO BP S.A., </t>
    </r>
    <r>
      <rPr>
        <b/>
        <sz val="8"/>
        <color rgb="FF000000"/>
        <rFont val="Times New Roman"/>
        <family val="1"/>
        <charset val="238"/>
      </rPr>
      <t>51 1020 5226 0000 6802 0428 8593</t>
    </r>
    <r>
      <rPr>
        <sz val="8"/>
        <color rgb="FF000000"/>
        <rFont val="Times New Roman"/>
        <family val="1"/>
        <charset val="238"/>
      </rPr>
      <t>,   
Odbiorca: Gmina Wrocław, pl. Nowy Targ 1-8, Tytuł przelewu: adres nieruchomości (dla której składana była deklaracja) oraz imię i nazwisko osoby składającej deklarację (Zobowiązanego).</t>
    </r>
  </si>
  <si>
    <r>
      <t xml:space="preserve">72. Wysokość zwolnienia dla rodzin wielodzietnych </t>
    </r>
    <r>
      <rPr>
        <b/>
        <vertAlign val="superscript"/>
        <sz val="10"/>
        <color theme="1"/>
        <rFont val="Times New Roman"/>
        <family val="1"/>
        <charset val="238"/>
      </rPr>
      <t>6.</t>
    </r>
  </si>
  <si>
    <t>6. Zwolnienie rodziny wielodzietnej - wyliczone procentowo od całości opłaty ustalonej dla rodzin wielodzietnych na zasadach określonych w uchwale w sprawie metod ustalenia opłaty za gospodarowanie odpadami komunalnymi i stawek tej opłaty.</t>
  </si>
  <si>
    <r>
      <t>53. NIERUCHOMOŚĆ, W PRZYPADKU KTÓREJ W CZĘŚCI ZAMIESZKAŁEGO LOKALU MIESZKALNEGO PROWADZONA JEST OBSŁUGA BIUROWA DZIAŁALNOŚCI GOSPODARCZEJ</t>
    </r>
    <r>
      <rPr>
        <vertAlign val="superscript"/>
        <sz val="9"/>
        <color theme="1"/>
        <rFont val="Times New Roman"/>
        <family val="1"/>
        <charset val="238"/>
      </rPr>
      <t>.</t>
    </r>
  </si>
  <si>
    <r>
      <t xml:space="preserve">W przypadku </t>
    </r>
    <r>
      <rPr>
        <i/>
        <u/>
        <sz val="8"/>
        <color theme="1"/>
        <rFont val="Times New Roman"/>
        <family val="1"/>
        <charset val="238"/>
      </rPr>
      <t>budynków wielolokalowych</t>
    </r>
    <r>
      <rPr>
        <i/>
        <sz val="8"/>
        <color theme="1"/>
        <rFont val="Times New Roman"/>
        <family val="1"/>
        <charset val="238"/>
      </rPr>
      <t xml:space="preserve"> należy wpisać  sumę kwot dla poszczególnych lokali obliczoną </t>
    </r>
    <r>
      <rPr>
        <b/>
        <i/>
        <u/>
        <sz val="8"/>
        <color theme="1"/>
        <rFont val="Times New Roman"/>
        <family val="1"/>
        <charset val="238"/>
      </rPr>
      <t>w załączniku „O2”</t>
    </r>
    <r>
      <rPr>
        <i/>
        <sz val="8"/>
        <color theme="1"/>
        <rFont val="Times New Roman"/>
        <family val="1"/>
        <charset val="238"/>
      </rPr>
      <t xml:space="preserve"> (suma wartości z części O.5 z pola nr 38).</t>
    </r>
  </si>
  <si>
    <t>55. NIERUCHOMOŚĆ, KTÓREJ WŁAŚCICIELEM PRZESTAŁA BYĆ OSOBA WSKAZANA W CZĘŚCI B</t>
  </si>
  <si>
    <t>5. Jeżeli do złożenia deklaracji zobowiązany jest więcej niż jeden podmiot (np. w przypadku współwłasności małżeńskiej, współwłaścicieli, wspólników spółki cywilnej) należy 
do niniejszej deklaracji dołączyć wypełniony załącznik „W” w którym wykazuje się dane pozostałych włascicieli. Jeżeli obowiązek złożenia deklaracji może jednocześnie dotyczyć kilku podmiotów spośród wskazanych w art. 2 ust. 1 pkt 4 Ustawy, zobowiązany do ich wykonania jest podmiot lub podmioty faktycznie władające nieruchomością. W takim przypadku podmioty, o których mowa w art. 2 ust. 1 pkt 4 Ustawy mogą w drodze umowy zawartej w formie pisemnej, wskazać podmiot zobowiązany do wykonania obowiązków wynikających z Ustawy i załączyć ją do deklaracji odnotowując ten fakt w części F. ,,Informacja o załącznikach''.</t>
  </si>
  <si>
    <t xml:space="preserve">9. Deklarację podpisuje w części G podmiot zobowiązany do złożenia deklaracji lub osoba upoważniona do podpisywania deklaracji. Dokumentem upoważniającym 
do podpisywania deklaracji jest np.: pełnomocnictwo, prawomocne postanowienie sądu ustanawiające przedstawiciela ustawowego, umowa spółki osobowej itp. </t>
  </si>
  <si>
    <t xml:space="preserve">C.4. RODZAJ PROWADZONEJ DZIAŁALNOŚCI (należy podać odpowiednio liczbę: pracowników/ uczniów/ dzieci/ łóżek szpitalnych/ miejsc sypialnianych/ miejsc konsumpcyjnych/ miejsc dla zwierzęcia/miejsc na widowni/miejsc grzebalnych/garaży/ wyodrębnionych działek zgodnie 
z § 14 uchwały nr XXV/672/20 Rady Miejskiej Wrocławia z dnia 23 lipca 2020 r. w sprawie regulaminu utrzymania czystości i porządku 
na terenie Wrocławia. </t>
  </si>
  <si>
    <t>**wysokość opłaty ustala się na podstawie iloczynu "Liczby osób zamieszkujących nieruchomość" (pozycja 70) oraz "Stawki opłaty" (pozycja 71) pomniejszonego o zwolnienie w części z opłaty za gospodarowanie odpadami komunalnymi właścicieli nieruchomości (pozycja 72). Zwolnienie rodziny wielodzietnej zostało wyliczone procentowo od całości opłaty ustalonej dla rodzin wielodzietnych, na zasadach określonych w uchwale w sprawie metod ustalenia opłaty za gospodarowanie odpadami komunalnymi i stawek tej opłaty.</t>
  </si>
  <si>
    <r>
      <t xml:space="preserve">Zgodnie z Regulaminem utrzymania czystości i porządku na terenie Wrocławia, częstotliwość odbioru odpadów z metali, tworzyw sztucznych, opakowań wielomateriałowych następuje co najmniej 1 raz na dwa tygodnie. (*) W polu „Ilość odbiorów pojemnika w miesiącu” należy wpisać liczbę: </t>
    </r>
    <r>
      <rPr>
        <b/>
        <i/>
        <sz val="8"/>
        <color theme="1"/>
        <rFont val="Times New Roman"/>
        <family val="1"/>
        <charset val="238"/>
      </rPr>
      <t>2,17</t>
    </r>
    <r>
      <rPr>
        <i/>
        <sz val="8"/>
        <color theme="1"/>
        <rFont val="Times New Roman"/>
        <family val="1"/>
        <charset val="238"/>
      </rPr>
      <t xml:space="preserve"> - dla jednego odbioru co 14 dni.</t>
    </r>
  </si>
  <si>
    <r>
      <t xml:space="preserve">(*) w polu „Ilość odbiorów pojemnika w miesiącu” należy wpisać liczbę: </t>
    </r>
    <r>
      <rPr>
        <b/>
        <i/>
        <sz val="8"/>
        <color theme="1"/>
        <rFont val="Times New Roman"/>
        <family val="1"/>
        <charset val="238"/>
      </rPr>
      <t>4,33</t>
    </r>
    <r>
      <rPr>
        <i/>
        <sz val="8"/>
        <color theme="1"/>
        <rFont val="Times New Roman"/>
        <family val="1"/>
        <charset val="238"/>
      </rPr>
      <t xml:space="preserve"> - dla jednego odbioru w tygodniu, </t>
    </r>
    <r>
      <rPr>
        <b/>
        <i/>
        <sz val="8"/>
        <color theme="1"/>
        <rFont val="Times New Roman"/>
        <family val="1"/>
        <charset val="238"/>
      </rPr>
      <t>8,66</t>
    </r>
    <r>
      <rPr>
        <i/>
        <sz val="8"/>
        <color theme="1"/>
        <rFont val="Times New Roman"/>
        <family val="1"/>
        <charset val="238"/>
      </rPr>
      <t xml:space="preserve"> - dla dwóch odbiorów w tygodniu, </t>
    </r>
    <r>
      <rPr>
        <b/>
        <i/>
        <sz val="8"/>
        <color theme="1"/>
        <rFont val="Times New Roman"/>
        <family val="1"/>
        <charset val="238"/>
      </rPr>
      <t>12,99</t>
    </r>
    <r>
      <rPr>
        <i/>
        <sz val="8"/>
        <color theme="1"/>
        <rFont val="Times New Roman"/>
        <family val="1"/>
        <charset val="238"/>
      </rPr>
      <t xml:space="preserve"> - dla trzech odbiorów w tygodniu, </t>
    </r>
    <r>
      <rPr>
        <b/>
        <i/>
        <sz val="8"/>
        <color theme="1"/>
        <rFont val="Times New Roman"/>
        <family val="1"/>
        <charset val="238"/>
      </rPr>
      <t>17,32</t>
    </r>
    <r>
      <rPr>
        <i/>
        <sz val="8"/>
        <color theme="1"/>
        <rFont val="Times New Roman"/>
        <family val="1"/>
        <charset val="238"/>
      </rPr>
      <t xml:space="preserve"> – dla czterech odbiorów w tygodniu, </t>
    </r>
    <r>
      <rPr>
        <b/>
        <i/>
        <sz val="8"/>
        <color theme="1"/>
        <rFont val="Times New Roman"/>
        <family val="1"/>
        <charset val="238"/>
      </rPr>
      <t>21,65</t>
    </r>
    <r>
      <rPr>
        <i/>
        <sz val="8"/>
        <color theme="1"/>
        <rFont val="Times New Roman"/>
        <family val="1"/>
        <charset val="238"/>
      </rPr>
      <t xml:space="preserve"> – dla pięciu odbiorów w tygodniu, </t>
    </r>
    <r>
      <rPr>
        <b/>
        <i/>
        <sz val="8"/>
        <color theme="1"/>
        <rFont val="Times New Roman"/>
        <family val="1"/>
        <charset val="238"/>
      </rPr>
      <t>25,98</t>
    </r>
    <r>
      <rPr>
        <i/>
        <sz val="8"/>
        <color theme="1"/>
        <rFont val="Times New Roman"/>
        <family val="1"/>
        <charset val="238"/>
      </rPr>
      <t xml:space="preserve"> – dla sześciu odbiorów w tygodniu, </t>
    </r>
    <r>
      <rPr>
        <b/>
        <i/>
        <sz val="8"/>
        <color theme="1"/>
        <rFont val="Times New Roman"/>
        <family val="1"/>
        <charset val="238"/>
      </rPr>
      <t>30,31</t>
    </r>
    <r>
      <rPr>
        <i/>
        <sz val="8"/>
        <color theme="1"/>
        <rFont val="Times New Roman"/>
        <family val="1"/>
        <charset val="238"/>
      </rPr>
      <t xml:space="preserve"> – dla siedmiu odbiorów w tygodniu</t>
    </r>
    <r>
      <rPr>
        <i/>
        <sz val="8"/>
        <color theme="1"/>
        <rFont val="Times New Roman"/>
        <family val="1"/>
        <charset val="238"/>
      </rPr>
      <t xml:space="preserve"> </t>
    </r>
  </si>
  <si>
    <t>74. Suma wysokości opłaty (za nieruchomość lub jej część nieobjętą i objętą zwolnieniem dla rodzin wielodzietnych)</t>
  </si>
  <si>
    <t>10. Załącznik OW składa się jeżeli wypełniono poz. 72 deklaracji.</t>
  </si>
  <si>
    <r>
      <t xml:space="preserve">245. ZAŁĄCZNIK - W </t>
    </r>
    <r>
      <rPr>
        <vertAlign val="superscript"/>
        <sz val="10"/>
        <color theme="1"/>
        <rFont val="Times New Roman"/>
        <family val="1"/>
        <charset val="238"/>
      </rPr>
      <t>5</t>
    </r>
  </si>
  <si>
    <r>
      <t xml:space="preserve">244. PEŁNOMOCNICTWO 
DO PODPISYWANIA DEKLARACJI </t>
    </r>
    <r>
      <rPr>
        <vertAlign val="superscript"/>
        <sz val="10"/>
        <color theme="1"/>
        <rFont val="Times New Roman"/>
        <family val="1"/>
        <charset val="238"/>
      </rPr>
      <t>8</t>
    </r>
  </si>
  <si>
    <r>
      <t xml:space="preserve">246. ZAŁĄCZNIK - OW </t>
    </r>
    <r>
      <rPr>
        <vertAlign val="superscript"/>
        <sz val="10"/>
        <color theme="1"/>
        <rFont val="Times New Roman"/>
        <family val="1"/>
        <charset val="238"/>
      </rPr>
      <t>10</t>
    </r>
  </si>
  <si>
    <t>D-2</t>
  </si>
  <si>
    <t>70. Liczba osób zamieszkujących nieruchomość</t>
  </si>
  <si>
    <t>243. ODWOŁUJĘ WCZEŚNIEJ WYRAŻONĄ ZGODĘ</t>
  </si>
  <si>
    <t>225.</t>
  </si>
  <si>
    <t>226.</t>
  </si>
  <si>
    <r>
      <t xml:space="preserve">      </t>
    </r>
    <r>
      <rPr>
        <sz val="12"/>
        <rFont val="Times New Roman"/>
        <family val="1"/>
        <charset val="238"/>
      </rPr>
      <t xml:space="preserve"> 01-06-2023</t>
    </r>
    <r>
      <rPr>
        <sz val="3.5"/>
        <rFont val="Times New Roman"/>
        <family val="1"/>
        <charset val="238"/>
      </rPr>
      <t xml:space="preserve">
</t>
    </r>
    <r>
      <rPr>
        <sz val="3"/>
        <rFont val="Times New Roman"/>
        <family val="1"/>
        <charset val="238"/>
      </rPr>
      <t>└────┴────┘-└────┴────┘-└────┴────┴────┴────┘</t>
    </r>
    <r>
      <rPr>
        <sz val="3.5"/>
        <rFont val="Times New Roman"/>
        <family val="1"/>
        <charset val="238"/>
      </rPr>
      <t xml:space="preserve"> 
                 </t>
    </r>
    <r>
      <rPr>
        <sz val="7"/>
        <rFont val="Times New Roman"/>
        <family val="1"/>
        <charset val="238"/>
      </rPr>
      <t>(dzień – miesiąc – rok)</t>
    </r>
  </si>
  <si>
    <t>POLSKA</t>
  </si>
  <si>
    <t>DOLNOŚLĄSKIE</t>
  </si>
  <si>
    <t>WROCŁAW</t>
  </si>
  <si>
    <t>ROGOWSKA</t>
  </si>
  <si>
    <t>GRANICZNA</t>
  </si>
  <si>
    <t>115C</t>
  </si>
  <si>
    <t>ŁUKASZ KULHAWY</t>
  </si>
  <si>
    <t>0,00</t>
  </si>
  <si>
    <t>EKOMONT JAN WIDZIŃSKI SP. Z O.O</t>
  </si>
  <si>
    <t>ekoenergomont@tlen.pl</t>
  </si>
  <si>
    <r>
      <t xml:space="preserve">4. KOLEJNA DEKLARACJA ZE WZGLĘDU NA ZMIANĘ DANYCH BĘDĄCYCH PODSTAWĄ USTALENIA WYSOKOŚCI NALEŻNEJ OPŁATY ZA GOSPODAROWANIE ODPADAMI KOMUNALNYMI </t>
    </r>
    <r>
      <rPr>
        <vertAlign val="superscript"/>
        <sz val="10"/>
        <color theme="1"/>
        <rFont val="Times New Roman"/>
        <family val="1"/>
        <charset val="238"/>
      </rPr>
      <t>2.</t>
    </r>
    <r>
      <rPr>
        <b/>
        <sz val="10"/>
        <color theme="1"/>
        <rFont val="Times New Roman"/>
        <family val="1"/>
        <charset val="238"/>
      </rPr>
      <t xml:space="preserve"> </t>
    </r>
  </si>
  <si>
    <r>
      <t>5.  USTANIE OBOWIĄZKU 
UISZCZANIA OPŁATY</t>
    </r>
    <r>
      <rPr>
        <b/>
        <sz val="10"/>
        <color theme="1"/>
        <rFont val="Times New Roman"/>
        <family val="1"/>
        <charset val="238"/>
      </rPr>
      <t xml:space="preserve"> </t>
    </r>
    <r>
      <rPr>
        <vertAlign val="superscript"/>
        <sz val="10"/>
        <color theme="1"/>
        <rFont val="Times New Roman"/>
        <family val="1"/>
        <charset val="238"/>
      </rPr>
      <t>3.</t>
    </r>
    <r>
      <rPr>
        <b/>
        <sz val="10"/>
        <color theme="1"/>
        <rFont val="Times New Roman"/>
        <family val="1"/>
        <charset val="238"/>
      </rPr>
      <t xml:space="preserve"> </t>
    </r>
    <r>
      <rPr>
        <sz val="10"/>
        <color theme="1"/>
        <rFont val="Times New Roman"/>
        <family val="1"/>
        <charset val="238"/>
      </rPr>
      <t xml:space="preserve">                                                           </t>
    </r>
    <r>
      <rPr>
        <b/>
        <sz val="10"/>
        <color theme="1"/>
        <rFont val="Times New Roman"/>
        <family val="1"/>
        <charset val="238"/>
      </rPr>
      <t xml:space="preserve">     </t>
    </r>
  </si>
  <si>
    <r>
      <t xml:space="preserve">       
</t>
    </r>
    <r>
      <rPr>
        <sz val="3"/>
        <rFont val="Times New Roman"/>
        <family val="1"/>
        <charset val="238"/>
      </rPr>
      <t xml:space="preserve">└────┴────┘-└────┴────┘-└────┴────┴────┴────┘ 
</t>
    </r>
    <r>
      <rPr>
        <sz val="8"/>
        <rFont val="Times New Roman"/>
        <family val="1"/>
        <charset val="238"/>
      </rPr>
      <t>(dzień – miesiąc – rok)</t>
    </r>
  </si>
  <si>
    <r>
      <t xml:space="preserve">2.  PIERWSZA DEKLARACJA </t>
    </r>
    <r>
      <rPr>
        <vertAlign val="superscript"/>
        <sz val="10"/>
        <color theme="1"/>
        <rFont val="Times New Roman"/>
        <family val="1"/>
        <charset val="238"/>
      </rPr>
      <t>1.</t>
    </r>
    <r>
      <rPr>
        <b/>
        <sz val="10"/>
        <color theme="1"/>
        <rFont val="Times New Roman"/>
        <family val="1"/>
        <charset val="238"/>
      </rPr>
      <t xml:space="preserve">   </t>
    </r>
  </si>
  <si>
    <r>
      <t>3.  ZMIANA DANYCH IDENTYFIKACYJNYCH</t>
    </r>
    <r>
      <rPr>
        <b/>
        <sz val="10"/>
        <color theme="1"/>
        <rFont val="Times New Roman"/>
        <family val="1"/>
        <charset val="238"/>
      </rPr>
      <t xml:space="preserve">                                             </t>
    </r>
  </si>
  <si>
    <r>
      <t>6.  KOREKTA ZŁOŻONEJ DEKLARACJI</t>
    </r>
    <r>
      <rPr>
        <b/>
        <sz val="10"/>
        <color theme="1"/>
        <rFont val="Times New Roman"/>
        <family val="1"/>
        <charset val="238"/>
      </rPr>
      <t xml:space="preserve"> </t>
    </r>
    <r>
      <rPr>
        <b/>
        <vertAlign val="superscript"/>
        <sz val="10"/>
        <color theme="1"/>
        <rFont val="Times New Roman"/>
        <family val="1"/>
        <charset val="238"/>
      </rPr>
      <t xml:space="preserve"> 
</t>
    </r>
    <r>
      <rPr>
        <i/>
        <sz val="10"/>
        <color theme="1"/>
        <rFont val="Times New Roman"/>
        <family val="1"/>
        <charset val="238"/>
      </rPr>
      <t xml:space="preserve">(okres, którego dotyczy korekta) </t>
    </r>
    <r>
      <rPr>
        <i/>
        <vertAlign val="superscript"/>
        <sz val="10"/>
        <color theme="1"/>
        <rFont val="Times New Roman"/>
        <family val="1"/>
        <charset val="238"/>
      </rPr>
      <t>4.</t>
    </r>
  </si>
  <si>
    <t>7.</t>
  </si>
  <si>
    <t>8.</t>
  </si>
  <si>
    <r>
      <t xml:space="preserve">od        </t>
    </r>
    <r>
      <rPr>
        <sz val="3"/>
        <rFont val="Times New Roman"/>
        <family val="1"/>
        <charset val="238"/>
      </rPr>
      <t xml:space="preserve">└────┴────┘-└────┴────┘-└────┴────┴────┴────┘ </t>
    </r>
    <r>
      <rPr>
        <sz val="10"/>
        <rFont val="Times New Roman"/>
        <family val="1"/>
        <charset val="238"/>
      </rPr>
      <t xml:space="preserve">
               (dzień – miesiąc – rok)</t>
    </r>
  </si>
  <si>
    <r>
      <t xml:space="preserve">do        </t>
    </r>
    <r>
      <rPr>
        <sz val="3"/>
        <rFont val="Times New Roman"/>
        <family val="1"/>
        <charset val="238"/>
      </rPr>
      <t xml:space="preserve">└────┴────┘-└────┴────┘-└────┴────┴────┴────┘ 
</t>
    </r>
    <r>
      <rPr>
        <sz val="10"/>
        <rFont val="Times New Roman"/>
        <family val="1"/>
        <charset val="238"/>
      </rPr>
      <t xml:space="preserve">               (dzień – miesiąc – rok)</t>
    </r>
  </si>
  <si>
    <r>
      <t xml:space="preserve">  </t>
    </r>
    <r>
      <rPr>
        <sz val="5"/>
        <color theme="1"/>
        <rFont val="Arial"/>
        <family val="2"/>
        <charset val="238"/>
      </rPr>
      <t>└────┴────┴────┴────┴────┴────┴────┴────┴────┴────┴────┘</t>
    </r>
    <r>
      <rPr>
        <sz val="8"/>
        <color theme="1"/>
        <rFont val="Calibri"/>
        <family val="2"/>
        <charset val="238"/>
      </rPr>
      <t xml:space="preserve">       </t>
    </r>
  </si>
</sst>
</file>

<file path=xl/styles.xml><?xml version="1.0" encoding="utf-8"?>
<styleSheet xmlns="http://schemas.openxmlformats.org/spreadsheetml/2006/main">
  <numFmts count="6">
    <numFmt numFmtId="8" formatCode="#,##0.00\ &quot;zł&quot;;[Red]\-#,##0.00\ &quot;zł&quot;"/>
    <numFmt numFmtId="44" formatCode="_-* #,##0.00\ &quot;zł&quot;_-;\-* #,##0.00\ &quot;zł&quot;_-;_-* &quot;-&quot;??\ &quot;zł&quot;_-;_-@_-"/>
    <numFmt numFmtId="164" formatCode="&quot;  &quot;0&quot;  &quot;0&quot;  &quot;0&quot;  &quot;0&quot;  &quot;0&quot;  &quot;0&quot;  &quot;0&quot;  &quot;0&quot;  &quot;0&quot;  &quot;0"/>
    <numFmt numFmtId="165" formatCode="#,##0.000"/>
    <numFmt numFmtId="166" formatCode="#,##0.00\ &quot;zł&quot;"/>
    <numFmt numFmtId="167" formatCode="&quot;  &quot;0&quot;  &quot;0&quot;  &quot;0&quot;  &quot;0&quot;  &quot;0&quot;  &quot;0&quot;  &quot;0&quot;  &quot;0&quot;  &quot;0&quot;  &quot;0&quot;  &quot;0"/>
  </numFmts>
  <fonts count="94">
    <font>
      <sz val="11"/>
      <color theme="1"/>
      <name val="Czcionka tekstu podstawowego"/>
      <family val="2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vertAlign val="superscript"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theme="3"/>
      <name val="Times New Roman"/>
      <family val="1"/>
      <charset val="238"/>
    </font>
    <font>
      <sz val="8"/>
      <name val="Times New Roman"/>
      <family val="1"/>
      <charset val="238"/>
    </font>
    <font>
      <sz val="3.5"/>
      <name val="Times New Roman"/>
      <family val="1"/>
      <charset val="238"/>
    </font>
    <font>
      <b/>
      <vertAlign val="superscript"/>
      <sz val="10"/>
      <color theme="1"/>
      <name val="Times New Roman"/>
      <family val="1"/>
      <charset val="238"/>
    </font>
    <font>
      <b/>
      <sz val="10"/>
      <color theme="3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8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vertAlign val="superscript"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vertAlign val="superscript"/>
      <sz val="8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color rgb="FF000000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6"/>
      <color rgb="FFFF000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3"/>
      <name val="Times New Roman"/>
      <family val="1"/>
      <charset val="238"/>
    </font>
    <font>
      <sz val="9"/>
      <color theme="1"/>
      <name val="Times New Roman"/>
      <family val="1"/>
      <charset val="238"/>
    </font>
    <font>
      <vertAlign val="superscript"/>
      <sz val="9"/>
      <color theme="1"/>
      <name val="Times New Roman"/>
      <family val="1"/>
      <charset val="238"/>
    </font>
    <font>
      <b/>
      <vertAlign val="superscript"/>
      <sz val="9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i/>
      <vertAlign val="superscript"/>
      <sz val="8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i/>
      <sz val="7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sz val="14"/>
      <color rgb="FFFF0000"/>
      <name val="Times New Roman"/>
      <family val="1"/>
      <charset val="238"/>
    </font>
    <font>
      <i/>
      <sz val="8"/>
      <color rgb="FFFF0000"/>
      <name val="Times New Roman"/>
      <family val="1"/>
      <charset val="238"/>
    </font>
    <font>
      <b/>
      <i/>
      <sz val="10"/>
      <color rgb="FFFF0000"/>
      <name val="Times New Roman"/>
      <family val="1"/>
      <charset val="238"/>
    </font>
    <font>
      <sz val="5"/>
      <color rgb="FFFF0000"/>
      <name val="Times New Roman"/>
      <family val="1"/>
      <charset val="238"/>
    </font>
    <font>
      <b/>
      <i/>
      <sz val="8"/>
      <color rgb="FFFF0000"/>
      <name val="Times New Roman"/>
      <family val="1"/>
      <charset val="238"/>
    </font>
    <font>
      <b/>
      <sz val="7"/>
      <color theme="1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b/>
      <i/>
      <u/>
      <sz val="8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6.5"/>
      <color theme="1"/>
      <name val="Times New Roman"/>
      <family val="1"/>
      <charset val="238"/>
    </font>
    <font>
      <sz val="6.5"/>
      <color theme="1"/>
      <name val="Times New Roman"/>
      <family val="1"/>
      <charset val="238"/>
    </font>
    <font>
      <sz val="6.5"/>
      <color rgb="FF000000"/>
      <name val="Times New Roman"/>
      <family val="1"/>
      <charset val="238"/>
    </font>
    <font>
      <b/>
      <sz val="6.5"/>
      <color rgb="FF000000"/>
      <name val="Times New Roman"/>
      <family val="1"/>
      <charset val="238"/>
    </font>
    <font>
      <sz val="3.5"/>
      <color theme="1"/>
      <name val="Times New Roman"/>
      <family val="1"/>
      <charset val="238"/>
    </font>
    <font>
      <b/>
      <sz val="7"/>
      <color rgb="FFFF0000"/>
      <name val="Times New Roman"/>
      <family val="1"/>
      <charset val="238"/>
    </font>
    <font>
      <b/>
      <sz val="12"/>
      <name val="Times New Roman"/>
      <family val="1"/>
      <charset val="238"/>
    </font>
    <font>
      <sz val="7"/>
      <name val="Times New Roman"/>
      <family val="1"/>
      <charset val="238"/>
    </font>
    <font>
      <i/>
      <vertAlign val="superscript"/>
      <sz val="9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0" tint="-0.14999847407452621"/>
      <name val="Times New Roman"/>
      <family val="1"/>
      <charset val="238"/>
    </font>
    <font>
      <sz val="10"/>
      <color theme="0" tint="-0.14999847407452621"/>
      <name val="Times New Roman"/>
      <family val="1"/>
      <charset val="238"/>
    </font>
    <font>
      <b/>
      <sz val="10"/>
      <color theme="0" tint="-0.14999847407452621"/>
      <name val="Times New Roman"/>
      <family val="1"/>
      <charset val="238"/>
    </font>
    <font>
      <b/>
      <sz val="8"/>
      <color theme="0" tint="-0.14999847407452621"/>
      <name val="Times New Roman"/>
      <family val="1"/>
      <charset val="238"/>
    </font>
    <font>
      <b/>
      <sz val="12"/>
      <color theme="0" tint="-0.14999847407452621"/>
      <name val="Times New Roman"/>
      <family val="1"/>
      <charset val="238"/>
    </font>
    <font>
      <i/>
      <sz val="7"/>
      <color theme="0" tint="-0.14999847407452621"/>
      <name val="Times New Roman"/>
      <family val="1"/>
      <charset val="238"/>
    </font>
    <font>
      <b/>
      <sz val="16"/>
      <color theme="0" tint="-0.14999847407452621"/>
      <name val="Times New Roman"/>
      <family val="1"/>
      <charset val="238"/>
    </font>
    <font>
      <b/>
      <sz val="9"/>
      <color theme="0" tint="-0.14999847407452621"/>
      <name val="Times New Roman"/>
      <family val="1"/>
      <charset val="238"/>
    </font>
    <font>
      <sz val="14"/>
      <color theme="0" tint="-0.14999847407452621"/>
      <name val="Times New Roman"/>
      <family val="1"/>
      <charset val="238"/>
    </font>
    <font>
      <i/>
      <sz val="8"/>
      <color theme="0" tint="-0.14999847407452621"/>
      <name val="Times New Roman"/>
      <family val="1"/>
      <charset val="238"/>
    </font>
    <font>
      <b/>
      <sz val="13"/>
      <color theme="0" tint="-0.14999847407452621"/>
      <name val="Times New Roman"/>
      <family val="1"/>
      <charset val="238"/>
    </font>
    <font>
      <b/>
      <i/>
      <sz val="10"/>
      <color theme="0" tint="-0.14999847407452621"/>
      <name val="Times New Roman"/>
      <family val="1"/>
      <charset val="238"/>
    </font>
    <font>
      <sz val="8"/>
      <color theme="0" tint="-0.14999847407452621"/>
      <name val="Times New Roman"/>
      <family val="1"/>
      <charset val="238"/>
    </font>
    <font>
      <sz val="5"/>
      <color theme="0" tint="-0.14999847407452621"/>
      <name val="Times New Roman"/>
      <family val="1"/>
      <charset val="238"/>
    </font>
    <font>
      <b/>
      <i/>
      <sz val="8"/>
      <color theme="0" tint="-0.14999847407452621"/>
      <name val="Times New Roman"/>
      <family val="1"/>
      <charset val="238"/>
    </font>
    <font>
      <b/>
      <sz val="16"/>
      <name val="Times New Roman"/>
      <family val="1"/>
      <charset val="238"/>
    </font>
    <font>
      <sz val="12"/>
      <name val="Times New Roman"/>
      <family val="1"/>
      <charset val="238"/>
    </font>
    <font>
      <u/>
      <sz val="11"/>
      <color theme="10"/>
      <name val="Czcionka tekstu podstawowego"/>
      <family val="2"/>
      <charset val="238"/>
    </font>
    <font>
      <i/>
      <vertAlign val="superscript"/>
      <sz val="10"/>
      <color theme="1"/>
      <name val="Times New Roman"/>
      <family val="1"/>
      <charset val="238"/>
    </font>
    <font>
      <b/>
      <sz val="16"/>
      <color theme="3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5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7FDD1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89" fillId="0" borderId="0" applyNumberFormat="0" applyFill="0" applyBorder="0" applyAlignment="0" applyProtection="0"/>
  </cellStyleXfs>
  <cellXfs count="421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Border="1" applyAlignment="1" applyProtection="1">
      <alignment horizontal="center" vertical="center"/>
    </xf>
    <xf numFmtId="0" fontId="1" fillId="5" borderId="4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" fillId="5" borderId="3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2" fillId="0" borderId="3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166" fontId="20" fillId="0" borderId="5" xfId="0" applyNumberFormat="1" applyFont="1" applyFill="1" applyBorder="1" applyAlignment="1">
      <alignment horizontal="right" vertical="center" wrapText="1"/>
    </xf>
    <xf numFmtId="44" fontId="20" fillId="0" borderId="5" xfId="0" applyNumberFormat="1" applyFont="1" applyFill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17" xfId="0" applyFont="1" applyFill="1" applyBorder="1" applyAlignment="1">
      <alignment vertical="center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33" fillId="0" borderId="0" xfId="0" applyFont="1"/>
    <xf numFmtId="0" fontId="5" fillId="0" borderId="0" xfId="0" applyFont="1" applyFill="1" applyBorder="1" applyAlignment="1">
      <alignment vertical="center" wrapText="1"/>
    </xf>
    <xf numFmtId="0" fontId="33" fillId="0" borderId="0" xfId="0" applyFont="1" applyAlignment="1">
      <alignment horizontal="left"/>
    </xf>
    <xf numFmtId="0" fontId="17" fillId="5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6" fillId="0" borderId="3" xfId="0" applyFont="1" applyBorder="1"/>
    <xf numFmtId="0" fontId="47" fillId="0" borderId="0" xfId="0" applyFont="1" applyFill="1" applyBorder="1" applyAlignment="1">
      <alignment vertical="top" wrapText="1"/>
    </xf>
    <xf numFmtId="0" fontId="32" fillId="0" borderId="0" xfId="0" applyFont="1" applyFill="1" applyBorder="1" applyAlignment="1">
      <alignment vertical="top" wrapText="1"/>
    </xf>
    <xf numFmtId="0" fontId="48" fillId="0" borderId="0" xfId="0" applyFont="1" applyFill="1" applyBorder="1" applyAlignment="1">
      <alignment vertical="top" wrapText="1"/>
    </xf>
    <xf numFmtId="0" fontId="34" fillId="0" borderId="0" xfId="0" applyFont="1" applyAlignment="1">
      <alignment wrapText="1"/>
    </xf>
    <xf numFmtId="0" fontId="35" fillId="0" borderId="0" xfId="0" applyFont="1" applyFill="1" applyBorder="1" applyAlignment="1">
      <alignment wrapText="1"/>
    </xf>
    <xf numFmtId="0" fontId="49" fillId="0" borderId="0" xfId="0" applyFont="1" applyFill="1" applyBorder="1" applyAlignment="1">
      <alignment wrapText="1"/>
    </xf>
    <xf numFmtId="0" fontId="33" fillId="0" borderId="0" xfId="0" applyFont="1" applyBorder="1"/>
    <xf numFmtId="10" fontId="8" fillId="0" borderId="0" xfId="0" applyNumberFormat="1" applyFont="1" applyFill="1" applyBorder="1" applyAlignment="1">
      <alignment wrapText="1"/>
    </xf>
    <xf numFmtId="10" fontId="5" fillId="0" borderId="18" xfId="0" applyNumberFormat="1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44" fontId="8" fillId="0" borderId="0" xfId="0" applyNumberFormat="1" applyFont="1" applyFill="1" applyBorder="1" applyAlignment="1">
      <alignment wrapText="1"/>
    </xf>
    <xf numFmtId="165" fontId="5" fillId="0" borderId="2" xfId="0" applyNumberFormat="1" applyFont="1" applyBorder="1" applyProtection="1"/>
    <xf numFmtId="165" fontId="5" fillId="0" borderId="1" xfId="0" applyNumberFormat="1" applyFont="1" applyBorder="1" applyProtection="1"/>
    <xf numFmtId="0" fontId="34" fillId="0" borderId="0" xfId="0" applyFont="1" applyBorder="1" applyAlignment="1">
      <alignment wrapText="1"/>
    </xf>
    <xf numFmtId="165" fontId="5" fillId="0" borderId="3" xfId="0" applyNumberFormat="1" applyFont="1" applyBorder="1" applyProtection="1"/>
    <xf numFmtId="0" fontId="50" fillId="0" borderId="0" xfId="0" applyFont="1" applyFill="1" applyBorder="1" applyAlignment="1">
      <alignment vertical="top" wrapText="1"/>
    </xf>
    <xf numFmtId="0" fontId="51" fillId="0" borderId="0" xfId="0" applyFont="1" applyFill="1" applyBorder="1" applyAlignment="1">
      <alignment vertical="top" wrapText="1"/>
    </xf>
    <xf numFmtId="165" fontId="5" fillId="0" borderId="3" xfId="0" applyNumberFormat="1" applyFont="1" applyBorder="1" applyAlignment="1" applyProtection="1">
      <alignment horizontal="center"/>
    </xf>
    <xf numFmtId="0" fontId="5" fillId="0" borderId="0" xfId="0" applyFont="1" applyFill="1" applyBorder="1" applyAlignment="1">
      <alignment vertical="top" wrapText="1"/>
    </xf>
    <xf numFmtId="0" fontId="52" fillId="0" borderId="0" xfId="0" applyFont="1" applyFill="1" applyBorder="1" applyAlignment="1">
      <alignment vertical="top" wrapText="1"/>
    </xf>
    <xf numFmtId="0" fontId="33" fillId="0" borderId="0" xfId="0" applyFont="1" applyBorder="1" applyAlignment="1"/>
    <xf numFmtId="0" fontId="47" fillId="0" borderId="0" xfId="0" applyFont="1" applyBorder="1" applyAlignment="1">
      <alignment vertical="top" wrapText="1"/>
    </xf>
    <xf numFmtId="0" fontId="53" fillId="0" borderId="0" xfId="0" applyFont="1" applyFill="1" applyBorder="1" applyAlignment="1">
      <alignment vertical="top" wrapText="1"/>
    </xf>
    <xf numFmtId="0" fontId="27" fillId="0" borderId="0" xfId="0" applyFont="1" applyAlignment="1">
      <alignment vertical="top" wrapText="1"/>
    </xf>
    <xf numFmtId="0" fontId="27" fillId="0" borderId="0" xfId="0" applyFont="1" applyBorder="1" applyAlignment="1">
      <alignment vertical="top" wrapText="1"/>
    </xf>
    <xf numFmtId="0" fontId="54" fillId="0" borderId="0" xfId="0" applyFont="1" applyBorder="1" applyAlignment="1">
      <alignment vertical="top" wrapText="1"/>
    </xf>
    <xf numFmtId="0" fontId="33" fillId="0" borderId="0" xfId="0" applyFont="1" applyBorder="1" applyAlignment="1">
      <alignment vertical="top" wrapText="1"/>
    </xf>
    <xf numFmtId="0" fontId="27" fillId="0" borderId="0" xfId="0" applyFont="1" applyFill="1" applyBorder="1" applyAlignment="1">
      <alignment vertical="top" wrapText="1"/>
    </xf>
    <xf numFmtId="0" fontId="55" fillId="0" borderId="0" xfId="0" applyFont="1" applyFill="1" applyBorder="1" applyAlignment="1">
      <alignment vertical="top" wrapText="1"/>
    </xf>
    <xf numFmtId="0" fontId="33" fillId="0" borderId="0" xfId="0" applyFont="1" applyFill="1"/>
    <xf numFmtId="8" fontId="52" fillId="0" borderId="0" xfId="0" applyNumberFormat="1" applyFont="1" applyFill="1" applyBorder="1" applyAlignment="1">
      <alignment vertical="top" wrapText="1"/>
    </xf>
    <xf numFmtId="0" fontId="33" fillId="0" borderId="0" xfId="0" applyFont="1" applyFill="1" applyBorder="1" applyAlignment="1" applyProtection="1">
      <alignment horizontal="left" wrapText="1"/>
    </xf>
    <xf numFmtId="0" fontId="33" fillId="0" borderId="0" xfId="0" applyFont="1" applyBorder="1" applyProtection="1"/>
    <xf numFmtId="0" fontId="33" fillId="0" borderId="0" xfId="0" applyFont="1" applyBorder="1" applyAlignment="1" applyProtection="1">
      <alignment horizontal="center"/>
    </xf>
    <xf numFmtId="0" fontId="33" fillId="0" borderId="0" xfId="0" applyFont="1" applyAlignment="1"/>
    <xf numFmtId="0" fontId="25" fillId="0" borderId="0" xfId="0" applyFont="1" applyAlignment="1"/>
    <xf numFmtId="0" fontId="33" fillId="0" borderId="0" xfId="0" applyFont="1" applyAlignment="1">
      <alignment vertical="center"/>
    </xf>
    <xf numFmtId="0" fontId="59" fillId="0" borderId="0" xfId="0" applyFont="1" applyFill="1" applyBorder="1" applyAlignment="1">
      <alignment vertical="top" wrapText="1"/>
    </xf>
    <xf numFmtId="0" fontId="60" fillId="0" borderId="0" xfId="0" applyFont="1" applyFill="1" applyBorder="1" applyAlignment="1">
      <alignment vertical="top" wrapText="1"/>
    </xf>
    <xf numFmtId="0" fontId="61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62" fillId="0" borderId="0" xfId="0" applyFont="1" applyFill="1" applyBorder="1" applyAlignment="1">
      <alignment vertical="top" wrapText="1"/>
    </xf>
    <xf numFmtId="0" fontId="63" fillId="0" borderId="0" xfId="0" applyFont="1" applyFill="1" applyBorder="1" applyAlignment="1">
      <alignment vertical="top" wrapText="1"/>
    </xf>
    <xf numFmtId="0" fontId="64" fillId="0" borderId="0" xfId="0" applyFont="1" applyFill="1" applyBorder="1" applyAlignment="1">
      <alignment vertical="top" wrapText="1"/>
    </xf>
    <xf numFmtId="0" fontId="63" fillId="0" borderId="0" xfId="0" applyFont="1" applyFill="1" applyBorder="1" applyAlignment="1">
      <alignment horizontal="left" vertical="top" wrapText="1"/>
    </xf>
    <xf numFmtId="3" fontId="65" fillId="0" borderId="0" xfId="0" quotePrefix="1" applyNumberFormat="1" applyFont="1" applyFill="1" applyBorder="1" applyAlignment="1">
      <alignment vertical="top" wrapText="1"/>
    </xf>
    <xf numFmtId="0" fontId="25" fillId="0" borderId="0" xfId="0" applyFont="1" applyFill="1" applyBorder="1"/>
    <xf numFmtId="0" fontId="33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166" fontId="20" fillId="0" borderId="5" xfId="0" applyNumberFormat="1" applyFont="1" applyBorder="1" applyAlignment="1">
      <alignment vertical="center"/>
    </xf>
    <xf numFmtId="166" fontId="49" fillId="0" borderId="0" xfId="0" applyNumberFormat="1" applyFont="1" applyFill="1" applyBorder="1" applyAlignment="1">
      <alignment wrapText="1"/>
    </xf>
    <xf numFmtId="0" fontId="67" fillId="0" borderId="0" xfId="0" applyFont="1" applyFill="1" applyBorder="1" applyAlignment="1">
      <alignment wrapText="1"/>
    </xf>
    <xf numFmtId="0" fontId="2" fillId="0" borderId="17" xfId="0" applyFont="1" applyBorder="1" applyAlignment="1">
      <alignment horizontal="left" vertical="top"/>
    </xf>
    <xf numFmtId="0" fontId="1" fillId="0" borderId="7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vertical="top" wrapText="1"/>
    </xf>
    <xf numFmtId="0" fontId="2" fillId="0" borderId="11" xfId="0" applyFont="1" applyBorder="1" applyAlignment="1">
      <alignment vertical="top"/>
    </xf>
    <xf numFmtId="44" fontId="68" fillId="0" borderId="8" xfId="0" applyNumberFormat="1" applyFont="1" applyFill="1" applyBorder="1" applyAlignment="1">
      <alignment vertical="center" wrapText="1"/>
    </xf>
    <xf numFmtId="44" fontId="20" fillId="0" borderId="5" xfId="0" applyNumberFormat="1" applyFont="1" applyFill="1" applyBorder="1" applyAlignment="1">
      <alignment horizontal="left" vertical="center" wrapText="1"/>
    </xf>
    <xf numFmtId="44" fontId="20" fillId="0" borderId="3" xfId="0" applyNumberFormat="1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vertical="center" wrapText="1"/>
    </xf>
    <xf numFmtId="0" fontId="72" fillId="0" borderId="0" xfId="0" applyFont="1"/>
    <xf numFmtId="0" fontId="73" fillId="0" borderId="0" xfId="0" applyFont="1" applyFill="1" applyBorder="1" applyAlignment="1">
      <alignment vertical="center" wrapText="1"/>
    </xf>
    <xf numFmtId="2" fontId="74" fillId="5" borderId="8" xfId="0" applyNumberFormat="1" applyFont="1" applyFill="1" applyBorder="1" applyAlignment="1">
      <alignment horizontal="right" vertical="center" wrapText="1"/>
    </xf>
    <xf numFmtId="0" fontId="72" fillId="0" borderId="0" xfId="0" applyFont="1" applyAlignment="1">
      <alignment vertical="center"/>
    </xf>
    <xf numFmtId="0" fontId="75" fillId="0" borderId="0" xfId="0" applyFont="1" applyFill="1" applyBorder="1" applyAlignment="1">
      <alignment vertical="top" wrapText="1"/>
    </xf>
    <xf numFmtId="0" fontId="76" fillId="0" borderId="0" xfId="0" applyFont="1" applyFill="1" applyBorder="1" applyAlignment="1">
      <alignment vertical="top" wrapText="1"/>
    </xf>
    <xf numFmtId="0" fontId="77" fillId="0" borderId="0" xfId="0" applyFont="1" applyFill="1" applyBorder="1" applyAlignment="1">
      <alignment vertical="top" wrapText="1"/>
    </xf>
    <xf numFmtId="0" fontId="78" fillId="0" borderId="0" xfId="0" applyFont="1" applyFill="1" applyBorder="1" applyAlignment="1">
      <alignment wrapText="1"/>
    </xf>
    <xf numFmtId="0" fontId="79" fillId="0" borderId="0" xfId="0" applyFont="1" applyFill="1" applyBorder="1" applyAlignment="1">
      <alignment wrapText="1"/>
    </xf>
    <xf numFmtId="0" fontId="74" fillId="0" borderId="3" xfId="0" applyFont="1" applyFill="1" applyBorder="1" applyAlignment="1">
      <alignment vertical="top" wrapText="1"/>
    </xf>
    <xf numFmtId="0" fontId="73" fillId="0" borderId="3" xfId="0" applyFont="1" applyFill="1" applyBorder="1" applyAlignment="1">
      <alignment vertical="top" wrapText="1"/>
    </xf>
    <xf numFmtId="0" fontId="80" fillId="0" borderId="0" xfId="0" applyFont="1" applyFill="1" applyBorder="1" applyAlignment="1">
      <alignment vertical="top" wrapText="1"/>
    </xf>
    <xf numFmtId="0" fontId="81" fillId="0" borderId="0" xfId="0" applyFont="1" applyFill="1" applyBorder="1" applyAlignment="1">
      <alignment vertical="top" wrapText="1"/>
    </xf>
    <xf numFmtId="0" fontId="75" fillId="0" borderId="0" xfId="0" applyFont="1" applyBorder="1" applyAlignment="1">
      <alignment vertical="top" wrapText="1"/>
    </xf>
    <xf numFmtId="0" fontId="82" fillId="0" borderId="0" xfId="0" applyFont="1" applyFill="1" applyBorder="1" applyAlignment="1">
      <alignment vertical="top" wrapText="1"/>
    </xf>
    <xf numFmtId="0" fontId="83" fillId="0" borderId="0" xfId="0" applyFont="1" applyFill="1" applyBorder="1" applyAlignment="1">
      <alignment vertical="top" wrapText="1"/>
    </xf>
    <xf numFmtId="0" fontId="84" fillId="0" borderId="0" xfId="0" applyFont="1" applyAlignment="1">
      <alignment vertical="top" wrapText="1"/>
    </xf>
    <xf numFmtId="0" fontId="85" fillId="0" borderId="0" xfId="0" applyFont="1" applyBorder="1" applyAlignment="1">
      <alignment vertical="top" wrapText="1"/>
    </xf>
    <xf numFmtId="0" fontId="72" fillId="0" borderId="0" xfId="0" applyFont="1" applyBorder="1" applyAlignment="1">
      <alignment vertical="top" wrapText="1"/>
    </xf>
    <xf numFmtId="0" fontId="84" fillId="0" borderId="0" xfId="0" applyFont="1" applyBorder="1" applyAlignment="1">
      <alignment vertical="top" wrapText="1"/>
    </xf>
    <xf numFmtId="0" fontId="72" fillId="0" borderId="0" xfId="0" applyFont="1" applyBorder="1"/>
    <xf numFmtId="0" fontId="84" fillId="0" borderId="0" xfId="0" applyFont="1" applyFill="1" applyBorder="1" applyAlignment="1">
      <alignment vertical="top" wrapText="1"/>
    </xf>
    <xf numFmtId="0" fontId="86" fillId="0" borderId="0" xfId="0" applyFont="1" applyFill="1" applyBorder="1" applyAlignment="1">
      <alignment vertical="top" wrapText="1"/>
    </xf>
    <xf numFmtId="8" fontId="81" fillId="0" borderId="0" xfId="0" applyNumberFormat="1" applyFont="1" applyFill="1" applyBorder="1" applyAlignment="1">
      <alignment vertical="top" wrapText="1"/>
    </xf>
    <xf numFmtId="0" fontId="72" fillId="0" borderId="0" xfId="0" applyFont="1" applyAlignment="1"/>
    <xf numFmtId="0" fontId="72" fillId="0" borderId="0" xfId="0" applyFont="1" applyAlignment="1">
      <alignment horizontal="center" vertical="center"/>
    </xf>
    <xf numFmtId="44" fontId="33" fillId="0" borderId="0" xfId="0" applyNumberFormat="1" applyFont="1"/>
    <xf numFmtId="44" fontId="80" fillId="0" borderId="0" xfId="0" applyNumberFormat="1" applyFont="1" applyFill="1" applyBorder="1" applyAlignment="1">
      <alignment vertical="top" wrapText="1"/>
    </xf>
    <xf numFmtId="44" fontId="47" fillId="0" borderId="0" xfId="0" applyNumberFormat="1" applyFont="1" applyBorder="1" applyAlignment="1">
      <alignment vertical="top" wrapText="1"/>
    </xf>
    <xf numFmtId="0" fontId="72" fillId="0" borderId="0" xfId="0" applyNumberFormat="1" applyFont="1"/>
    <xf numFmtId="0" fontId="1" fillId="5" borderId="5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0" fontId="34" fillId="0" borderId="0" xfId="0" applyFont="1" applyBorder="1" applyAlignment="1">
      <alignment wrapText="1"/>
    </xf>
    <xf numFmtId="0" fontId="25" fillId="5" borderId="4" xfId="0" applyFont="1" applyFill="1" applyBorder="1"/>
    <xf numFmtId="0" fontId="1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16" fillId="4" borderId="0" xfId="0" applyFont="1" applyFill="1" applyBorder="1" applyAlignment="1">
      <alignment vertical="center" wrapText="1"/>
    </xf>
    <xf numFmtId="0" fontId="1" fillId="0" borderId="13" xfId="0" applyFont="1" applyFill="1" applyBorder="1" applyAlignment="1">
      <alignment vertical="center" wrapText="1"/>
    </xf>
    <xf numFmtId="0" fontId="30" fillId="0" borderId="9" xfId="0" applyFont="1" applyFill="1" applyBorder="1" applyAlignment="1">
      <alignment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17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 wrapText="1"/>
    </xf>
    <xf numFmtId="0" fontId="36" fillId="5" borderId="4" xfId="0" applyFont="1" applyFill="1" applyBorder="1" applyAlignment="1">
      <alignment horizontal="center"/>
    </xf>
    <xf numFmtId="0" fontId="36" fillId="5" borderId="17" xfId="0" applyFont="1" applyFill="1" applyBorder="1" applyAlignment="1">
      <alignment horizontal="center"/>
    </xf>
    <xf numFmtId="0" fontId="36" fillId="5" borderId="5" xfId="0" applyFont="1" applyFill="1" applyBorder="1" applyAlignment="1">
      <alignment horizontal="center"/>
    </xf>
    <xf numFmtId="0" fontId="11" fillId="5" borderId="4" xfId="0" applyFont="1" applyFill="1" applyBorder="1" applyAlignment="1">
      <alignment horizontal="left" vertical="center" wrapText="1"/>
    </xf>
    <xf numFmtId="0" fontId="11" fillId="5" borderId="17" xfId="0" applyFont="1" applyFill="1" applyBorder="1" applyAlignment="1">
      <alignment horizontal="left" vertical="center" wrapText="1"/>
    </xf>
    <xf numFmtId="0" fontId="11" fillId="5" borderId="12" xfId="0" applyFont="1" applyFill="1" applyBorder="1" applyAlignment="1">
      <alignment horizontal="left" vertical="center" wrapText="1"/>
    </xf>
    <xf numFmtId="0" fontId="11" fillId="5" borderId="10" xfId="0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/>
    </xf>
    <xf numFmtId="0" fontId="18" fillId="5" borderId="13" xfId="0" applyFont="1" applyFill="1" applyBorder="1" applyAlignment="1">
      <alignment horizontal="left" wrapText="1"/>
    </xf>
    <xf numFmtId="0" fontId="18" fillId="5" borderId="0" xfId="0" applyFont="1" applyFill="1" applyBorder="1" applyAlignment="1">
      <alignment horizontal="left" wrapText="1"/>
    </xf>
    <xf numFmtId="0" fontId="18" fillId="5" borderId="14" xfId="0" applyFont="1" applyFill="1" applyBorder="1" applyAlignment="1">
      <alignment horizontal="left" wrapText="1"/>
    </xf>
    <xf numFmtId="0" fontId="43" fillId="5" borderId="13" xfId="0" applyFont="1" applyFill="1" applyBorder="1" applyAlignment="1">
      <alignment horizontal="left" wrapText="1"/>
    </xf>
    <xf numFmtId="0" fontId="43" fillId="5" borderId="0" xfId="0" applyFont="1" applyFill="1" applyBorder="1" applyAlignment="1">
      <alignment horizontal="left" wrapText="1"/>
    </xf>
    <xf numFmtId="0" fontId="43" fillId="5" borderId="14" xfId="0" applyFont="1" applyFill="1" applyBorder="1" applyAlignment="1">
      <alignment horizontal="left" wrapText="1"/>
    </xf>
    <xf numFmtId="0" fontId="18" fillId="5" borderId="13" xfId="0" applyFont="1" applyFill="1" applyBorder="1" applyAlignment="1">
      <alignment horizontal="left" vertical="top" wrapText="1"/>
    </xf>
    <xf numFmtId="0" fontId="18" fillId="5" borderId="0" xfId="0" applyFont="1" applyFill="1" applyBorder="1" applyAlignment="1">
      <alignment horizontal="left" vertical="top" wrapText="1"/>
    </xf>
    <xf numFmtId="0" fontId="18" fillId="5" borderId="14" xfId="0" applyFont="1" applyFill="1" applyBorder="1" applyAlignment="1">
      <alignment horizontal="left" vertical="top" wrapText="1"/>
    </xf>
    <xf numFmtId="0" fontId="11" fillId="0" borderId="3" xfId="0" applyFont="1" applyBorder="1" applyAlignment="1">
      <alignment horizontal="left" vertical="center" wrapText="1"/>
    </xf>
    <xf numFmtId="0" fontId="1" fillId="5" borderId="7" xfId="0" applyFont="1" applyFill="1" applyBorder="1" applyAlignment="1">
      <alignment horizontal="center" vertical="top" wrapText="1"/>
    </xf>
    <xf numFmtId="0" fontId="1" fillId="5" borderId="8" xfId="0" applyFont="1" applyFill="1" applyBorder="1" applyAlignment="1">
      <alignment horizontal="center" vertical="top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9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5" borderId="7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1" fillId="5" borderId="8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top" wrapText="1"/>
    </xf>
    <xf numFmtId="0" fontId="1" fillId="5" borderId="16" xfId="0" applyFont="1" applyFill="1" applyBorder="1" applyAlignment="1">
      <alignment horizontal="left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wrapText="1"/>
    </xf>
    <xf numFmtId="0" fontId="14" fillId="0" borderId="10" xfId="0" applyFont="1" applyFill="1" applyBorder="1" applyAlignment="1">
      <alignment horizontal="center" wrapText="1"/>
    </xf>
    <xf numFmtId="0" fontId="38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left" wrapText="1"/>
    </xf>
    <xf numFmtId="0" fontId="11" fillId="0" borderId="5" xfId="0" applyFont="1" applyFill="1" applyBorder="1" applyAlignment="1">
      <alignment horizontal="left" wrapText="1"/>
    </xf>
    <xf numFmtId="0" fontId="16" fillId="4" borderId="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 applyProtection="1">
      <alignment horizontal="center" vertical="center"/>
      <protection locked="0"/>
    </xf>
    <xf numFmtId="164" fontId="16" fillId="0" borderId="14" xfId="0" applyNumberFormat="1" applyFont="1" applyFill="1" applyBorder="1" applyAlignment="1" applyProtection="1">
      <alignment horizontal="center" vertical="center"/>
      <protection locked="0"/>
    </xf>
    <xf numFmtId="0" fontId="30" fillId="0" borderId="16" xfId="0" applyFont="1" applyFill="1" applyBorder="1" applyAlignment="1">
      <alignment horizontal="center" wrapText="1"/>
    </xf>
    <xf numFmtId="0" fontId="30" fillId="0" borderId="10" xfId="0" applyFont="1" applyFill="1" applyBorder="1" applyAlignment="1">
      <alignment horizontal="center" wrapText="1"/>
    </xf>
    <xf numFmtId="0" fontId="1" fillId="5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wrapText="1"/>
    </xf>
    <xf numFmtId="0" fontId="38" fillId="0" borderId="4" xfId="0" applyFont="1" applyFill="1" applyBorder="1" applyAlignment="1">
      <alignment horizontal="left" vertical="center" wrapText="1"/>
    </xf>
    <xf numFmtId="0" fontId="38" fillId="0" borderId="17" xfId="0" applyFont="1" applyFill="1" applyBorder="1" applyAlignment="1">
      <alignment horizontal="left" vertical="center" wrapText="1"/>
    </xf>
    <xf numFmtId="0" fontId="38" fillId="0" borderId="5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top" wrapText="1"/>
    </xf>
    <xf numFmtId="0" fontId="1" fillId="2" borderId="12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left" vertical="top" wrapText="1"/>
    </xf>
    <xf numFmtId="0" fontId="2" fillId="0" borderId="17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2" fillId="5" borderId="4" xfId="0" applyFont="1" applyFill="1" applyBorder="1" applyAlignment="1">
      <alignment horizontal="left" vertical="center" wrapText="1"/>
    </xf>
    <xf numFmtId="0" fontId="2" fillId="5" borderId="17" xfId="0" applyFont="1" applyFill="1" applyBorder="1" applyAlignment="1">
      <alignment horizontal="left" vertical="center" wrapText="1"/>
    </xf>
    <xf numFmtId="44" fontId="20" fillId="0" borderId="4" xfId="0" applyNumberFormat="1" applyFont="1" applyFill="1" applyBorder="1" applyAlignment="1">
      <alignment horizontal="center" vertical="center" wrapText="1"/>
    </xf>
    <xf numFmtId="44" fontId="20" fillId="0" borderId="5" xfId="0" applyNumberFormat="1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top" wrapText="1"/>
    </xf>
    <xf numFmtId="0" fontId="1" fillId="5" borderId="17" xfId="0" applyFont="1" applyFill="1" applyBorder="1" applyAlignment="1">
      <alignment horizontal="center" vertical="top" wrapText="1"/>
    </xf>
    <xf numFmtId="0" fontId="1" fillId="5" borderId="5" xfId="0" applyFont="1" applyFill="1" applyBorder="1" applyAlignment="1">
      <alignment horizontal="center" vertical="top" wrapText="1"/>
    </xf>
    <xf numFmtId="0" fontId="1" fillId="5" borderId="17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38" fillId="0" borderId="3" xfId="0" applyFont="1" applyBorder="1" applyAlignment="1">
      <alignment horizontal="left" vertical="center" wrapText="1"/>
    </xf>
    <xf numFmtId="0" fontId="17" fillId="5" borderId="3" xfId="0" applyFont="1" applyFill="1" applyBorder="1" applyAlignment="1">
      <alignment horizontal="left" wrapText="1"/>
    </xf>
    <xf numFmtId="0" fontId="17" fillId="5" borderId="3" xfId="0" applyFont="1" applyFill="1" applyBorder="1" applyAlignment="1">
      <alignment horizontal="left"/>
    </xf>
    <xf numFmtId="0" fontId="1" fillId="0" borderId="17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9" fillId="0" borderId="4" xfId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top" wrapText="1"/>
    </xf>
    <xf numFmtId="0" fontId="1" fillId="0" borderId="12" xfId="0" applyFont="1" applyFill="1" applyBorder="1" applyAlignment="1">
      <alignment horizontal="left" vertical="top" wrapText="1"/>
    </xf>
    <xf numFmtId="0" fontId="1" fillId="0" borderId="10" xfId="0" applyFont="1" applyFill="1" applyBorder="1" applyAlignment="1">
      <alignment horizontal="left" vertical="top" wrapText="1"/>
    </xf>
    <xf numFmtId="0" fontId="6" fillId="5" borderId="3" xfId="0" applyFont="1" applyFill="1" applyBorder="1" applyAlignment="1">
      <alignment vertical="top" wrapText="1"/>
    </xf>
    <xf numFmtId="0" fontId="1" fillId="5" borderId="6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15" xfId="0" applyFont="1" applyFill="1" applyBorder="1" applyAlignment="1">
      <alignment horizontal="left" vertical="center" wrapText="1"/>
    </xf>
    <xf numFmtId="0" fontId="38" fillId="0" borderId="17" xfId="0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38" fillId="0" borderId="7" xfId="0" applyFont="1" applyBorder="1" applyAlignment="1">
      <alignment horizontal="left" vertical="center"/>
    </xf>
    <xf numFmtId="0" fontId="38" fillId="0" borderId="8" xfId="0" applyFont="1" applyBorder="1" applyAlignment="1">
      <alignment horizontal="left" vertical="center"/>
    </xf>
    <xf numFmtId="0" fontId="34" fillId="0" borderId="0" xfId="0" applyFont="1" applyBorder="1" applyAlignment="1">
      <alignment wrapText="1"/>
    </xf>
    <xf numFmtId="0" fontId="18" fillId="5" borderId="9" xfId="0" applyFont="1" applyFill="1" applyBorder="1" applyAlignment="1">
      <alignment horizontal="left" wrapText="1"/>
    </xf>
    <xf numFmtId="0" fontId="18" fillId="5" borderId="12" xfId="0" applyFont="1" applyFill="1" applyBorder="1" applyAlignment="1">
      <alignment horizontal="left" wrapText="1"/>
    </xf>
    <xf numFmtId="0" fontId="18" fillId="5" borderId="10" xfId="0" applyFont="1" applyFill="1" applyBorder="1" applyAlignment="1">
      <alignment horizontal="left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44" fontId="45" fillId="0" borderId="3" xfId="0" applyNumberFormat="1" applyFont="1" applyFill="1" applyBorder="1" applyAlignment="1">
      <alignment horizontal="center" vertical="center" wrapText="1"/>
    </xf>
    <xf numFmtId="8" fontId="45" fillId="0" borderId="3" xfId="0" applyNumberFormat="1" applyFont="1" applyFill="1" applyBorder="1" applyAlignment="1">
      <alignment horizontal="center" vertical="center" wrapText="1"/>
    </xf>
    <xf numFmtId="0" fontId="46" fillId="0" borderId="7" xfId="0" applyFont="1" applyFill="1" applyBorder="1" applyAlignment="1">
      <alignment horizontal="left" wrapText="1"/>
    </xf>
    <xf numFmtId="0" fontId="46" fillId="0" borderId="8" xfId="0" applyFont="1" applyFill="1" applyBorder="1" applyAlignment="1">
      <alignment horizontal="left" wrapText="1"/>
    </xf>
    <xf numFmtId="0" fontId="37" fillId="0" borderId="12" xfId="0" applyFont="1" applyFill="1" applyBorder="1" applyAlignment="1">
      <alignment horizontal="center" vertical="top" wrapText="1"/>
    </xf>
    <xf numFmtId="0" fontId="37" fillId="0" borderId="10" xfId="0" applyFont="1" applyFill="1" applyBorder="1" applyAlignment="1">
      <alignment horizontal="center" vertical="top" wrapText="1"/>
    </xf>
    <xf numFmtId="0" fontId="37" fillId="0" borderId="9" xfId="0" applyFont="1" applyFill="1" applyBorder="1" applyAlignment="1">
      <alignment horizontal="center" vertical="top" wrapText="1"/>
    </xf>
    <xf numFmtId="44" fontId="37" fillId="0" borderId="9" xfId="0" applyNumberFormat="1" applyFont="1" applyFill="1" applyBorder="1" applyAlignment="1">
      <alignment horizontal="center" wrapText="1"/>
    </xf>
    <xf numFmtId="44" fontId="37" fillId="0" borderId="10" xfId="0" applyNumberFormat="1" applyFont="1" applyFill="1" applyBorder="1" applyAlignment="1">
      <alignment horizontal="center" wrapText="1"/>
    </xf>
    <xf numFmtId="0" fontId="6" fillId="0" borderId="8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vertical="top" wrapText="1"/>
    </xf>
    <xf numFmtId="0" fontId="6" fillId="5" borderId="11" xfId="0" applyFont="1" applyFill="1" applyBorder="1" applyAlignment="1">
      <alignment horizontal="left" vertical="top" wrapText="1"/>
    </xf>
    <xf numFmtId="0" fontId="6" fillId="5" borderId="8" xfId="0" applyFont="1" applyFill="1" applyBorder="1" applyAlignment="1">
      <alignment horizontal="left" vertical="top" wrapText="1"/>
    </xf>
    <xf numFmtId="0" fontId="18" fillId="5" borderId="9" xfId="0" applyFont="1" applyFill="1" applyBorder="1" applyAlignment="1">
      <alignment horizontal="left" vertical="top" wrapText="1"/>
    </xf>
    <xf numFmtId="0" fontId="18" fillId="5" borderId="12" xfId="0" applyFont="1" applyFill="1" applyBorder="1" applyAlignment="1">
      <alignment horizontal="left" vertical="top" wrapText="1"/>
    </xf>
    <xf numFmtId="0" fontId="18" fillId="5" borderId="1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46" fillId="0" borderId="7" xfId="0" applyFont="1" applyFill="1" applyBorder="1" applyAlignment="1">
      <alignment horizontal="left" vertical="top" wrapText="1"/>
    </xf>
    <xf numFmtId="0" fontId="46" fillId="0" borderId="8" xfId="0" applyFont="1" applyFill="1" applyBorder="1" applyAlignment="1">
      <alignment horizontal="left" vertical="top" wrapText="1"/>
    </xf>
    <xf numFmtId="0" fontId="6" fillId="5" borderId="7" xfId="0" applyFont="1" applyFill="1" applyBorder="1" applyAlignment="1">
      <alignment horizontal="left" wrapText="1"/>
    </xf>
    <xf numFmtId="0" fontId="6" fillId="5" borderId="11" xfId="0" applyFont="1" applyFill="1" applyBorder="1" applyAlignment="1">
      <alignment horizontal="left" wrapText="1"/>
    </xf>
    <xf numFmtId="0" fontId="6" fillId="5" borderId="8" xfId="0" applyFont="1" applyFill="1" applyBorder="1" applyAlignment="1">
      <alignment horizontal="left" wrapText="1"/>
    </xf>
    <xf numFmtId="0" fontId="1" fillId="5" borderId="7" xfId="0" applyFont="1" applyFill="1" applyBorder="1" applyAlignment="1">
      <alignment horizontal="left" vertical="top" wrapText="1"/>
    </xf>
    <xf numFmtId="0" fontId="1" fillId="5" borderId="11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18" fillId="5" borderId="4" xfId="0" applyFont="1" applyFill="1" applyBorder="1" applyAlignment="1">
      <alignment horizontal="left" vertical="center" wrapText="1"/>
    </xf>
    <xf numFmtId="0" fontId="18" fillId="5" borderId="17" xfId="0" applyFont="1" applyFill="1" applyBorder="1" applyAlignment="1">
      <alignment horizontal="left" vertical="center" wrapText="1"/>
    </xf>
    <xf numFmtId="0" fontId="18" fillId="5" borderId="5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top" wrapText="1"/>
    </xf>
    <xf numFmtId="0" fontId="37" fillId="0" borderId="14" xfId="0" applyFont="1" applyFill="1" applyBorder="1" applyAlignment="1">
      <alignment horizontal="center" vertical="top" wrapText="1"/>
    </xf>
    <xf numFmtId="0" fontId="37" fillId="0" borderId="13" xfId="0" applyFont="1" applyFill="1" applyBorder="1" applyAlignment="1">
      <alignment horizontal="center" vertical="top" wrapText="1"/>
    </xf>
    <xf numFmtId="44" fontId="37" fillId="0" borderId="13" xfId="0" applyNumberFormat="1" applyFont="1" applyFill="1" applyBorder="1" applyAlignment="1">
      <alignment horizontal="center" vertical="top" wrapText="1"/>
    </xf>
    <xf numFmtId="44" fontId="37" fillId="0" borderId="14" xfId="0" applyNumberFormat="1" applyFont="1" applyFill="1" applyBorder="1" applyAlignment="1">
      <alignment horizontal="center" vertical="top" wrapText="1"/>
    </xf>
    <xf numFmtId="44" fontId="37" fillId="0" borderId="9" xfId="0" applyNumberFormat="1" applyFont="1" applyFill="1" applyBorder="1" applyAlignment="1">
      <alignment horizontal="center" vertical="top" wrapText="1"/>
    </xf>
    <xf numFmtId="44" fontId="37" fillId="0" borderId="10" xfId="0" applyNumberFormat="1" applyFont="1" applyFill="1" applyBorder="1" applyAlignment="1">
      <alignment horizontal="center" vertical="top" wrapText="1"/>
    </xf>
    <xf numFmtId="0" fontId="18" fillId="5" borderId="13" xfId="0" applyFont="1" applyFill="1" applyBorder="1" applyAlignment="1">
      <alignment horizontal="center" vertical="center" wrapText="1"/>
    </xf>
    <xf numFmtId="0" fontId="18" fillId="5" borderId="1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6" fillId="5" borderId="13" xfId="0" applyFont="1" applyFill="1" applyBorder="1" applyAlignment="1">
      <alignment horizontal="left" wrapText="1"/>
    </xf>
    <xf numFmtId="0" fontId="6" fillId="5" borderId="0" xfId="0" applyFont="1" applyFill="1" applyBorder="1" applyAlignment="1">
      <alignment horizontal="left" wrapText="1"/>
    </xf>
    <xf numFmtId="0" fontId="6" fillId="5" borderId="14" xfId="0" applyFont="1" applyFill="1" applyBorder="1" applyAlignment="1">
      <alignment horizontal="left" wrapText="1"/>
    </xf>
    <xf numFmtId="0" fontId="18" fillId="5" borderId="9" xfId="0" applyFont="1" applyFill="1" applyBorder="1" applyAlignment="1">
      <alignment horizontal="left" vertical="center" wrapText="1"/>
    </xf>
    <xf numFmtId="0" fontId="18" fillId="5" borderId="12" xfId="0" applyFont="1" applyFill="1" applyBorder="1" applyAlignment="1">
      <alignment horizontal="left" vertical="center" wrapText="1"/>
    </xf>
    <xf numFmtId="0" fontId="18" fillId="5" borderId="10" xfId="0" applyFont="1" applyFill="1" applyBorder="1" applyAlignment="1">
      <alignment horizontal="left" vertical="center" wrapText="1"/>
    </xf>
    <xf numFmtId="0" fontId="18" fillId="5" borderId="13" xfId="0" applyFont="1" applyFill="1" applyBorder="1" applyAlignment="1">
      <alignment horizontal="left" vertical="center" wrapText="1"/>
    </xf>
    <xf numFmtId="0" fontId="18" fillId="5" borderId="0" xfId="0" applyFont="1" applyFill="1" applyBorder="1" applyAlignment="1">
      <alignment horizontal="left" vertical="center" wrapText="1"/>
    </xf>
    <xf numFmtId="0" fontId="18" fillId="5" borderId="14" xfId="0" applyFont="1" applyFill="1" applyBorder="1" applyAlignment="1">
      <alignment horizontal="left" vertical="center" wrapText="1"/>
    </xf>
    <xf numFmtId="0" fontId="22" fillId="5" borderId="4" xfId="0" applyFont="1" applyFill="1" applyBorder="1" applyAlignment="1">
      <alignment horizontal="left" vertical="top" wrapText="1"/>
    </xf>
    <xf numFmtId="0" fontId="22" fillId="5" borderId="17" xfId="0" applyFont="1" applyFill="1" applyBorder="1" applyAlignment="1">
      <alignment horizontal="left" vertical="top" wrapText="1"/>
    </xf>
    <xf numFmtId="0" fontId="22" fillId="5" borderId="5" xfId="0" applyFont="1" applyFill="1" applyBorder="1" applyAlignment="1">
      <alignment horizontal="left" vertical="top" wrapText="1"/>
    </xf>
    <xf numFmtId="0" fontId="24" fillId="0" borderId="7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7" fillId="5" borderId="3" xfId="0" applyFont="1" applyFill="1" applyBorder="1" applyAlignment="1">
      <alignment horizontal="left" vertical="top" wrapText="1"/>
    </xf>
    <xf numFmtId="0" fontId="7" fillId="5" borderId="13" xfId="0" applyFont="1" applyFill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top" wrapText="1"/>
    </xf>
    <xf numFmtId="0" fontId="7" fillId="5" borderId="14" xfId="0" applyFont="1" applyFill="1" applyBorder="1" applyAlignment="1">
      <alignment horizontal="left" vertical="top" wrapText="1"/>
    </xf>
    <xf numFmtId="0" fontId="13" fillId="5" borderId="13" xfId="0" applyFont="1" applyFill="1" applyBorder="1" applyAlignment="1">
      <alignment horizontal="left" vertical="top" wrapText="1"/>
    </xf>
    <xf numFmtId="0" fontId="13" fillId="5" borderId="0" xfId="0" applyFont="1" applyFill="1" applyBorder="1" applyAlignment="1">
      <alignment horizontal="left" vertical="top" wrapText="1"/>
    </xf>
    <xf numFmtId="0" fontId="13" fillId="5" borderId="14" xfId="0" applyFont="1" applyFill="1" applyBorder="1" applyAlignment="1">
      <alignment horizontal="left" vertical="top" wrapText="1"/>
    </xf>
    <xf numFmtId="0" fontId="28" fillId="5" borderId="9" xfId="0" applyFont="1" applyFill="1" applyBorder="1" applyAlignment="1">
      <alignment horizontal="left" vertical="top" wrapText="1"/>
    </xf>
    <xf numFmtId="0" fontId="28" fillId="5" borderId="12" xfId="0" applyFont="1" applyFill="1" applyBorder="1" applyAlignment="1">
      <alignment horizontal="left" vertical="top" wrapText="1"/>
    </xf>
    <xf numFmtId="0" fontId="28" fillId="5" borderId="10" xfId="0" applyFont="1" applyFill="1" applyBorder="1" applyAlignment="1">
      <alignment horizontal="left" vertical="top" wrapText="1"/>
    </xf>
    <xf numFmtId="0" fontId="28" fillId="5" borderId="7" xfId="0" applyFont="1" applyFill="1" applyBorder="1" applyAlignment="1">
      <alignment horizontal="left" vertical="top" wrapText="1"/>
    </xf>
    <xf numFmtId="0" fontId="28" fillId="5" borderId="11" xfId="0" applyFont="1" applyFill="1" applyBorder="1" applyAlignment="1">
      <alignment horizontal="left" vertical="top" wrapText="1"/>
    </xf>
    <xf numFmtId="0" fontId="28" fillId="5" borderId="8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left" vertical="top" wrapText="1"/>
    </xf>
    <xf numFmtId="0" fontId="25" fillId="0" borderId="17" xfId="0" applyFont="1" applyBorder="1" applyAlignment="1">
      <alignment horizontal="left" vertical="top"/>
    </xf>
    <xf numFmtId="0" fontId="25" fillId="0" borderId="5" xfId="0" applyFont="1" applyBorder="1" applyAlignment="1">
      <alignment horizontal="left" vertical="top"/>
    </xf>
    <xf numFmtId="0" fontId="7" fillId="5" borderId="4" xfId="0" applyFont="1" applyFill="1" applyBorder="1" applyAlignment="1">
      <alignment horizontal="left" vertical="center" wrapText="1"/>
    </xf>
    <xf numFmtId="0" fontId="7" fillId="5" borderId="17" xfId="0" applyFont="1" applyFill="1" applyBorder="1" applyAlignment="1">
      <alignment horizontal="left" vertical="center" wrapText="1"/>
    </xf>
    <xf numFmtId="0" fontId="7" fillId="5" borderId="5" xfId="0" applyFont="1" applyFill="1" applyBorder="1" applyAlignment="1">
      <alignment horizontal="left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19" fillId="5" borderId="11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0" fontId="19" fillId="5" borderId="4" xfId="0" applyFont="1" applyFill="1" applyBorder="1" applyAlignment="1">
      <alignment horizontal="center" vertical="center" wrapText="1"/>
    </xf>
    <xf numFmtId="0" fontId="19" fillId="5" borderId="17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8" fillId="5" borderId="13" xfId="0" applyFont="1" applyFill="1" applyBorder="1" applyAlignment="1">
      <alignment horizontal="justify" vertical="top" wrapText="1"/>
    </xf>
    <xf numFmtId="0" fontId="18" fillId="5" borderId="0" xfId="0" applyFont="1" applyFill="1" applyBorder="1" applyAlignment="1">
      <alignment horizontal="justify" vertical="top" wrapText="1"/>
    </xf>
    <xf numFmtId="0" fontId="56" fillId="2" borderId="7" xfId="0" applyFont="1" applyFill="1" applyBorder="1" applyAlignment="1">
      <alignment horizontal="left" vertical="top" wrapText="1"/>
    </xf>
    <xf numFmtId="0" fontId="56" fillId="2" borderId="11" xfId="0" applyFont="1" applyFill="1" applyBorder="1" applyAlignment="1">
      <alignment horizontal="left" vertical="top" wrapText="1"/>
    </xf>
    <xf numFmtId="0" fontId="56" fillId="2" borderId="8" xfId="0" applyFont="1" applyFill="1" applyBorder="1" applyAlignment="1">
      <alignment horizontal="left" vertical="top" wrapText="1"/>
    </xf>
    <xf numFmtId="0" fontId="58" fillId="5" borderId="13" xfId="0" applyFont="1" applyFill="1" applyBorder="1" applyAlignment="1">
      <alignment horizontal="justify" vertical="top" wrapText="1"/>
    </xf>
    <xf numFmtId="0" fontId="58" fillId="5" borderId="0" xfId="0" applyFont="1" applyFill="1" applyBorder="1" applyAlignment="1">
      <alignment horizontal="justify" vertical="top" wrapText="1"/>
    </xf>
    <xf numFmtId="44" fontId="87" fillId="0" borderId="13" xfId="0" quotePrefix="1" applyNumberFormat="1" applyFont="1" applyFill="1" applyBorder="1" applyAlignment="1">
      <alignment horizontal="center" vertical="center" wrapText="1"/>
    </xf>
    <xf numFmtId="44" fontId="87" fillId="0" borderId="0" xfId="0" applyNumberFormat="1" applyFont="1" applyFill="1" applyBorder="1" applyAlignment="1">
      <alignment horizontal="center" vertical="center" wrapText="1"/>
    </xf>
    <xf numFmtId="44" fontId="87" fillId="0" borderId="14" xfId="0" applyNumberFormat="1" applyFont="1" applyFill="1" applyBorder="1" applyAlignment="1">
      <alignment horizontal="center" vertical="center" wrapText="1"/>
    </xf>
    <xf numFmtId="44" fontId="87" fillId="0" borderId="13" xfId="0" applyNumberFormat="1" applyFont="1" applyFill="1" applyBorder="1" applyAlignment="1">
      <alignment horizontal="center" vertical="center" wrapText="1"/>
    </xf>
    <xf numFmtId="44" fontId="87" fillId="0" borderId="9" xfId="0" applyNumberFormat="1" applyFont="1" applyFill="1" applyBorder="1" applyAlignment="1">
      <alignment horizontal="center" vertical="center" wrapText="1"/>
    </xf>
    <xf numFmtId="44" fontId="87" fillId="0" borderId="12" xfId="0" applyNumberFormat="1" applyFont="1" applyFill="1" applyBorder="1" applyAlignment="1">
      <alignment horizontal="center" vertical="center" wrapText="1"/>
    </xf>
    <xf numFmtId="44" fontId="87" fillId="0" borderId="10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2" fillId="0" borderId="7" xfId="0" applyFont="1" applyBorder="1" applyAlignment="1">
      <alignment horizontal="center" vertical="top" wrapText="1"/>
    </xf>
    <xf numFmtId="0" fontId="22" fillId="0" borderId="11" xfId="0" applyFont="1" applyBorder="1" applyAlignment="1">
      <alignment horizontal="center" vertical="top" wrapText="1"/>
    </xf>
    <xf numFmtId="0" fontId="22" fillId="0" borderId="8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44" fontId="46" fillId="0" borderId="13" xfId="0" quotePrefix="1" applyNumberFormat="1" applyFont="1" applyFill="1" applyBorder="1" applyAlignment="1">
      <alignment horizontal="left" vertical="top" wrapText="1"/>
    </xf>
    <xf numFmtId="44" fontId="46" fillId="0" borderId="0" xfId="0" applyNumberFormat="1" applyFont="1" applyFill="1" applyBorder="1" applyAlignment="1">
      <alignment horizontal="left" vertical="top" wrapText="1"/>
    </xf>
    <xf numFmtId="44" fontId="46" fillId="0" borderId="14" xfId="0" applyNumberFormat="1" applyFont="1" applyFill="1" applyBorder="1" applyAlignment="1">
      <alignment horizontal="left" vertical="top" wrapText="1"/>
    </xf>
    <xf numFmtId="0" fontId="71" fillId="0" borderId="12" xfId="0" applyFont="1" applyBorder="1" applyAlignment="1">
      <alignment horizontal="left" vertical="top"/>
    </xf>
    <xf numFmtId="0" fontId="7" fillId="5" borderId="9" xfId="0" applyFont="1" applyFill="1" applyBorder="1" applyAlignment="1">
      <alignment horizontal="left" vertical="top" wrapText="1"/>
    </xf>
    <xf numFmtId="0" fontId="7" fillId="5" borderId="12" xfId="0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wrapText="1"/>
    </xf>
    <xf numFmtId="0" fontId="1" fillId="5" borderId="17" xfId="0" applyFont="1" applyFill="1" applyBorder="1" applyAlignment="1">
      <alignment horizontal="left" wrapText="1"/>
    </xf>
    <xf numFmtId="0" fontId="1" fillId="5" borderId="5" xfId="0" applyFont="1" applyFill="1" applyBorder="1" applyAlignment="1">
      <alignment horizontal="left" wrapText="1"/>
    </xf>
    <xf numFmtId="166" fontId="87" fillId="0" borderId="13" xfId="0" quotePrefix="1" applyNumberFormat="1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17" xfId="0" applyFont="1" applyFill="1" applyBorder="1" applyAlignment="1">
      <alignment horizontal="center" vertical="center" wrapText="1"/>
    </xf>
    <xf numFmtId="0" fontId="17" fillId="5" borderId="5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64" fontId="91" fillId="0" borderId="13" xfId="0" applyNumberFormat="1" applyFont="1" applyFill="1" applyBorder="1" applyAlignment="1" applyProtection="1">
      <alignment horizontal="center" vertical="top"/>
      <protection locked="0"/>
    </xf>
    <xf numFmtId="164" fontId="91" fillId="0" borderId="0" xfId="0" applyNumberFormat="1" applyFont="1" applyFill="1" applyBorder="1" applyAlignment="1" applyProtection="1">
      <alignment horizontal="center" vertical="top"/>
      <protection locked="0"/>
    </xf>
    <xf numFmtId="164" fontId="91" fillId="0" borderId="14" xfId="0" applyNumberFormat="1" applyFont="1" applyFill="1" applyBorder="1" applyAlignment="1" applyProtection="1">
      <alignment horizontal="center" vertical="top"/>
      <protection locked="0"/>
    </xf>
    <xf numFmtId="0" fontId="93" fillId="2" borderId="13" xfId="0" applyFont="1" applyFill="1" applyBorder="1" applyAlignment="1">
      <alignment horizontal="center" vertical="top" wrapText="1"/>
    </xf>
    <xf numFmtId="0" fontId="93" fillId="2" borderId="0" xfId="0" applyFont="1" applyFill="1" applyBorder="1" applyAlignment="1">
      <alignment horizontal="center" vertical="top" wrapText="1"/>
    </xf>
    <xf numFmtId="0" fontId="93" fillId="2" borderId="14" xfId="0" applyFont="1" applyFill="1" applyBorder="1" applyAlignment="1">
      <alignment horizontal="center" vertical="top" wrapText="1"/>
    </xf>
    <xf numFmtId="167" fontId="91" fillId="0" borderId="0" xfId="0" applyNumberFormat="1" applyFont="1" applyFill="1" applyBorder="1" applyAlignment="1" applyProtection="1">
      <alignment horizontal="center" vertical="top"/>
      <protection locked="0"/>
    </xf>
    <xf numFmtId="167" fontId="91" fillId="0" borderId="14" xfId="0" applyNumberFormat="1" applyFont="1" applyFill="1" applyBorder="1" applyAlignment="1" applyProtection="1">
      <alignment horizontal="center" vertical="top"/>
      <protection locked="0"/>
    </xf>
    <xf numFmtId="0" fontId="92" fillId="2" borderId="12" xfId="0" applyFont="1" applyFill="1" applyBorder="1" applyAlignment="1">
      <alignment horizontal="center" vertical="top" wrapText="1"/>
    </xf>
    <xf numFmtId="0" fontId="0" fillId="0" borderId="12" xfId="0" applyBorder="1"/>
    <xf numFmtId="0" fontId="0" fillId="0" borderId="10" xfId="0" applyBorder="1"/>
    <xf numFmtId="0" fontId="12" fillId="0" borderId="7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14" fontId="25" fillId="0" borderId="11" xfId="0" applyNumberFormat="1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left" wrapText="1"/>
    </xf>
    <xf numFmtId="0" fontId="11" fillId="0" borderId="10" xfId="0" applyFont="1" applyFill="1" applyBorder="1" applyAlignment="1">
      <alignment horizontal="left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14" fontId="36" fillId="0" borderId="13" xfId="0" applyNumberFormat="1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/>
    </xf>
    <xf numFmtId="0" fontId="12" fillId="0" borderId="1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1" fillId="0" borderId="8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33"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/>
        <strike/>
      </font>
    </dxf>
    <dxf>
      <font>
        <strike/>
        <color auto="1"/>
      </font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/>
        <strike/>
      </font>
    </dxf>
    <dxf>
      <font>
        <strike/>
        <color auto="1"/>
      </font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  <color theme="3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</font>
      <fill>
        <patternFill>
          <bgColor theme="0"/>
        </patternFill>
      </fill>
    </dxf>
    <dxf>
      <font>
        <b/>
        <i val="0"/>
        <color theme="3"/>
      </font>
      <fill>
        <patternFill patternType="solid">
          <bgColor theme="0"/>
        </patternFill>
      </fill>
    </dxf>
    <dxf>
      <font>
        <b/>
        <i val="0"/>
      </font>
      <fill>
        <patternFill>
          <bgColor theme="0"/>
        </patternFill>
      </fill>
    </dxf>
  </dxfs>
  <tableStyles count="0" defaultTableStyle="TableStyleMedium9" defaultPivotStyle="PivotStyleLight16"/>
  <colors>
    <mruColors>
      <color rgb="FFDDDDDD"/>
      <color rgb="FFF8F8F8"/>
      <color rgb="FFF7FD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koenergomont@tlen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424"/>
  <sheetViews>
    <sheetView view="pageBreakPreview" topLeftCell="A7" zoomScale="80" zoomScaleNormal="85" zoomScaleSheetLayoutView="80" zoomScalePageLayoutView="60" workbookViewId="0">
      <selection activeCell="A31" sqref="A31:K31"/>
    </sheetView>
  </sheetViews>
  <sheetFormatPr defaultColWidth="8.75" defaultRowHeight="15"/>
  <cols>
    <col min="1" max="1" width="8.75" style="25" customWidth="1"/>
    <col min="2" max="2" width="9.75" style="25" customWidth="1"/>
    <col min="3" max="3" width="8.75" style="25"/>
    <col min="4" max="4" width="11.625" style="25" customWidth="1"/>
    <col min="5" max="5" width="10" style="25" customWidth="1"/>
    <col min="6" max="6" width="8.75" style="25"/>
    <col min="7" max="7" width="9.875" style="25" bestFit="1" customWidth="1"/>
    <col min="8" max="10" width="8.75" style="25"/>
    <col min="11" max="11" width="10.375" style="25" customWidth="1"/>
    <col min="12" max="12" width="8.75" style="98" hidden="1" customWidth="1"/>
    <col min="13" max="16" width="13.125" style="27" hidden="1" customWidth="1"/>
    <col min="17" max="18" width="8.75" style="27" hidden="1" customWidth="1"/>
    <col min="19" max="19" width="14.375" style="27" hidden="1" customWidth="1"/>
    <col min="20" max="30" width="9" style="27" hidden="1" customWidth="1"/>
    <col min="31" max="32" width="0" style="27" hidden="1" customWidth="1"/>
    <col min="33" max="33" width="0" style="25" hidden="1" customWidth="1"/>
    <col min="34" max="16384" width="8.75" style="25"/>
  </cols>
  <sheetData>
    <row r="1" spans="1:28" ht="12.6" customHeight="1">
      <c r="A1" s="372"/>
      <c r="B1" s="372"/>
      <c r="C1" s="372"/>
      <c r="D1" s="372"/>
    </row>
    <row r="2" spans="1:28" ht="61.9" customHeight="1">
      <c r="A2" s="209" t="s">
        <v>399</v>
      </c>
      <c r="B2" s="210"/>
      <c r="C2" s="211" t="s">
        <v>347</v>
      </c>
      <c r="D2" s="212"/>
      <c r="E2" s="212"/>
      <c r="F2" s="212"/>
      <c r="G2" s="212"/>
      <c r="H2" s="212"/>
      <c r="I2" s="212"/>
      <c r="J2" s="212"/>
      <c r="K2" s="213"/>
      <c r="M2" s="3" t="s">
        <v>37</v>
      </c>
      <c r="N2" s="3" t="s">
        <v>38</v>
      </c>
    </row>
    <row r="3" spans="1:28" ht="55.15" customHeight="1">
      <c r="A3" s="229" t="s">
        <v>0</v>
      </c>
      <c r="B3" s="229"/>
      <c r="C3" s="162" t="s">
        <v>308</v>
      </c>
      <c r="D3" s="162"/>
      <c r="E3" s="162"/>
      <c r="F3" s="162"/>
      <c r="G3" s="162"/>
      <c r="H3" s="162"/>
      <c r="I3" s="162"/>
      <c r="J3" s="162"/>
      <c r="K3" s="162"/>
    </row>
    <row r="4" spans="1:28" ht="52.9" customHeight="1">
      <c r="A4" s="162" t="s">
        <v>309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28" ht="31.9" customHeight="1">
      <c r="A5" s="230" t="s">
        <v>351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</row>
    <row r="6" spans="1:28" ht="43.15" customHeight="1">
      <c r="A6" s="230" t="s">
        <v>291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</row>
    <row r="7" spans="1:28" ht="33" customHeight="1">
      <c r="A7" s="4" t="s">
        <v>169</v>
      </c>
      <c r="B7" s="213" t="s">
        <v>170</v>
      </c>
      <c r="C7" s="211"/>
      <c r="D7" s="211" t="s">
        <v>171</v>
      </c>
      <c r="E7" s="212"/>
      <c r="F7" s="213" t="s">
        <v>172</v>
      </c>
      <c r="G7" s="231"/>
      <c r="H7" s="231"/>
      <c r="I7" s="231"/>
      <c r="J7" s="231"/>
      <c r="K7" s="231"/>
    </row>
    <row r="8" spans="1:28">
      <c r="A8" s="232" t="s">
        <v>292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</row>
    <row r="9" spans="1:28" ht="25.15" customHeight="1">
      <c r="A9" s="237" t="s">
        <v>7</v>
      </c>
      <c r="B9" s="238"/>
      <c r="C9" s="5" t="s">
        <v>38</v>
      </c>
      <c r="D9" s="176" t="s">
        <v>310</v>
      </c>
      <c r="E9" s="176"/>
      <c r="F9" s="176"/>
      <c r="G9" s="176"/>
      <c r="H9" s="5" t="s">
        <v>38</v>
      </c>
      <c r="I9" s="176" t="s">
        <v>311</v>
      </c>
      <c r="J9" s="176"/>
      <c r="K9" s="176"/>
    </row>
    <row r="10" spans="1:28" ht="53.45" customHeight="1">
      <c r="A10" s="174" t="s">
        <v>404</v>
      </c>
      <c r="B10" s="175"/>
      <c r="C10" s="5" t="s">
        <v>38</v>
      </c>
      <c r="D10" s="176" t="s">
        <v>325</v>
      </c>
      <c r="E10" s="176"/>
      <c r="F10" s="176"/>
      <c r="G10" s="176"/>
      <c r="H10" s="5" t="s">
        <v>37</v>
      </c>
      <c r="I10" s="176" t="s">
        <v>312</v>
      </c>
      <c r="J10" s="176"/>
      <c r="K10" s="176"/>
    </row>
    <row r="11" spans="1:28" s="1" customFormat="1" ht="39.6" customHeight="1">
      <c r="A11" s="5" t="s">
        <v>38</v>
      </c>
      <c r="B11" s="176" t="s">
        <v>375</v>
      </c>
      <c r="C11" s="176"/>
      <c r="D11" s="176"/>
      <c r="E11" s="176"/>
      <c r="F11" s="177" t="s">
        <v>293</v>
      </c>
      <c r="G11" s="178"/>
      <c r="H11" s="179"/>
      <c r="I11" s="177" t="s">
        <v>294</v>
      </c>
      <c r="J11" s="178"/>
      <c r="K11" s="179"/>
      <c r="L11" s="99"/>
      <c r="M11" s="2"/>
      <c r="N11" s="2"/>
      <c r="O11" s="2"/>
      <c r="P11" s="28"/>
      <c r="Q11" s="28"/>
      <c r="R11" s="28"/>
      <c r="S11" s="2"/>
      <c r="T11" s="2"/>
      <c r="U11" s="2"/>
      <c r="V11" s="2"/>
      <c r="W11" s="2"/>
      <c r="X11" s="2"/>
      <c r="Y11" s="2"/>
      <c r="Z11" s="2"/>
      <c r="AA11" s="2"/>
      <c r="AB11" s="2"/>
    </row>
    <row r="12" spans="1:28" ht="20.45" customHeight="1">
      <c r="A12" s="170" t="s">
        <v>369</v>
      </c>
      <c r="B12" s="170"/>
      <c r="C12" s="170"/>
      <c r="D12" s="170"/>
      <c r="E12" s="170"/>
      <c r="F12" s="170"/>
      <c r="G12" s="170"/>
      <c r="H12" s="170"/>
      <c r="I12" s="170"/>
      <c r="J12" s="170"/>
      <c r="K12" s="170"/>
    </row>
    <row r="13" spans="1:28">
      <c r="A13" s="230" t="s">
        <v>295</v>
      </c>
      <c r="B13" s="230"/>
      <c r="C13" s="230"/>
      <c r="D13" s="230"/>
      <c r="E13" s="230"/>
      <c r="F13" s="230"/>
      <c r="G13" s="230"/>
      <c r="H13" s="230"/>
      <c r="I13" s="230"/>
      <c r="J13" s="230"/>
      <c r="K13" s="230"/>
    </row>
    <row r="14" spans="1:28" ht="18.75">
      <c r="A14" s="6" t="s">
        <v>38</v>
      </c>
      <c r="B14" s="233" t="s">
        <v>190</v>
      </c>
      <c r="C14" s="234"/>
      <c r="D14" s="7" t="s">
        <v>37</v>
      </c>
      <c r="E14" s="233" t="s">
        <v>191</v>
      </c>
      <c r="F14" s="234"/>
      <c r="G14" s="7" t="s">
        <v>38</v>
      </c>
      <c r="H14" s="233" t="s">
        <v>274</v>
      </c>
      <c r="I14" s="233"/>
      <c r="J14" s="233"/>
      <c r="K14" s="234"/>
    </row>
    <row r="15" spans="1:28" ht="26.45" customHeight="1">
      <c r="A15" s="170" t="s">
        <v>296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</row>
    <row r="16" spans="1:28">
      <c r="A16" s="235" t="s">
        <v>297</v>
      </c>
      <c r="B16" s="235"/>
      <c r="C16" s="235"/>
      <c r="D16" s="235"/>
      <c r="E16" s="235"/>
      <c r="F16" s="235"/>
      <c r="G16" s="236" t="s">
        <v>298</v>
      </c>
      <c r="H16" s="235"/>
      <c r="I16" s="235"/>
      <c r="J16" s="235"/>
      <c r="K16" s="235"/>
      <c r="Q16" s="29"/>
    </row>
    <row r="17" spans="1:28">
      <c r="A17" s="181"/>
      <c r="B17" s="182"/>
      <c r="C17" s="182"/>
      <c r="D17" s="182"/>
      <c r="E17" s="182"/>
      <c r="F17" s="183"/>
      <c r="G17" s="184">
        <v>8943152199</v>
      </c>
      <c r="H17" s="184"/>
      <c r="I17" s="184"/>
      <c r="J17" s="184"/>
      <c r="K17" s="185"/>
    </row>
    <row r="18" spans="1:28" ht="13.9" customHeight="1">
      <c r="A18" s="186" t="s">
        <v>173</v>
      </c>
      <c r="B18" s="186"/>
      <c r="C18" s="186"/>
      <c r="D18" s="186"/>
      <c r="E18" s="186"/>
      <c r="F18" s="186"/>
      <c r="G18" s="187" t="s">
        <v>1</v>
      </c>
      <c r="H18" s="186"/>
      <c r="I18" s="186"/>
      <c r="J18" s="186"/>
      <c r="K18" s="186"/>
    </row>
    <row r="19" spans="1:28" ht="33.6" customHeight="1">
      <c r="A19" s="162" t="s">
        <v>192</v>
      </c>
      <c r="B19" s="162"/>
      <c r="C19" s="180" t="s">
        <v>413</v>
      </c>
      <c r="D19" s="180"/>
      <c r="E19" s="180"/>
      <c r="F19" s="180"/>
      <c r="G19" s="188" t="s">
        <v>193</v>
      </c>
      <c r="H19" s="165"/>
      <c r="I19" s="180" t="s">
        <v>2</v>
      </c>
      <c r="J19" s="180"/>
      <c r="K19" s="180"/>
    </row>
    <row r="20" spans="1:28" ht="38.450000000000003" customHeight="1">
      <c r="A20" s="162" t="s">
        <v>299</v>
      </c>
      <c r="B20" s="162"/>
      <c r="C20" s="162"/>
      <c r="D20" s="162"/>
      <c r="E20" s="162"/>
      <c r="F20" s="162"/>
      <c r="G20" s="189" t="s">
        <v>352</v>
      </c>
      <c r="H20" s="189"/>
      <c r="I20" s="189"/>
      <c r="J20" s="189"/>
      <c r="K20" s="189"/>
    </row>
    <row r="21" spans="1:28" ht="30.6" customHeight="1">
      <c r="A21" s="169" t="s">
        <v>300</v>
      </c>
      <c r="B21" s="169"/>
      <c r="C21" s="169"/>
      <c r="D21" s="169"/>
      <c r="E21" s="169"/>
      <c r="F21" s="169"/>
      <c r="G21" s="169" t="s">
        <v>301</v>
      </c>
      <c r="H21" s="169"/>
      <c r="I21" s="169"/>
      <c r="J21" s="169"/>
      <c r="K21" s="169"/>
    </row>
    <row r="22" spans="1:28" ht="21.6" customHeight="1">
      <c r="A22" s="170" t="s">
        <v>174</v>
      </c>
      <c r="B22" s="170"/>
      <c r="C22" s="8" t="s">
        <v>38</v>
      </c>
      <c r="D22" s="171" t="s">
        <v>156</v>
      </c>
      <c r="E22" s="171"/>
      <c r="F22" s="171"/>
      <c r="G22" s="9" t="s">
        <v>37</v>
      </c>
      <c r="H22" s="171" t="s">
        <v>39</v>
      </c>
      <c r="I22" s="171"/>
      <c r="J22" s="171"/>
      <c r="K22" s="171"/>
    </row>
    <row r="23" spans="1:28" ht="24" customHeight="1">
      <c r="A23" s="10" t="s">
        <v>194</v>
      </c>
      <c r="B23" s="172" t="s">
        <v>405</v>
      </c>
      <c r="C23" s="172"/>
      <c r="D23" s="172"/>
      <c r="E23" s="162" t="s">
        <v>195</v>
      </c>
      <c r="F23" s="162"/>
      <c r="G23" s="173" t="s">
        <v>406</v>
      </c>
      <c r="H23" s="173"/>
      <c r="I23" s="10" t="s">
        <v>196</v>
      </c>
      <c r="J23" s="173"/>
      <c r="K23" s="173"/>
    </row>
    <row r="24" spans="1:28" ht="29.45" customHeight="1">
      <c r="A24" s="10" t="s">
        <v>197</v>
      </c>
      <c r="B24" s="172"/>
      <c r="C24" s="172"/>
      <c r="D24" s="172"/>
      <c r="E24" s="162" t="s">
        <v>198</v>
      </c>
      <c r="F24" s="162"/>
      <c r="G24" s="180" t="s">
        <v>407</v>
      </c>
      <c r="H24" s="180"/>
      <c r="I24" s="10" t="s">
        <v>199</v>
      </c>
      <c r="J24" s="180" t="s">
        <v>2</v>
      </c>
      <c r="K24" s="180"/>
    </row>
    <row r="25" spans="1:28" ht="30.2" customHeight="1">
      <c r="A25" s="10" t="s">
        <v>200</v>
      </c>
      <c r="B25" s="172" t="s">
        <v>408</v>
      </c>
      <c r="C25" s="172"/>
      <c r="D25" s="172"/>
      <c r="E25" s="162" t="s">
        <v>201</v>
      </c>
      <c r="F25" s="162"/>
      <c r="G25" s="180">
        <v>14</v>
      </c>
      <c r="H25" s="180"/>
      <c r="I25" s="10" t="s">
        <v>202</v>
      </c>
      <c r="J25" s="173">
        <v>12</v>
      </c>
      <c r="K25" s="173"/>
    </row>
    <row r="26" spans="1:28" ht="30.2" customHeight="1">
      <c r="A26" s="162" t="s">
        <v>302</v>
      </c>
      <c r="B26" s="162"/>
      <c r="C26" s="162"/>
      <c r="D26" s="162"/>
      <c r="E26" s="162"/>
      <c r="F26" s="162"/>
      <c r="G26" s="162"/>
      <c r="H26" s="162"/>
      <c r="I26" s="162"/>
      <c r="J26" s="162"/>
      <c r="K26" s="162"/>
    </row>
    <row r="27" spans="1:28" ht="18.600000000000001" customHeight="1">
      <c r="A27" s="10" t="s">
        <v>203</v>
      </c>
      <c r="B27" s="172"/>
      <c r="C27" s="172"/>
      <c r="D27" s="172"/>
      <c r="E27" s="162" t="s">
        <v>204</v>
      </c>
      <c r="F27" s="162"/>
      <c r="G27" s="173"/>
      <c r="H27" s="173"/>
      <c r="I27" s="10" t="s">
        <v>205</v>
      </c>
      <c r="J27" s="173"/>
      <c r="K27" s="173"/>
    </row>
    <row r="28" spans="1:28" ht="30.2" customHeight="1">
      <c r="A28" s="10" t="s">
        <v>206</v>
      </c>
      <c r="B28" s="172"/>
      <c r="C28" s="172"/>
      <c r="D28" s="172"/>
      <c r="E28" s="162" t="s">
        <v>207</v>
      </c>
      <c r="F28" s="162"/>
      <c r="G28" s="180" t="s">
        <v>2</v>
      </c>
      <c r="H28" s="180"/>
      <c r="I28" s="10" t="s">
        <v>208</v>
      </c>
      <c r="J28" s="180" t="s">
        <v>2</v>
      </c>
      <c r="K28" s="180"/>
    </row>
    <row r="29" spans="1:28" ht="25.5">
      <c r="A29" s="10" t="s">
        <v>209</v>
      </c>
      <c r="B29" s="172"/>
      <c r="C29" s="172"/>
      <c r="D29" s="172"/>
      <c r="E29" s="162" t="s">
        <v>210</v>
      </c>
      <c r="F29" s="162"/>
      <c r="G29" s="180" t="s">
        <v>2</v>
      </c>
      <c r="H29" s="180"/>
      <c r="I29" s="10" t="s">
        <v>211</v>
      </c>
      <c r="J29" s="173"/>
      <c r="K29" s="173"/>
    </row>
    <row r="30" spans="1:28" s="1" customFormat="1" ht="44.25" customHeight="1">
      <c r="A30" s="10" t="s">
        <v>212</v>
      </c>
      <c r="B30" s="220">
        <v>607528723</v>
      </c>
      <c r="C30" s="221"/>
      <c r="D30" s="222"/>
      <c r="E30" s="188" t="s">
        <v>213</v>
      </c>
      <c r="F30" s="165"/>
      <c r="G30" s="223" t="s">
        <v>414</v>
      </c>
      <c r="H30" s="224"/>
      <c r="I30" s="224"/>
      <c r="J30" s="224"/>
      <c r="K30" s="225"/>
      <c r="L30" s="99"/>
      <c r="M30" s="28"/>
      <c r="N30" s="28"/>
      <c r="O30" s="28"/>
      <c r="P30" s="28"/>
      <c r="Q30" s="28"/>
      <c r="R30" s="28"/>
      <c r="S30" s="17"/>
      <c r="T30" s="2"/>
      <c r="U30" s="2"/>
      <c r="V30" s="2"/>
      <c r="W30" s="2"/>
      <c r="X30" s="2"/>
      <c r="Y30" s="2"/>
      <c r="Z30" s="2"/>
      <c r="AA30" s="2"/>
      <c r="AB30" s="2"/>
    </row>
    <row r="31" spans="1:28">
      <c r="A31" s="162" t="s">
        <v>175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</row>
    <row r="32" spans="1:28">
      <c r="A32" s="166" t="s">
        <v>303</v>
      </c>
      <c r="B32" s="167"/>
      <c r="C32" s="167"/>
      <c r="D32" s="167"/>
      <c r="E32" s="167"/>
      <c r="F32" s="167"/>
      <c r="G32" s="167"/>
      <c r="H32" s="167"/>
      <c r="I32" s="167"/>
      <c r="J32" s="167"/>
      <c r="K32" s="168"/>
    </row>
    <row r="33" spans="1:11" ht="31.5" customHeight="1">
      <c r="A33" s="11" t="s">
        <v>214</v>
      </c>
      <c r="B33" s="217" t="s">
        <v>409</v>
      </c>
      <c r="C33" s="217"/>
      <c r="D33" s="218"/>
      <c r="E33" s="219" t="s">
        <v>215</v>
      </c>
      <c r="F33" s="217"/>
      <c r="G33" s="12" t="s">
        <v>410</v>
      </c>
      <c r="H33" s="11" t="s">
        <v>216</v>
      </c>
      <c r="I33" s="12"/>
      <c r="J33" s="11" t="s">
        <v>217</v>
      </c>
      <c r="K33" s="13"/>
    </row>
    <row r="34" spans="1:11" ht="30" customHeight="1">
      <c r="A34" s="226" t="s">
        <v>304</v>
      </c>
      <c r="B34" s="227"/>
      <c r="C34" s="227"/>
      <c r="D34" s="227"/>
      <c r="E34" s="227"/>
      <c r="F34" s="228"/>
      <c r="G34" s="193" t="s">
        <v>305</v>
      </c>
      <c r="H34" s="194"/>
      <c r="I34" s="194"/>
      <c r="J34" s="194"/>
      <c r="K34" s="195"/>
    </row>
    <row r="35" spans="1:11">
      <c r="A35" s="162" t="s">
        <v>306</v>
      </c>
      <c r="B35" s="162"/>
      <c r="C35" s="162"/>
      <c r="D35" s="162"/>
      <c r="E35" s="162"/>
      <c r="F35" s="162"/>
      <c r="G35" s="162"/>
      <c r="H35" s="162"/>
      <c r="I35" s="162"/>
      <c r="J35" s="162"/>
      <c r="K35" s="162"/>
    </row>
    <row r="36" spans="1:11" ht="27.6" customHeight="1">
      <c r="A36" s="14" t="s">
        <v>38</v>
      </c>
      <c r="B36" s="176" t="s">
        <v>218</v>
      </c>
      <c r="C36" s="176"/>
      <c r="D36" s="5" t="s">
        <v>38</v>
      </c>
      <c r="E36" s="176" t="s">
        <v>219</v>
      </c>
      <c r="F36" s="176"/>
      <c r="G36" s="176"/>
      <c r="H36" s="5" t="s">
        <v>38</v>
      </c>
      <c r="I36" s="176" t="s">
        <v>220</v>
      </c>
      <c r="J36" s="176"/>
      <c r="K36" s="176"/>
    </row>
    <row r="37" spans="1:11" ht="35.450000000000003" customHeight="1">
      <c r="A37" s="14" t="s">
        <v>38</v>
      </c>
      <c r="B37" s="190" t="s">
        <v>221</v>
      </c>
      <c r="C37" s="192"/>
      <c r="D37" s="5" t="s">
        <v>38</v>
      </c>
      <c r="E37" s="190" t="s">
        <v>222</v>
      </c>
      <c r="F37" s="191"/>
      <c r="G37" s="191"/>
      <c r="H37" s="191"/>
      <c r="I37" s="191"/>
      <c r="J37" s="191"/>
      <c r="K37" s="192"/>
    </row>
    <row r="38" spans="1:11" ht="18.600000000000001" customHeight="1">
      <c r="A38" s="14" t="s">
        <v>37</v>
      </c>
      <c r="B38" s="190" t="s">
        <v>223</v>
      </c>
      <c r="C38" s="191"/>
      <c r="D38" s="191"/>
      <c r="E38" s="191"/>
      <c r="F38" s="191"/>
      <c r="G38" s="191"/>
      <c r="H38" s="191"/>
      <c r="I38" s="191"/>
      <c r="J38" s="191"/>
      <c r="K38" s="192"/>
    </row>
    <row r="39" spans="1:11">
      <c r="A39" s="162" t="s">
        <v>307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2"/>
    </row>
    <row r="40" spans="1:11" ht="18.600000000000001" customHeight="1">
      <c r="A40" s="14" t="s">
        <v>38</v>
      </c>
      <c r="B40" s="214" t="s">
        <v>224</v>
      </c>
      <c r="C40" s="214"/>
      <c r="D40" s="214"/>
      <c r="E40" s="214"/>
      <c r="F40" s="214"/>
      <c r="G40" s="214"/>
      <c r="H40" s="214"/>
      <c r="I40" s="214"/>
      <c r="J40" s="214"/>
      <c r="K40" s="214"/>
    </row>
    <row r="41" spans="1:11" ht="26.45" customHeight="1">
      <c r="A41" s="14" t="s">
        <v>38</v>
      </c>
      <c r="B41" s="214" t="s">
        <v>359</v>
      </c>
      <c r="C41" s="214"/>
      <c r="D41" s="214"/>
      <c r="E41" s="214"/>
      <c r="F41" s="214"/>
      <c r="G41" s="214"/>
      <c r="H41" s="214"/>
      <c r="I41" s="214"/>
      <c r="J41" s="214"/>
      <c r="K41" s="214"/>
    </row>
    <row r="42" spans="1:11" ht="26.45" customHeight="1">
      <c r="A42" s="14" t="s">
        <v>38</v>
      </c>
      <c r="B42" s="214" t="s">
        <v>385</v>
      </c>
      <c r="C42" s="214"/>
      <c r="D42" s="214"/>
      <c r="E42" s="214"/>
      <c r="F42" s="214"/>
      <c r="G42" s="214"/>
      <c r="H42" s="214"/>
      <c r="I42" s="214"/>
      <c r="J42" s="214"/>
      <c r="K42" s="214"/>
    </row>
    <row r="43" spans="1:11" ht="25.15" customHeight="1">
      <c r="A43" s="14" t="s">
        <v>38</v>
      </c>
      <c r="B43" s="214" t="s">
        <v>225</v>
      </c>
      <c r="C43" s="214"/>
      <c r="D43" s="214"/>
      <c r="E43" s="214"/>
      <c r="F43" s="214"/>
      <c r="G43" s="214"/>
      <c r="H43" s="214"/>
      <c r="I43" s="214"/>
      <c r="J43" s="214"/>
      <c r="K43" s="214"/>
    </row>
    <row r="44" spans="1:11" ht="18.600000000000001" customHeight="1">
      <c r="A44" s="14" t="s">
        <v>37</v>
      </c>
      <c r="B44" s="214" t="s">
        <v>387</v>
      </c>
      <c r="C44" s="214"/>
      <c r="D44" s="214"/>
      <c r="E44" s="214"/>
      <c r="F44" s="214"/>
      <c r="G44" s="214"/>
      <c r="H44" s="214"/>
      <c r="I44" s="214"/>
      <c r="J44" s="214"/>
      <c r="K44" s="214"/>
    </row>
    <row r="45" spans="1:11" ht="55.15" customHeight="1">
      <c r="A45" s="215" t="s">
        <v>390</v>
      </c>
      <c r="B45" s="216"/>
      <c r="C45" s="216"/>
      <c r="D45" s="216"/>
      <c r="E45" s="216"/>
      <c r="F45" s="216"/>
      <c r="G45" s="216"/>
      <c r="H45" s="216"/>
      <c r="I45" s="216"/>
      <c r="J45" s="216"/>
      <c r="K45" s="216"/>
    </row>
    <row r="46" spans="1:11" ht="28.15" customHeight="1">
      <c r="A46" s="142"/>
      <c r="B46" s="143"/>
      <c r="C46" s="143"/>
      <c r="D46" s="143"/>
      <c r="E46" s="144"/>
      <c r="F46" s="30" t="s">
        <v>289</v>
      </c>
      <c r="G46" s="142"/>
      <c r="H46" s="143"/>
      <c r="I46" s="143"/>
      <c r="J46" s="144"/>
      <c r="K46" s="31" t="s">
        <v>290</v>
      </c>
    </row>
    <row r="47" spans="1:11" ht="27" customHeight="1">
      <c r="A47" s="32" t="s">
        <v>38</v>
      </c>
      <c r="B47" s="159" t="s">
        <v>230</v>
      </c>
      <c r="C47" s="159"/>
      <c r="D47" s="159"/>
      <c r="E47" s="159"/>
      <c r="F47" s="33"/>
      <c r="G47" s="32" t="s">
        <v>38</v>
      </c>
      <c r="H47" s="159" t="s">
        <v>360</v>
      </c>
      <c r="I47" s="159"/>
      <c r="J47" s="159"/>
      <c r="K47" s="33"/>
    </row>
    <row r="48" spans="1:11" ht="24" customHeight="1">
      <c r="A48" s="32" t="s">
        <v>38</v>
      </c>
      <c r="B48" s="159" t="s">
        <v>226</v>
      </c>
      <c r="C48" s="159"/>
      <c r="D48" s="159"/>
      <c r="E48" s="159"/>
      <c r="F48" s="33"/>
      <c r="G48" s="32" t="s">
        <v>38</v>
      </c>
      <c r="H48" s="159" t="s">
        <v>229</v>
      </c>
      <c r="I48" s="159"/>
      <c r="J48" s="159"/>
      <c r="K48" s="33"/>
    </row>
    <row r="49" spans="1:32" ht="24" customHeight="1">
      <c r="A49" s="32" t="s">
        <v>38</v>
      </c>
      <c r="B49" s="159" t="s">
        <v>227</v>
      </c>
      <c r="C49" s="159"/>
      <c r="D49" s="159"/>
      <c r="E49" s="159"/>
      <c r="F49" s="33"/>
      <c r="G49" s="32" t="s">
        <v>38</v>
      </c>
      <c r="H49" s="159" t="s">
        <v>228</v>
      </c>
      <c r="I49" s="159"/>
      <c r="J49" s="159"/>
      <c r="K49" s="33"/>
    </row>
    <row r="50" spans="1:32" ht="24" customHeight="1">
      <c r="A50" s="32" t="s">
        <v>38</v>
      </c>
      <c r="B50" s="159" t="s">
        <v>231</v>
      </c>
      <c r="C50" s="159"/>
      <c r="D50" s="159"/>
      <c r="E50" s="159"/>
      <c r="F50" s="33"/>
      <c r="G50" s="32" t="s">
        <v>38</v>
      </c>
      <c r="H50" s="159" t="s">
        <v>232</v>
      </c>
      <c r="I50" s="159"/>
      <c r="J50" s="159"/>
      <c r="K50" s="33"/>
    </row>
    <row r="51" spans="1:32" ht="28.9" customHeight="1">
      <c r="A51" s="32" t="s">
        <v>38</v>
      </c>
      <c r="B51" s="159" t="s">
        <v>233</v>
      </c>
      <c r="C51" s="159"/>
      <c r="D51" s="159"/>
      <c r="E51" s="159"/>
      <c r="F51" s="33"/>
      <c r="G51" s="32" t="s">
        <v>38</v>
      </c>
      <c r="H51" s="159" t="s">
        <v>234</v>
      </c>
      <c r="I51" s="159"/>
      <c r="J51" s="159"/>
      <c r="K51" s="33"/>
    </row>
    <row r="52" spans="1:32" ht="24" customHeight="1">
      <c r="A52" s="32" t="s">
        <v>38</v>
      </c>
      <c r="B52" s="159" t="s">
        <v>235</v>
      </c>
      <c r="C52" s="159"/>
      <c r="D52" s="159"/>
      <c r="E52" s="159"/>
      <c r="F52" s="33"/>
      <c r="G52" s="32" t="s">
        <v>38</v>
      </c>
      <c r="H52" s="159" t="s">
        <v>374</v>
      </c>
      <c r="I52" s="159"/>
      <c r="J52" s="159"/>
      <c r="K52" s="33"/>
    </row>
    <row r="53" spans="1:32" ht="30" customHeight="1">
      <c r="A53" s="162" t="s">
        <v>366</v>
      </c>
      <c r="B53" s="162"/>
      <c r="C53" s="162"/>
      <c r="D53" s="162"/>
      <c r="E53" s="162"/>
      <c r="F53" s="162"/>
      <c r="G53" s="162"/>
      <c r="H53" s="162"/>
      <c r="I53" s="162"/>
      <c r="J53" s="162"/>
      <c r="K53" s="162"/>
    </row>
    <row r="54" spans="1:32" ht="45" customHeight="1">
      <c r="A54" s="205" t="s">
        <v>327</v>
      </c>
      <c r="B54" s="206"/>
      <c r="C54" s="207"/>
      <c r="D54" s="91" t="s">
        <v>328</v>
      </c>
      <c r="E54" s="160" t="s">
        <v>400</v>
      </c>
      <c r="F54" s="161"/>
      <c r="G54" s="92" t="s">
        <v>329</v>
      </c>
      <c r="H54" s="205" t="s">
        <v>383</v>
      </c>
      <c r="I54" s="207"/>
      <c r="J54" s="206" t="s">
        <v>330</v>
      </c>
      <c r="K54" s="207"/>
    </row>
    <row r="55" spans="1:32" ht="37.9" customHeight="1">
      <c r="A55" s="201" t="s">
        <v>357</v>
      </c>
      <c r="B55" s="202"/>
      <c r="C55" s="202"/>
      <c r="D55" s="88"/>
      <c r="E55" s="131"/>
      <c r="F55" s="90"/>
      <c r="G55" s="20" t="str">
        <f>IF($F$55="","",41.24)</f>
        <v/>
      </c>
      <c r="H55" s="15"/>
      <c r="I55" s="16"/>
      <c r="J55" s="87" t="s">
        <v>348</v>
      </c>
      <c r="K55" s="21" t="str">
        <f>IF(F55="","",F55*G55)</f>
        <v/>
      </c>
    </row>
    <row r="56" spans="1:32" ht="37.9" customHeight="1">
      <c r="A56" s="201" t="s">
        <v>358</v>
      </c>
      <c r="B56" s="202"/>
      <c r="C56" s="202"/>
      <c r="D56" s="89"/>
      <c r="E56" s="131"/>
      <c r="F56" s="90"/>
      <c r="G56" s="20" t="str">
        <f>IF($F56="","",41.24)</f>
        <v/>
      </c>
      <c r="H56" s="203" t="b">
        <f>IF(F56&gt;4,L56*40%)</f>
        <v>0</v>
      </c>
      <c r="I56" s="204"/>
      <c r="J56" s="93" t="s">
        <v>349</v>
      </c>
      <c r="K56" s="94" t="str">
        <f>IF(F56="","",L56-H56)</f>
        <v/>
      </c>
      <c r="L56" s="100" t="e">
        <f>F56*G56</f>
        <v>#VALUE!</v>
      </c>
    </row>
    <row r="57" spans="1:32" ht="33" customHeight="1">
      <c r="A57" s="188" t="s">
        <v>394</v>
      </c>
      <c r="B57" s="208"/>
      <c r="C57" s="208"/>
      <c r="D57" s="208"/>
      <c r="E57" s="208"/>
      <c r="F57" s="208"/>
      <c r="G57" s="208"/>
      <c r="H57" s="208"/>
      <c r="I57" s="208"/>
      <c r="J57" s="97"/>
      <c r="K57" s="95">
        <f>SUM(K55:K56)</f>
        <v>0</v>
      </c>
    </row>
    <row r="58" spans="1:32" ht="21" customHeight="1">
      <c r="A58" s="145" t="s">
        <v>350</v>
      </c>
      <c r="B58" s="146"/>
      <c r="C58" s="146"/>
      <c r="D58" s="146"/>
      <c r="E58" s="146"/>
      <c r="F58" s="146"/>
      <c r="G58" s="146"/>
      <c r="H58" s="146"/>
      <c r="I58" s="146"/>
      <c r="J58" s="147"/>
      <c r="K58" s="148"/>
    </row>
    <row r="59" spans="1:32" ht="58.9" customHeight="1">
      <c r="A59" s="145" t="s">
        <v>391</v>
      </c>
      <c r="B59" s="146"/>
      <c r="C59" s="146"/>
      <c r="D59" s="146"/>
      <c r="E59" s="146"/>
      <c r="F59" s="146"/>
      <c r="G59" s="146"/>
      <c r="H59" s="146"/>
      <c r="I59" s="146"/>
      <c r="J59" s="146"/>
      <c r="K59" s="149"/>
    </row>
    <row r="60" spans="1:32" ht="18.600000000000001" customHeight="1">
      <c r="A60" s="166" t="s">
        <v>378</v>
      </c>
      <c r="B60" s="167"/>
      <c r="C60" s="167"/>
      <c r="D60" s="167"/>
      <c r="E60" s="167"/>
      <c r="F60" s="167"/>
      <c r="G60" s="167"/>
      <c r="H60" s="167"/>
      <c r="I60" s="167"/>
      <c r="J60" s="167"/>
      <c r="K60" s="165"/>
    </row>
    <row r="61" spans="1:32" ht="51.6" customHeight="1">
      <c r="A61" s="6" t="s">
        <v>38</v>
      </c>
      <c r="B61" s="196" t="s">
        <v>331</v>
      </c>
      <c r="C61" s="196"/>
      <c r="D61" s="196"/>
      <c r="E61" s="196"/>
      <c r="F61" s="196"/>
      <c r="G61" s="196"/>
      <c r="H61" s="196"/>
      <c r="I61" s="196"/>
      <c r="J61" s="197"/>
      <c r="K61" s="96" t="b">
        <f>IF(A61="V",1)</f>
        <v>0</v>
      </c>
    </row>
    <row r="62" spans="1:32" ht="18" customHeight="1">
      <c r="A62" s="163" t="s">
        <v>177</v>
      </c>
      <c r="B62" s="164"/>
      <c r="C62" s="164"/>
      <c r="D62" s="164"/>
      <c r="E62" s="164"/>
      <c r="F62" s="164"/>
      <c r="G62" s="164"/>
      <c r="H62" s="164"/>
      <c r="I62" s="164"/>
      <c r="J62" s="164"/>
      <c r="K62" s="165"/>
    </row>
    <row r="63" spans="1:32" ht="30" customHeight="1">
      <c r="A63" s="198" t="s">
        <v>376</v>
      </c>
      <c r="B63" s="199"/>
      <c r="C63" s="199"/>
      <c r="D63" s="199"/>
      <c r="E63" s="199"/>
      <c r="F63" s="199"/>
      <c r="G63" s="199"/>
      <c r="H63" s="199"/>
      <c r="I63" s="199"/>
      <c r="J63" s="200"/>
      <c r="K63" s="84">
        <f>K57-K61</f>
        <v>0</v>
      </c>
    </row>
    <row r="64" spans="1:32" s="26" customFormat="1" ht="18.600000000000001" customHeight="1">
      <c r="A64" s="166" t="s">
        <v>3</v>
      </c>
      <c r="B64" s="167"/>
      <c r="C64" s="167"/>
      <c r="D64" s="167"/>
      <c r="E64" s="167"/>
      <c r="F64" s="167"/>
      <c r="G64" s="167"/>
      <c r="H64" s="167"/>
      <c r="I64" s="167"/>
      <c r="J64" s="167"/>
      <c r="K64" s="168"/>
      <c r="L64" s="101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0"/>
      <c r="AF64" s="70"/>
    </row>
    <row r="65" spans="1:32" ht="15" customHeight="1">
      <c r="A65" s="150" t="s">
        <v>4</v>
      </c>
      <c r="B65" s="151"/>
      <c r="C65" s="151"/>
      <c r="D65" s="151"/>
      <c r="E65" s="151"/>
      <c r="F65" s="151"/>
      <c r="G65" s="151"/>
      <c r="H65" s="151"/>
      <c r="I65" s="151"/>
      <c r="J65" s="151"/>
      <c r="K65" s="152"/>
    </row>
    <row r="66" spans="1:32" ht="15" customHeight="1">
      <c r="A66" s="153" t="s">
        <v>313</v>
      </c>
      <c r="B66" s="154"/>
      <c r="C66" s="154"/>
      <c r="D66" s="154"/>
      <c r="E66" s="154"/>
      <c r="F66" s="154"/>
      <c r="G66" s="154"/>
      <c r="H66" s="154"/>
      <c r="I66" s="154"/>
      <c r="J66" s="154"/>
      <c r="K66" s="155"/>
    </row>
    <row r="67" spans="1:32" ht="15" customHeight="1">
      <c r="A67" s="240" t="s">
        <v>275</v>
      </c>
      <c r="B67" s="241"/>
      <c r="C67" s="241"/>
      <c r="D67" s="241"/>
      <c r="E67" s="241"/>
      <c r="F67" s="241"/>
      <c r="G67" s="241"/>
      <c r="H67" s="241"/>
      <c r="I67" s="241"/>
      <c r="J67" s="241"/>
      <c r="K67" s="242"/>
    </row>
    <row r="68" spans="1:32" s="26" customFormat="1" ht="18.600000000000001" customHeight="1">
      <c r="A68" s="166" t="s">
        <v>5</v>
      </c>
      <c r="B68" s="167"/>
      <c r="C68" s="167"/>
      <c r="D68" s="167"/>
      <c r="E68" s="167"/>
      <c r="F68" s="167"/>
      <c r="G68" s="167"/>
      <c r="H68" s="167"/>
      <c r="I68" s="167"/>
      <c r="J68" s="167"/>
      <c r="K68" s="168"/>
      <c r="L68" s="101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0"/>
      <c r="AF68" s="70"/>
    </row>
    <row r="69" spans="1:32" ht="22.15" customHeight="1">
      <c r="A69" s="150" t="s">
        <v>393</v>
      </c>
      <c r="B69" s="151"/>
      <c r="C69" s="151"/>
      <c r="D69" s="151"/>
      <c r="E69" s="151"/>
      <c r="F69" s="151"/>
      <c r="G69" s="151"/>
      <c r="H69" s="151"/>
      <c r="I69" s="151"/>
      <c r="J69" s="151"/>
      <c r="K69" s="152"/>
    </row>
    <row r="70" spans="1:32" ht="26.25" customHeight="1">
      <c r="A70" s="156" t="s">
        <v>276</v>
      </c>
      <c r="B70" s="157"/>
      <c r="C70" s="157"/>
      <c r="D70" s="157"/>
      <c r="E70" s="157"/>
      <c r="F70" s="157"/>
      <c r="G70" s="157"/>
      <c r="H70" s="157"/>
      <c r="I70" s="157"/>
      <c r="J70" s="157"/>
      <c r="K70" s="158"/>
    </row>
    <row r="71" spans="1:32" ht="42" customHeight="1">
      <c r="A71" s="138" t="s">
        <v>270</v>
      </c>
      <c r="B71" s="139"/>
      <c r="C71" s="140"/>
      <c r="D71" s="245" t="s">
        <v>269</v>
      </c>
      <c r="E71" s="243"/>
      <c r="F71" s="245" t="s">
        <v>36</v>
      </c>
      <c r="G71" s="243"/>
      <c r="H71" s="245" t="s">
        <v>373</v>
      </c>
      <c r="I71" s="243"/>
      <c r="J71" s="246" t="s">
        <v>315</v>
      </c>
      <c r="K71" s="247"/>
    </row>
    <row r="72" spans="1:32" ht="12.6" customHeight="1">
      <c r="A72" s="141" t="s">
        <v>7</v>
      </c>
      <c r="B72" s="141"/>
      <c r="C72" s="141"/>
      <c r="D72" s="243" t="s">
        <v>8</v>
      </c>
      <c r="E72" s="244"/>
      <c r="F72" s="244" t="s">
        <v>9</v>
      </c>
      <c r="G72" s="245"/>
      <c r="H72" s="141" t="s">
        <v>10</v>
      </c>
      <c r="I72" s="141"/>
      <c r="J72" s="138" t="s">
        <v>11</v>
      </c>
      <c r="K72" s="140"/>
    </row>
    <row r="73" spans="1:32" ht="12" customHeight="1">
      <c r="A73" s="141" t="s">
        <v>316</v>
      </c>
      <c r="B73" s="141"/>
      <c r="C73" s="141"/>
      <c r="D73" s="249" t="s">
        <v>49</v>
      </c>
      <c r="E73" s="259"/>
      <c r="F73" s="248" t="s">
        <v>50</v>
      </c>
      <c r="G73" s="249"/>
      <c r="H73" s="250" t="str">
        <f>IF(D74="","",10)</f>
        <v/>
      </c>
      <c r="I73" s="251"/>
      <c r="J73" s="278" t="s">
        <v>51</v>
      </c>
      <c r="K73" s="279"/>
    </row>
    <row r="74" spans="1:32" ht="15" customHeight="1">
      <c r="A74" s="141"/>
      <c r="B74" s="141"/>
      <c r="C74" s="141"/>
      <c r="D74" s="254"/>
      <c r="E74" s="255"/>
      <c r="F74" s="256"/>
      <c r="G74" s="255"/>
      <c r="H74" s="251"/>
      <c r="I74" s="251"/>
      <c r="J74" s="257">
        <f>ROUND(D74*F74*$M$93,2)</f>
        <v>0</v>
      </c>
      <c r="K74" s="258"/>
      <c r="M74" s="124"/>
    </row>
    <row r="75" spans="1:32" ht="12" customHeight="1">
      <c r="A75" s="141" t="s">
        <v>12</v>
      </c>
      <c r="B75" s="141"/>
      <c r="C75" s="141"/>
      <c r="D75" s="249" t="s">
        <v>52</v>
      </c>
      <c r="E75" s="259"/>
      <c r="F75" s="248" t="s">
        <v>53</v>
      </c>
      <c r="G75" s="249"/>
      <c r="H75" s="250" t="str">
        <f>IF(D76="","",13.33)</f>
        <v/>
      </c>
      <c r="I75" s="251"/>
      <c r="J75" s="252" t="s">
        <v>54</v>
      </c>
      <c r="K75" s="253"/>
      <c r="M75" s="124"/>
    </row>
    <row r="76" spans="1:32" ht="15" customHeight="1">
      <c r="A76" s="141"/>
      <c r="B76" s="141"/>
      <c r="C76" s="141"/>
      <c r="D76" s="254"/>
      <c r="E76" s="255"/>
      <c r="F76" s="256"/>
      <c r="G76" s="255"/>
      <c r="H76" s="251"/>
      <c r="I76" s="251"/>
      <c r="J76" s="257">
        <f>ROUND(D76*F76*$M$94,2)</f>
        <v>0</v>
      </c>
      <c r="K76" s="258"/>
      <c r="M76" s="124"/>
    </row>
    <row r="77" spans="1:32" ht="12" customHeight="1">
      <c r="A77" s="141" t="s">
        <v>13</v>
      </c>
      <c r="B77" s="141"/>
      <c r="C77" s="141"/>
      <c r="D77" s="249" t="s">
        <v>55</v>
      </c>
      <c r="E77" s="259"/>
      <c r="F77" s="248" t="s">
        <v>56</v>
      </c>
      <c r="G77" s="249"/>
      <c r="H77" s="250" t="str">
        <f>IF(D78="","",20)</f>
        <v/>
      </c>
      <c r="I77" s="251"/>
      <c r="J77" s="252" t="s">
        <v>57</v>
      </c>
      <c r="K77" s="253"/>
      <c r="M77" s="124"/>
    </row>
    <row r="78" spans="1:32" ht="15" customHeight="1">
      <c r="A78" s="141"/>
      <c r="B78" s="141"/>
      <c r="C78" s="141"/>
      <c r="D78" s="254"/>
      <c r="E78" s="255"/>
      <c r="F78" s="256"/>
      <c r="G78" s="255"/>
      <c r="H78" s="251"/>
      <c r="I78" s="251"/>
      <c r="J78" s="257">
        <f>ROUND(D78*F78*$M$95,2)</f>
        <v>0</v>
      </c>
      <c r="K78" s="258"/>
      <c r="M78" s="124"/>
    </row>
    <row r="79" spans="1:32" ht="12" customHeight="1">
      <c r="A79" s="141" t="s">
        <v>14</v>
      </c>
      <c r="B79" s="141"/>
      <c r="C79" s="141"/>
      <c r="D79" s="249" t="s">
        <v>58</v>
      </c>
      <c r="E79" s="259"/>
      <c r="F79" s="248" t="s">
        <v>59</v>
      </c>
      <c r="G79" s="249"/>
      <c r="H79" s="250" t="str">
        <f>IF(D80="","",40)</f>
        <v/>
      </c>
      <c r="I79" s="251"/>
      <c r="J79" s="252" t="s">
        <v>60</v>
      </c>
      <c r="K79" s="253"/>
      <c r="M79" s="124"/>
    </row>
    <row r="80" spans="1:32" ht="15" customHeight="1">
      <c r="A80" s="141"/>
      <c r="B80" s="141"/>
      <c r="C80" s="141"/>
      <c r="D80" s="254"/>
      <c r="E80" s="255"/>
      <c r="F80" s="256"/>
      <c r="G80" s="255"/>
      <c r="H80" s="251"/>
      <c r="I80" s="251"/>
      <c r="J80" s="257">
        <f>ROUND(D80*F80*$M$96,2)</f>
        <v>0</v>
      </c>
      <c r="K80" s="258"/>
      <c r="M80" s="124"/>
    </row>
    <row r="81" spans="1:19" ht="12" customHeight="1">
      <c r="A81" s="141" t="s">
        <v>15</v>
      </c>
      <c r="B81" s="141"/>
      <c r="C81" s="141"/>
      <c r="D81" s="249" t="s">
        <v>157</v>
      </c>
      <c r="E81" s="259"/>
      <c r="F81" s="248" t="s">
        <v>158</v>
      </c>
      <c r="G81" s="249"/>
      <c r="H81" s="250" t="str">
        <f>IF(D82="","",60)</f>
        <v/>
      </c>
      <c r="I81" s="251"/>
      <c r="J81" s="252" t="s">
        <v>159</v>
      </c>
      <c r="K81" s="253"/>
      <c r="M81" s="124"/>
    </row>
    <row r="82" spans="1:19" ht="15" customHeight="1">
      <c r="A82" s="141"/>
      <c r="B82" s="141"/>
      <c r="C82" s="141"/>
      <c r="D82" s="254"/>
      <c r="E82" s="255"/>
      <c r="F82" s="256"/>
      <c r="G82" s="255"/>
      <c r="H82" s="251"/>
      <c r="I82" s="251"/>
      <c r="J82" s="257">
        <f>ROUND(D82*F82*$M$97,2)</f>
        <v>0</v>
      </c>
      <c r="K82" s="258"/>
      <c r="L82" s="102"/>
      <c r="M82" s="124"/>
      <c r="N82" s="34"/>
      <c r="O82" s="34"/>
      <c r="P82" s="34"/>
      <c r="Q82" s="34"/>
      <c r="R82" s="239"/>
    </row>
    <row r="83" spans="1:19" ht="12" customHeight="1">
      <c r="A83" s="141" t="s">
        <v>16</v>
      </c>
      <c r="B83" s="141"/>
      <c r="C83" s="141"/>
      <c r="D83" s="249" t="s">
        <v>160</v>
      </c>
      <c r="E83" s="259"/>
      <c r="F83" s="266" t="s">
        <v>161</v>
      </c>
      <c r="G83" s="266"/>
      <c r="H83" s="250" t="str">
        <f>IF(D84="","",109.99)</f>
        <v/>
      </c>
      <c r="I83" s="251"/>
      <c r="J83" s="252" t="s">
        <v>162</v>
      </c>
      <c r="K83" s="253"/>
      <c r="L83" s="103"/>
      <c r="M83" s="124"/>
      <c r="N83" s="35"/>
      <c r="O83" s="35"/>
      <c r="P83" s="35"/>
      <c r="Q83" s="35"/>
      <c r="R83" s="239"/>
    </row>
    <row r="84" spans="1:19" ht="15" customHeight="1">
      <c r="A84" s="141"/>
      <c r="B84" s="141"/>
      <c r="C84" s="141"/>
      <c r="D84" s="254"/>
      <c r="E84" s="255"/>
      <c r="F84" s="256"/>
      <c r="G84" s="255"/>
      <c r="H84" s="251"/>
      <c r="I84" s="251"/>
      <c r="J84" s="257">
        <f>ROUND(D84*F84*$M$98,2)</f>
        <v>0</v>
      </c>
      <c r="K84" s="258"/>
      <c r="L84" s="104"/>
      <c r="M84" s="124"/>
      <c r="N84" s="36"/>
      <c r="O84" s="36"/>
      <c r="P84" s="36"/>
      <c r="Q84" s="36"/>
      <c r="R84" s="37"/>
    </row>
    <row r="85" spans="1:19" ht="12" customHeight="1">
      <c r="A85" s="141" t="s">
        <v>17</v>
      </c>
      <c r="B85" s="141"/>
      <c r="C85" s="141"/>
      <c r="D85" s="249" t="s">
        <v>163</v>
      </c>
      <c r="E85" s="259"/>
      <c r="F85" s="248" t="s">
        <v>164</v>
      </c>
      <c r="G85" s="249"/>
      <c r="H85" s="250" t="str">
        <f>IF(D86="","",183.32)</f>
        <v/>
      </c>
      <c r="I85" s="251"/>
      <c r="J85" s="252" t="s">
        <v>165</v>
      </c>
      <c r="K85" s="253"/>
      <c r="L85" s="105"/>
      <c r="M85" s="124"/>
      <c r="N85" s="38"/>
      <c r="O85" s="38"/>
      <c r="P85" s="38"/>
      <c r="Q85" s="38"/>
      <c r="R85" s="239"/>
    </row>
    <row r="86" spans="1:19" ht="15" customHeight="1">
      <c r="A86" s="141"/>
      <c r="B86" s="141"/>
      <c r="C86" s="141"/>
      <c r="D86" s="254"/>
      <c r="E86" s="255"/>
      <c r="F86" s="256"/>
      <c r="G86" s="255"/>
      <c r="H86" s="251"/>
      <c r="I86" s="251"/>
      <c r="J86" s="257">
        <f>ROUND(D86*F86*$M$99,2)</f>
        <v>0</v>
      </c>
      <c r="K86" s="258"/>
      <c r="L86" s="105"/>
      <c r="M86" s="124"/>
      <c r="N86" s="38"/>
      <c r="O86" s="38"/>
      <c r="P86" s="38"/>
      <c r="Q86" s="38"/>
      <c r="R86" s="239"/>
    </row>
    <row r="87" spans="1:19" ht="12" customHeight="1">
      <c r="A87" s="141" t="s">
        <v>18</v>
      </c>
      <c r="B87" s="141"/>
      <c r="C87" s="141"/>
      <c r="D87" s="248" t="s">
        <v>166</v>
      </c>
      <c r="E87" s="259"/>
      <c r="F87" s="266" t="s">
        <v>167</v>
      </c>
      <c r="G87" s="266"/>
      <c r="H87" s="250" t="str">
        <f>IF(D88="","",1166.59)</f>
        <v/>
      </c>
      <c r="I87" s="251"/>
      <c r="J87" s="267" t="s">
        <v>168</v>
      </c>
      <c r="K87" s="268"/>
      <c r="L87" s="106"/>
      <c r="M87" s="124"/>
      <c r="N87" s="39"/>
      <c r="O87" s="39"/>
      <c r="P87" s="39"/>
      <c r="Q87" s="39"/>
      <c r="R87" s="37"/>
    </row>
    <row r="88" spans="1:19" ht="15" customHeight="1">
      <c r="A88" s="141"/>
      <c r="B88" s="141"/>
      <c r="C88" s="141"/>
      <c r="D88" s="254"/>
      <c r="E88" s="255"/>
      <c r="F88" s="256"/>
      <c r="G88" s="255"/>
      <c r="H88" s="251"/>
      <c r="I88" s="251"/>
      <c r="J88" s="257">
        <f>ROUND(D88*F88*$M$100,2)</f>
        <v>0</v>
      </c>
      <c r="K88" s="258"/>
      <c r="L88" s="106"/>
      <c r="M88" s="124"/>
      <c r="P88" s="39"/>
      <c r="Q88" s="39"/>
      <c r="R88" s="37"/>
    </row>
    <row r="89" spans="1:19" ht="12" customHeight="1" thickBot="1">
      <c r="A89" s="141" t="s">
        <v>19</v>
      </c>
      <c r="B89" s="141"/>
      <c r="C89" s="141"/>
      <c r="D89" s="249" t="s">
        <v>62</v>
      </c>
      <c r="E89" s="259"/>
      <c r="F89" s="248" t="s">
        <v>63</v>
      </c>
      <c r="G89" s="249"/>
      <c r="H89" s="250" t="str">
        <f>IF(D90="","",1666.56)</f>
        <v/>
      </c>
      <c r="I89" s="251"/>
      <c r="J89" s="252" t="s">
        <v>64</v>
      </c>
      <c r="K89" s="253"/>
      <c r="L89" s="106"/>
      <c r="M89" s="124"/>
      <c r="N89" s="39"/>
      <c r="O89" s="39"/>
      <c r="P89" s="39"/>
      <c r="Q89" s="39"/>
      <c r="R89" s="37"/>
      <c r="S89" s="40"/>
    </row>
    <row r="90" spans="1:19" ht="15" customHeight="1">
      <c r="A90" s="141"/>
      <c r="B90" s="141"/>
      <c r="C90" s="141"/>
      <c r="D90" s="254"/>
      <c r="E90" s="255"/>
      <c r="F90" s="256"/>
      <c r="G90" s="255"/>
      <c r="H90" s="251"/>
      <c r="I90" s="251"/>
      <c r="J90" s="257">
        <f>ROUND(D90*F90*$M$101,2)</f>
        <v>0</v>
      </c>
      <c r="K90" s="258"/>
      <c r="L90" s="106"/>
      <c r="M90" s="124"/>
      <c r="N90" s="41">
        <v>0.746</v>
      </c>
      <c r="O90" s="42">
        <v>0.68779999999999997</v>
      </c>
      <c r="P90" s="43" t="s">
        <v>176</v>
      </c>
      <c r="Q90" s="86" t="s">
        <v>326</v>
      </c>
      <c r="R90" s="37"/>
    </row>
    <row r="91" spans="1:19" ht="12" customHeight="1">
      <c r="A91" s="141" t="s">
        <v>20</v>
      </c>
      <c r="B91" s="141"/>
      <c r="C91" s="141"/>
      <c r="D91" s="248" t="s">
        <v>65</v>
      </c>
      <c r="E91" s="259"/>
      <c r="F91" s="266" t="s">
        <v>66</v>
      </c>
      <c r="G91" s="266"/>
      <c r="H91" s="250" t="str">
        <f>IF(D92="","",2666.5)</f>
        <v/>
      </c>
      <c r="I91" s="251"/>
      <c r="J91" s="252" t="s">
        <v>67</v>
      </c>
      <c r="K91" s="253"/>
      <c r="L91" s="106">
        <v>80</v>
      </c>
      <c r="M91" s="44">
        <f>N91</f>
        <v>13.33</v>
      </c>
      <c r="N91" s="45">
        <f>ROUND(P91*$N$90,2)</f>
        <v>13.33</v>
      </c>
      <c r="O91" s="45">
        <f>ROUND(P91*68.78%,2)</f>
        <v>12.29</v>
      </c>
      <c r="P91" s="46">
        <v>17.872</v>
      </c>
      <c r="Q91" s="85">
        <f>N91*2</f>
        <v>26.66</v>
      </c>
      <c r="R91" s="47"/>
    </row>
    <row r="92" spans="1:19" ht="15" customHeight="1">
      <c r="A92" s="141"/>
      <c r="B92" s="141"/>
      <c r="C92" s="141"/>
      <c r="D92" s="282"/>
      <c r="E92" s="283"/>
      <c r="F92" s="284"/>
      <c r="G92" s="283"/>
      <c r="H92" s="251"/>
      <c r="I92" s="251"/>
      <c r="J92" s="257">
        <f>ROUND(D92*F92*$M$102,2)</f>
        <v>0</v>
      </c>
      <c r="K92" s="258"/>
      <c r="L92" s="98">
        <v>120</v>
      </c>
      <c r="M92" s="44">
        <f t="shared" ref="M92:M102" si="0">N92</f>
        <v>20</v>
      </c>
      <c r="N92" s="45">
        <f t="shared" ref="N92:N101" si="1">ROUND(P92*$N$90,2)</f>
        <v>20</v>
      </c>
      <c r="O92" s="48">
        <f t="shared" ref="O92:O102" si="2">ROUND(P92*68.78%,2)</f>
        <v>18.440000000000001</v>
      </c>
      <c r="P92" s="48">
        <v>26.81</v>
      </c>
      <c r="Q92" s="85">
        <f t="shared" ref="Q92:Q102" si="3">N92*2</f>
        <v>40</v>
      </c>
      <c r="R92" s="49"/>
    </row>
    <row r="93" spans="1:19" ht="10.9" customHeight="1">
      <c r="A93" s="260" t="s">
        <v>317</v>
      </c>
      <c r="B93" s="261"/>
      <c r="C93" s="261"/>
      <c r="D93" s="261"/>
      <c r="E93" s="261"/>
      <c r="F93" s="261"/>
      <c r="G93" s="261"/>
      <c r="H93" s="261"/>
      <c r="I93" s="262"/>
      <c r="J93" s="267" t="s">
        <v>68</v>
      </c>
      <c r="K93" s="268"/>
      <c r="L93" s="107">
        <v>60</v>
      </c>
      <c r="M93" s="44">
        <f t="shared" si="0"/>
        <v>10</v>
      </c>
      <c r="N93" s="45">
        <f t="shared" si="1"/>
        <v>10</v>
      </c>
      <c r="O93" s="48">
        <f>ROUND(P93*68.78%,2)</f>
        <v>9.2200000000000006</v>
      </c>
      <c r="P93" s="48">
        <v>13.404</v>
      </c>
      <c r="Q93" s="85">
        <f t="shared" si="3"/>
        <v>20</v>
      </c>
      <c r="R93" s="50"/>
    </row>
    <row r="94" spans="1:19" ht="19.149999999999999" customHeight="1">
      <c r="A94" s="263" t="s">
        <v>361</v>
      </c>
      <c r="B94" s="264"/>
      <c r="C94" s="264"/>
      <c r="D94" s="264"/>
      <c r="E94" s="264"/>
      <c r="F94" s="264"/>
      <c r="G94" s="264"/>
      <c r="H94" s="264"/>
      <c r="I94" s="265"/>
      <c r="J94" s="285">
        <f>SUM(J74+J76+J78+J80+J82+J84+J86+J88+J90+J92)</f>
        <v>0</v>
      </c>
      <c r="K94" s="286"/>
      <c r="L94" s="108">
        <v>80</v>
      </c>
      <c r="M94" s="44">
        <f t="shared" si="0"/>
        <v>13.33</v>
      </c>
      <c r="N94" s="45">
        <f t="shared" si="1"/>
        <v>13.33</v>
      </c>
      <c r="O94" s="48">
        <f t="shared" si="2"/>
        <v>12.29</v>
      </c>
      <c r="P94" s="48">
        <v>17.872</v>
      </c>
      <c r="Q94" s="85">
        <f t="shared" si="3"/>
        <v>26.66</v>
      </c>
      <c r="R94" s="50"/>
    </row>
    <row r="95" spans="1:19" ht="17.45" customHeight="1">
      <c r="A95" s="166" t="s">
        <v>21</v>
      </c>
      <c r="B95" s="167"/>
      <c r="C95" s="167"/>
      <c r="D95" s="167"/>
      <c r="E95" s="167"/>
      <c r="F95" s="167"/>
      <c r="G95" s="167"/>
      <c r="H95" s="167"/>
      <c r="I95" s="167"/>
      <c r="J95" s="167"/>
      <c r="K95" s="168"/>
      <c r="L95" s="108">
        <v>120</v>
      </c>
      <c r="M95" s="44">
        <f t="shared" si="0"/>
        <v>20</v>
      </c>
      <c r="N95" s="45">
        <f t="shared" si="1"/>
        <v>20</v>
      </c>
      <c r="O95" s="48">
        <f t="shared" si="2"/>
        <v>18.440000000000001</v>
      </c>
      <c r="P95" s="48">
        <v>26.81</v>
      </c>
      <c r="Q95" s="85">
        <f t="shared" si="3"/>
        <v>40</v>
      </c>
      <c r="R95" s="50"/>
    </row>
    <row r="96" spans="1:19" ht="23.45" customHeight="1">
      <c r="A96" s="156" t="s">
        <v>318</v>
      </c>
      <c r="B96" s="157"/>
      <c r="C96" s="157"/>
      <c r="D96" s="157"/>
      <c r="E96" s="157"/>
      <c r="F96" s="157"/>
      <c r="G96" s="157"/>
      <c r="H96" s="157"/>
      <c r="I96" s="157"/>
      <c r="J96" s="157"/>
      <c r="K96" s="158"/>
      <c r="L96" s="108">
        <v>240</v>
      </c>
      <c r="M96" s="44">
        <f t="shared" si="0"/>
        <v>40</v>
      </c>
      <c r="N96" s="45">
        <f t="shared" si="1"/>
        <v>40</v>
      </c>
      <c r="O96" s="48">
        <f t="shared" si="2"/>
        <v>36.880000000000003</v>
      </c>
      <c r="P96" s="48">
        <v>53.62</v>
      </c>
      <c r="Q96" s="85">
        <f t="shared" si="3"/>
        <v>80</v>
      </c>
      <c r="R96" s="34"/>
    </row>
    <row r="97" spans="1:19" ht="40.9" customHeight="1">
      <c r="A97" s="138" t="s">
        <v>277</v>
      </c>
      <c r="B97" s="139"/>
      <c r="C97" s="140"/>
      <c r="D97" s="245" t="s">
        <v>269</v>
      </c>
      <c r="E97" s="243"/>
      <c r="F97" s="245" t="s">
        <v>36</v>
      </c>
      <c r="G97" s="243"/>
      <c r="H97" s="245" t="s">
        <v>373</v>
      </c>
      <c r="I97" s="243"/>
      <c r="J97" s="246" t="s">
        <v>319</v>
      </c>
      <c r="K97" s="247"/>
      <c r="L97" s="107">
        <v>360</v>
      </c>
      <c r="M97" s="44">
        <f t="shared" si="0"/>
        <v>60</v>
      </c>
      <c r="N97" s="45">
        <f t="shared" si="1"/>
        <v>60</v>
      </c>
      <c r="O97" s="48">
        <f t="shared" si="2"/>
        <v>55.32</v>
      </c>
      <c r="P97" s="48">
        <v>80.424000000000007</v>
      </c>
      <c r="Q97" s="85">
        <f t="shared" si="3"/>
        <v>120</v>
      </c>
      <c r="R97" s="50"/>
    </row>
    <row r="98" spans="1:19" ht="12" customHeight="1">
      <c r="A98" s="141" t="s">
        <v>7</v>
      </c>
      <c r="B98" s="141"/>
      <c r="C98" s="141"/>
      <c r="D98" s="243" t="s">
        <v>8</v>
      </c>
      <c r="E98" s="244"/>
      <c r="F98" s="244" t="s">
        <v>9</v>
      </c>
      <c r="G98" s="245"/>
      <c r="H98" s="141" t="s">
        <v>10</v>
      </c>
      <c r="I98" s="141"/>
      <c r="J98" s="138" t="s">
        <v>11</v>
      </c>
      <c r="K98" s="140"/>
      <c r="L98" s="108">
        <v>660</v>
      </c>
      <c r="M98" s="44">
        <f t="shared" si="0"/>
        <v>109.99</v>
      </c>
      <c r="N98" s="45">
        <f t="shared" si="1"/>
        <v>109.99</v>
      </c>
      <c r="O98" s="48">
        <f t="shared" si="2"/>
        <v>101.41</v>
      </c>
      <c r="P98" s="48">
        <v>147.44399999999999</v>
      </c>
      <c r="Q98" s="85">
        <f t="shared" si="3"/>
        <v>219.98</v>
      </c>
      <c r="R98" s="50"/>
    </row>
    <row r="99" spans="1:19" ht="12" customHeight="1">
      <c r="A99" s="141" t="s">
        <v>61</v>
      </c>
      <c r="B99" s="141"/>
      <c r="C99" s="141"/>
      <c r="D99" s="249" t="s">
        <v>69</v>
      </c>
      <c r="E99" s="259"/>
      <c r="F99" s="248" t="s">
        <v>70</v>
      </c>
      <c r="G99" s="249"/>
      <c r="H99" s="250" t="str">
        <f>IF(D100="","",20)</f>
        <v/>
      </c>
      <c r="I99" s="251"/>
      <c r="J99" s="278" t="s">
        <v>71</v>
      </c>
      <c r="K99" s="279"/>
      <c r="L99" s="108">
        <v>1100</v>
      </c>
      <c r="M99" s="44">
        <f t="shared" si="0"/>
        <v>183.32</v>
      </c>
      <c r="N99" s="45">
        <f t="shared" si="1"/>
        <v>183.32</v>
      </c>
      <c r="O99" s="48">
        <f t="shared" si="2"/>
        <v>169.02</v>
      </c>
      <c r="P99" s="48">
        <v>245.74</v>
      </c>
      <c r="Q99" s="85">
        <f t="shared" si="3"/>
        <v>366.64</v>
      </c>
      <c r="R99" s="49"/>
    </row>
    <row r="100" spans="1:19" ht="16.899999999999999" customHeight="1">
      <c r="A100" s="141"/>
      <c r="B100" s="141"/>
      <c r="C100" s="141"/>
      <c r="D100" s="254"/>
      <c r="E100" s="255"/>
      <c r="F100" s="256"/>
      <c r="G100" s="255"/>
      <c r="H100" s="251"/>
      <c r="I100" s="251"/>
      <c r="J100" s="257">
        <f>ROUND(D100*F100*M92,2)</f>
        <v>0</v>
      </c>
      <c r="K100" s="258"/>
      <c r="L100" s="107">
        <v>7</v>
      </c>
      <c r="M100" s="44">
        <f t="shared" si="0"/>
        <v>1166.5899999999999</v>
      </c>
      <c r="N100" s="45">
        <f t="shared" si="1"/>
        <v>1166.5899999999999</v>
      </c>
      <c r="O100" s="48">
        <f t="shared" si="2"/>
        <v>1075.58</v>
      </c>
      <c r="P100" s="48">
        <v>1563.8</v>
      </c>
      <c r="Q100" s="85">
        <f t="shared" si="3"/>
        <v>2333.1799999999998</v>
      </c>
      <c r="R100" s="35"/>
      <c r="S100" s="124"/>
    </row>
    <row r="101" spans="1:19" ht="12" customHeight="1">
      <c r="A101" s="141" t="s">
        <v>320</v>
      </c>
      <c r="B101" s="141"/>
      <c r="C101" s="141"/>
      <c r="D101" s="249" t="s">
        <v>72</v>
      </c>
      <c r="E101" s="259"/>
      <c r="F101" s="248" t="s">
        <v>73</v>
      </c>
      <c r="G101" s="249"/>
      <c r="H101" s="250" t="str">
        <f>IF(D102="","",10)</f>
        <v/>
      </c>
      <c r="I101" s="251"/>
      <c r="J101" s="278" t="s">
        <v>74</v>
      </c>
      <c r="K101" s="279"/>
      <c r="L101" s="107">
        <v>10</v>
      </c>
      <c r="M101" s="44">
        <f t="shared" si="0"/>
        <v>1666.56</v>
      </c>
      <c r="N101" s="45">
        <f t="shared" si="1"/>
        <v>1666.56</v>
      </c>
      <c r="O101" s="48">
        <f t="shared" si="2"/>
        <v>1536.55</v>
      </c>
      <c r="P101" s="48">
        <v>2234</v>
      </c>
      <c r="Q101" s="85">
        <f t="shared" si="3"/>
        <v>3333.12</v>
      </c>
      <c r="R101" s="50"/>
      <c r="S101" s="124"/>
    </row>
    <row r="102" spans="1:19" ht="16.899999999999999" customHeight="1">
      <c r="A102" s="141"/>
      <c r="B102" s="141"/>
      <c r="C102" s="141"/>
      <c r="D102" s="254"/>
      <c r="E102" s="255"/>
      <c r="F102" s="256"/>
      <c r="G102" s="255"/>
      <c r="H102" s="251"/>
      <c r="I102" s="251"/>
      <c r="J102" s="257">
        <f>ROUND(D102*F102*$M$93,2)</f>
        <v>0</v>
      </c>
      <c r="K102" s="258"/>
      <c r="L102" s="108">
        <v>16</v>
      </c>
      <c r="M102" s="44">
        <f t="shared" si="0"/>
        <v>2666.5</v>
      </c>
      <c r="N102" s="45">
        <f>ROUND(P102*$N$90,2)</f>
        <v>2666.5</v>
      </c>
      <c r="O102" s="48">
        <f t="shared" si="2"/>
        <v>2458.4699999999998</v>
      </c>
      <c r="P102" s="51">
        <v>3574.4</v>
      </c>
      <c r="Q102" s="85">
        <f t="shared" si="3"/>
        <v>5333</v>
      </c>
      <c r="R102" s="50"/>
      <c r="S102" s="124"/>
    </row>
    <row r="103" spans="1:19" ht="12" customHeight="1">
      <c r="A103" s="141" t="s">
        <v>40</v>
      </c>
      <c r="B103" s="141"/>
      <c r="C103" s="141"/>
      <c r="D103" s="249" t="s">
        <v>75</v>
      </c>
      <c r="E103" s="259"/>
      <c r="F103" s="248" t="s">
        <v>76</v>
      </c>
      <c r="G103" s="249"/>
      <c r="H103" s="250" t="str">
        <f>IF(D104="","",13.33)</f>
        <v/>
      </c>
      <c r="I103" s="251"/>
      <c r="J103" s="278" t="s">
        <v>77</v>
      </c>
      <c r="K103" s="279"/>
      <c r="L103" s="109"/>
      <c r="M103" s="52"/>
      <c r="N103" s="52"/>
      <c r="O103" s="52"/>
      <c r="P103" s="52"/>
      <c r="Q103" s="50"/>
      <c r="R103" s="50"/>
      <c r="S103" s="124"/>
    </row>
    <row r="104" spans="1:19" ht="16.899999999999999" customHeight="1">
      <c r="A104" s="141"/>
      <c r="B104" s="141"/>
      <c r="C104" s="141"/>
      <c r="D104" s="254"/>
      <c r="E104" s="255"/>
      <c r="F104" s="256"/>
      <c r="G104" s="255"/>
      <c r="H104" s="251"/>
      <c r="I104" s="251"/>
      <c r="J104" s="257">
        <f>ROUND(D104*F104*$M$94,2)</f>
        <v>0</v>
      </c>
      <c r="K104" s="258"/>
      <c r="L104" s="125"/>
      <c r="M104" s="52"/>
      <c r="N104" s="52"/>
      <c r="O104" s="52"/>
      <c r="P104" s="52"/>
      <c r="Q104" s="50"/>
      <c r="R104" s="50"/>
      <c r="S104" s="124"/>
    </row>
    <row r="105" spans="1:19" ht="12" customHeight="1">
      <c r="A105" s="141" t="s">
        <v>41</v>
      </c>
      <c r="B105" s="141"/>
      <c r="C105" s="141"/>
      <c r="D105" s="249" t="s">
        <v>78</v>
      </c>
      <c r="E105" s="259"/>
      <c r="F105" s="248" t="s">
        <v>79</v>
      </c>
      <c r="G105" s="249"/>
      <c r="H105" s="250" t="str">
        <f>IF(D106="","",20)</f>
        <v/>
      </c>
      <c r="I105" s="251"/>
      <c r="J105" s="278" t="s">
        <v>80</v>
      </c>
      <c r="K105" s="279"/>
      <c r="L105" s="125"/>
      <c r="M105" s="50"/>
      <c r="N105" s="50"/>
      <c r="O105" s="50"/>
      <c r="P105" s="50"/>
      <c r="Q105" s="50"/>
      <c r="R105" s="50"/>
      <c r="S105" s="124"/>
    </row>
    <row r="106" spans="1:19" ht="16.899999999999999" customHeight="1">
      <c r="A106" s="141"/>
      <c r="B106" s="141"/>
      <c r="C106" s="141"/>
      <c r="D106" s="254"/>
      <c r="E106" s="255"/>
      <c r="F106" s="256"/>
      <c r="G106" s="255"/>
      <c r="H106" s="251"/>
      <c r="I106" s="251"/>
      <c r="J106" s="257">
        <f>ROUND(D106*F106*$M$95,2)</f>
        <v>0</v>
      </c>
      <c r="K106" s="258"/>
      <c r="L106" s="125"/>
      <c r="M106" s="50"/>
      <c r="N106" s="50"/>
      <c r="O106" s="50"/>
      <c r="P106" s="50"/>
      <c r="Q106" s="50"/>
      <c r="R106" s="50"/>
      <c r="S106" s="124"/>
    </row>
    <row r="107" spans="1:19" ht="12" customHeight="1">
      <c r="A107" s="141" t="s">
        <v>42</v>
      </c>
      <c r="B107" s="141"/>
      <c r="C107" s="141"/>
      <c r="D107" s="249" t="s">
        <v>81</v>
      </c>
      <c r="E107" s="259"/>
      <c r="F107" s="248" t="s">
        <v>82</v>
      </c>
      <c r="G107" s="249"/>
      <c r="H107" s="250" t="str">
        <f>IF(D108="","",40)</f>
        <v/>
      </c>
      <c r="I107" s="251"/>
      <c r="J107" s="278" t="s">
        <v>83</v>
      </c>
      <c r="K107" s="279"/>
      <c r="L107" s="125"/>
      <c r="M107" s="50"/>
      <c r="N107" s="50"/>
      <c r="O107" s="50"/>
      <c r="P107" s="50"/>
      <c r="Q107" s="50"/>
      <c r="R107" s="50"/>
      <c r="S107" s="124"/>
    </row>
    <row r="108" spans="1:19" ht="16.899999999999999" customHeight="1">
      <c r="A108" s="141"/>
      <c r="B108" s="141"/>
      <c r="C108" s="141"/>
      <c r="D108" s="254"/>
      <c r="E108" s="255"/>
      <c r="F108" s="256"/>
      <c r="G108" s="255"/>
      <c r="H108" s="251"/>
      <c r="I108" s="251"/>
      <c r="J108" s="257">
        <f>ROUND(D108*F108*$M$96,2)</f>
        <v>0</v>
      </c>
      <c r="K108" s="258"/>
      <c r="L108" s="125"/>
      <c r="M108" s="35"/>
      <c r="N108" s="35"/>
      <c r="O108" s="35"/>
      <c r="P108" s="35"/>
      <c r="Q108" s="35"/>
      <c r="R108" s="35"/>
      <c r="S108" s="124"/>
    </row>
    <row r="109" spans="1:19" ht="12" customHeight="1">
      <c r="A109" s="141" t="s">
        <v>43</v>
      </c>
      <c r="B109" s="141"/>
      <c r="C109" s="141"/>
      <c r="D109" s="249" t="s">
        <v>84</v>
      </c>
      <c r="E109" s="259"/>
      <c r="F109" s="248" t="s">
        <v>85</v>
      </c>
      <c r="G109" s="249"/>
      <c r="H109" s="250" t="str">
        <f>IF(D110="","",60)</f>
        <v/>
      </c>
      <c r="I109" s="251"/>
      <c r="J109" s="278" t="s">
        <v>86</v>
      </c>
      <c r="K109" s="279"/>
      <c r="L109" s="125"/>
      <c r="M109" s="53"/>
      <c r="N109" s="53"/>
      <c r="O109" s="53"/>
      <c r="P109" s="53"/>
      <c r="Q109" s="53"/>
      <c r="R109" s="53"/>
      <c r="S109" s="124"/>
    </row>
    <row r="110" spans="1:19" ht="16.899999999999999" customHeight="1">
      <c r="A110" s="141"/>
      <c r="B110" s="141"/>
      <c r="C110" s="141"/>
      <c r="D110" s="254"/>
      <c r="E110" s="255"/>
      <c r="F110" s="256"/>
      <c r="G110" s="255"/>
      <c r="H110" s="251"/>
      <c r="I110" s="251"/>
      <c r="J110" s="257">
        <f>ROUND(D110*F110*$M$97,2)</f>
        <v>0</v>
      </c>
      <c r="K110" s="258"/>
      <c r="L110" s="125"/>
      <c r="M110" s="54"/>
      <c r="N110" s="54"/>
      <c r="O110" s="54"/>
      <c r="P110" s="54"/>
      <c r="Q110" s="40"/>
      <c r="R110" s="54"/>
      <c r="S110" s="124"/>
    </row>
    <row r="111" spans="1:19" ht="12" customHeight="1">
      <c r="A111" s="141" t="s">
        <v>44</v>
      </c>
      <c r="B111" s="141"/>
      <c r="C111" s="141"/>
      <c r="D111" s="249" t="s">
        <v>87</v>
      </c>
      <c r="E111" s="259"/>
      <c r="F111" s="266" t="s">
        <v>88</v>
      </c>
      <c r="G111" s="266"/>
      <c r="H111" s="250" t="str">
        <f>IF(D112="","",109.99)</f>
        <v/>
      </c>
      <c r="I111" s="251"/>
      <c r="J111" s="278" t="s">
        <v>89</v>
      </c>
      <c r="K111" s="279"/>
      <c r="L111" s="125"/>
      <c r="M111" s="54"/>
      <c r="N111" s="54"/>
      <c r="O111" s="54"/>
      <c r="P111" s="54"/>
      <c r="Q111" s="40"/>
      <c r="R111" s="54"/>
      <c r="S111" s="124"/>
    </row>
    <row r="112" spans="1:19" ht="16.899999999999999" customHeight="1">
      <c r="A112" s="141"/>
      <c r="B112" s="141"/>
      <c r="C112" s="141"/>
      <c r="D112" s="254"/>
      <c r="E112" s="255"/>
      <c r="F112" s="256"/>
      <c r="G112" s="255"/>
      <c r="H112" s="251"/>
      <c r="I112" s="251"/>
      <c r="J112" s="257">
        <f>ROUND(D112*F112*$M$98,2)</f>
        <v>0</v>
      </c>
      <c r="K112" s="258"/>
      <c r="L112" s="125"/>
      <c r="M112" s="40"/>
      <c r="N112" s="40"/>
      <c r="O112" s="55"/>
      <c r="P112" s="55"/>
      <c r="Q112" s="55"/>
      <c r="R112" s="55"/>
      <c r="S112" s="124"/>
    </row>
    <row r="113" spans="1:19" ht="12" customHeight="1">
      <c r="A113" s="141" t="s">
        <v>45</v>
      </c>
      <c r="B113" s="141"/>
      <c r="C113" s="141"/>
      <c r="D113" s="249" t="s">
        <v>90</v>
      </c>
      <c r="E113" s="259"/>
      <c r="F113" s="248" t="s">
        <v>91</v>
      </c>
      <c r="G113" s="249"/>
      <c r="H113" s="250" t="str">
        <f>IF(D114="","",183.32)</f>
        <v/>
      </c>
      <c r="I113" s="251"/>
      <c r="J113" s="278" t="s">
        <v>92</v>
      </c>
      <c r="K113" s="279"/>
      <c r="L113" s="125"/>
      <c r="M113" s="49"/>
      <c r="N113" s="49"/>
      <c r="O113" s="49"/>
      <c r="P113" s="49"/>
      <c r="Q113" s="49"/>
      <c r="R113" s="49"/>
      <c r="S113" s="124"/>
    </row>
    <row r="114" spans="1:19" ht="16.899999999999999" customHeight="1">
      <c r="A114" s="141"/>
      <c r="B114" s="141"/>
      <c r="C114" s="141"/>
      <c r="D114" s="254"/>
      <c r="E114" s="255"/>
      <c r="F114" s="256"/>
      <c r="G114" s="255"/>
      <c r="H114" s="251"/>
      <c r="I114" s="251"/>
      <c r="J114" s="257">
        <f>ROUND(D114*F114*$M$99,2)</f>
        <v>0</v>
      </c>
      <c r="K114" s="258"/>
      <c r="L114" s="125"/>
      <c r="M114" s="35"/>
      <c r="N114" s="35"/>
      <c r="O114" s="35"/>
      <c r="P114" s="35"/>
      <c r="Q114" s="35"/>
      <c r="R114" s="35"/>
      <c r="S114" s="124"/>
    </row>
    <row r="115" spans="1:19" ht="12" customHeight="1">
      <c r="A115" s="141" t="s">
        <v>46</v>
      </c>
      <c r="B115" s="141"/>
      <c r="C115" s="141"/>
      <c r="D115" s="248" t="s">
        <v>92</v>
      </c>
      <c r="E115" s="259"/>
      <c r="F115" s="266" t="s">
        <v>271</v>
      </c>
      <c r="G115" s="266"/>
      <c r="H115" s="250" t="str">
        <f>IF(D116="","",1166.59)</f>
        <v/>
      </c>
      <c r="I115" s="251"/>
      <c r="J115" s="248" t="s">
        <v>93</v>
      </c>
      <c r="K115" s="259"/>
      <c r="L115" s="125"/>
      <c r="M115" s="50"/>
      <c r="N115" s="50"/>
      <c r="O115" s="50"/>
      <c r="P115" s="50"/>
      <c r="Q115" s="50"/>
      <c r="R115" s="50"/>
      <c r="S115" s="124"/>
    </row>
    <row r="116" spans="1:19" ht="16.899999999999999" customHeight="1">
      <c r="A116" s="141"/>
      <c r="B116" s="141"/>
      <c r="C116" s="141"/>
      <c r="D116" s="254"/>
      <c r="E116" s="255"/>
      <c r="F116" s="256"/>
      <c r="G116" s="255"/>
      <c r="H116" s="251"/>
      <c r="I116" s="251"/>
      <c r="J116" s="257">
        <f>ROUND(D116*F116*$M$100,2)</f>
        <v>0</v>
      </c>
      <c r="K116" s="258"/>
      <c r="L116" s="125"/>
      <c r="M116" s="35"/>
      <c r="N116" s="35"/>
      <c r="O116" s="35"/>
      <c r="P116" s="35"/>
      <c r="Q116" s="35"/>
      <c r="R116" s="35"/>
      <c r="S116" s="124"/>
    </row>
    <row r="117" spans="1:19" ht="12" customHeight="1">
      <c r="A117" s="141" t="s">
        <v>47</v>
      </c>
      <c r="B117" s="141"/>
      <c r="C117" s="141"/>
      <c r="D117" s="249" t="s">
        <v>94</v>
      </c>
      <c r="E117" s="259"/>
      <c r="F117" s="248" t="s">
        <v>96</v>
      </c>
      <c r="G117" s="249"/>
      <c r="H117" s="250" t="str">
        <f>IF(D118="","",1666.56)</f>
        <v/>
      </c>
      <c r="I117" s="251"/>
      <c r="J117" s="278" t="s">
        <v>97</v>
      </c>
      <c r="K117" s="279"/>
      <c r="L117" s="125"/>
      <c r="M117" s="50"/>
      <c r="N117" s="50"/>
      <c r="O117" s="50"/>
      <c r="P117" s="50"/>
      <c r="Q117" s="50"/>
      <c r="R117" s="50"/>
      <c r="S117" s="124"/>
    </row>
    <row r="118" spans="1:19" ht="16.899999999999999" customHeight="1">
      <c r="A118" s="141"/>
      <c r="B118" s="141"/>
      <c r="C118" s="141"/>
      <c r="D118" s="254"/>
      <c r="E118" s="255"/>
      <c r="F118" s="256"/>
      <c r="G118" s="255"/>
      <c r="H118" s="251"/>
      <c r="I118" s="251"/>
      <c r="J118" s="257">
        <f>ROUND(D118*F118*$M$101,2)</f>
        <v>0</v>
      </c>
      <c r="K118" s="258"/>
      <c r="L118" s="125"/>
      <c r="M118" s="50"/>
      <c r="N118" s="50"/>
      <c r="O118" s="50"/>
      <c r="P118" s="50"/>
      <c r="Q118" s="50"/>
      <c r="R118" s="50"/>
      <c r="S118" s="124"/>
    </row>
    <row r="119" spans="1:19" ht="12" customHeight="1">
      <c r="A119" s="141" t="s">
        <v>48</v>
      </c>
      <c r="B119" s="141"/>
      <c r="C119" s="141"/>
      <c r="D119" s="248" t="s">
        <v>98</v>
      </c>
      <c r="E119" s="259"/>
      <c r="F119" s="249" t="s">
        <v>99</v>
      </c>
      <c r="G119" s="249"/>
      <c r="H119" s="250" t="str">
        <f>IF(D120="","",2666.5)</f>
        <v/>
      </c>
      <c r="I119" s="251"/>
      <c r="J119" s="278" t="s">
        <v>100</v>
      </c>
      <c r="K119" s="279"/>
      <c r="L119" s="125"/>
      <c r="M119" s="50"/>
      <c r="N119" s="50"/>
      <c r="O119" s="50"/>
      <c r="P119" s="50"/>
      <c r="Q119" s="50"/>
      <c r="R119" s="50"/>
      <c r="S119" s="124"/>
    </row>
    <row r="120" spans="1:19" ht="16.899999999999999" customHeight="1">
      <c r="A120" s="141"/>
      <c r="B120" s="141"/>
      <c r="C120" s="141"/>
      <c r="D120" s="254"/>
      <c r="E120" s="255"/>
      <c r="F120" s="256"/>
      <c r="G120" s="255"/>
      <c r="H120" s="251"/>
      <c r="I120" s="251"/>
      <c r="J120" s="257">
        <f>ROUND(D120*F120*$M$102,2)</f>
        <v>0</v>
      </c>
      <c r="K120" s="258"/>
      <c r="L120" s="125"/>
      <c r="M120" s="50"/>
      <c r="N120" s="50"/>
      <c r="O120" s="50"/>
      <c r="P120" s="50"/>
      <c r="Q120" s="50"/>
      <c r="R120" s="50"/>
    </row>
    <row r="121" spans="1:19" ht="12" customHeight="1">
      <c r="A121" s="269" t="s">
        <v>285</v>
      </c>
      <c r="B121" s="270"/>
      <c r="C121" s="270"/>
      <c r="D121" s="270"/>
      <c r="E121" s="270"/>
      <c r="F121" s="270"/>
      <c r="G121" s="270"/>
      <c r="H121" s="270"/>
      <c r="I121" s="271"/>
      <c r="J121" s="248" t="s">
        <v>101</v>
      </c>
      <c r="K121" s="259"/>
      <c r="L121" s="103"/>
      <c r="M121" s="35"/>
      <c r="N121" s="35"/>
      <c r="O121" s="35"/>
      <c r="P121" s="35"/>
      <c r="Q121" s="35"/>
      <c r="R121" s="35"/>
      <c r="S121" s="40"/>
    </row>
    <row r="122" spans="1:19" ht="18" customHeight="1">
      <c r="A122" s="240" t="s">
        <v>362</v>
      </c>
      <c r="B122" s="241"/>
      <c r="C122" s="241"/>
      <c r="D122" s="241"/>
      <c r="E122" s="241"/>
      <c r="F122" s="241"/>
      <c r="G122" s="241"/>
      <c r="H122" s="241"/>
      <c r="I122" s="242"/>
      <c r="J122" s="287">
        <f>SUM(J100+J102+J104+J106+J108+J110+J112+J114+J116+J118+J120)</f>
        <v>0</v>
      </c>
      <c r="K122" s="288"/>
      <c r="L122" s="113"/>
      <c r="M122" s="56"/>
      <c r="N122" s="56"/>
      <c r="O122" s="56"/>
      <c r="P122" s="56"/>
      <c r="Q122" s="56"/>
      <c r="R122" s="56"/>
      <c r="S122" s="40"/>
    </row>
    <row r="123" spans="1:19" ht="17.45" customHeight="1">
      <c r="A123" s="272" t="s">
        <v>22</v>
      </c>
      <c r="B123" s="273"/>
      <c r="C123" s="273"/>
      <c r="D123" s="273"/>
      <c r="E123" s="273"/>
      <c r="F123" s="273"/>
      <c r="G123" s="273"/>
      <c r="H123" s="273"/>
      <c r="I123" s="273"/>
      <c r="J123" s="273"/>
      <c r="K123" s="274"/>
      <c r="L123" s="111"/>
      <c r="M123" s="55"/>
      <c r="N123" s="55"/>
      <c r="O123" s="55"/>
      <c r="P123" s="55"/>
      <c r="Q123" s="55"/>
      <c r="R123" s="55"/>
      <c r="S123" s="40"/>
    </row>
    <row r="124" spans="1:19" ht="28.9" customHeight="1">
      <c r="A124" s="275" t="s">
        <v>392</v>
      </c>
      <c r="B124" s="276"/>
      <c r="C124" s="276"/>
      <c r="D124" s="276"/>
      <c r="E124" s="276"/>
      <c r="F124" s="276"/>
      <c r="G124" s="276"/>
      <c r="H124" s="276"/>
      <c r="I124" s="276"/>
      <c r="J124" s="276"/>
      <c r="K124" s="277"/>
      <c r="L124" s="114"/>
      <c r="M124" s="57"/>
      <c r="N124" s="57"/>
      <c r="O124" s="57"/>
      <c r="P124" s="57"/>
      <c r="Q124" s="57"/>
      <c r="R124" s="58"/>
      <c r="S124" s="40"/>
    </row>
    <row r="125" spans="1:19" ht="46.15" customHeight="1">
      <c r="A125" s="141" t="s">
        <v>277</v>
      </c>
      <c r="B125" s="141"/>
      <c r="C125" s="141"/>
      <c r="D125" s="280" t="s">
        <v>269</v>
      </c>
      <c r="E125" s="281"/>
      <c r="F125" s="280" t="s">
        <v>36</v>
      </c>
      <c r="G125" s="281"/>
      <c r="H125" s="280" t="s">
        <v>372</v>
      </c>
      <c r="I125" s="281"/>
      <c r="J125" s="289" t="s">
        <v>315</v>
      </c>
      <c r="K125" s="290"/>
      <c r="L125" s="115"/>
      <c r="M125" s="59"/>
      <c r="N125" s="59"/>
      <c r="O125" s="59"/>
      <c r="P125" s="59"/>
      <c r="Q125" s="59"/>
      <c r="R125" s="59"/>
      <c r="S125" s="40"/>
    </row>
    <row r="126" spans="1:19" ht="12" customHeight="1">
      <c r="A126" s="141" t="s">
        <v>7</v>
      </c>
      <c r="B126" s="141"/>
      <c r="C126" s="141"/>
      <c r="D126" s="243" t="s">
        <v>8</v>
      </c>
      <c r="E126" s="244"/>
      <c r="F126" s="244" t="s">
        <v>9</v>
      </c>
      <c r="G126" s="245"/>
      <c r="H126" s="141" t="s">
        <v>10</v>
      </c>
      <c r="I126" s="141"/>
      <c r="J126" s="138" t="s">
        <v>11</v>
      </c>
      <c r="K126" s="140"/>
      <c r="L126" s="111"/>
      <c r="M126" s="55"/>
      <c r="N126" s="55"/>
      <c r="O126" s="55"/>
      <c r="P126" s="55"/>
      <c r="Q126" s="55"/>
      <c r="R126" s="55"/>
    </row>
    <row r="127" spans="1:19" ht="12" customHeight="1">
      <c r="A127" s="141" t="s">
        <v>61</v>
      </c>
      <c r="B127" s="141"/>
      <c r="C127" s="141"/>
      <c r="D127" s="249" t="s">
        <v>102</v>
      </c>
      <c r="E127" s="259"/>
      <c r="F127" s="248" t="s">
        <v>103</v>
      </c>
      <c r="G127" s="249"/>
      <c r="H127" s="250" t="str">
        <f>IF(D128="","",20)</f>
        <v/>
      </c>
      <c r="I127" s="251"/>
      <c r="J127" s="278" t="s">
        <v>104</v>
      </c>
      <c r="K127" s="279"/>
      <c r="L127" s="111"/>
      <c r="M127" s="55"/>
      <c r="N127" s="55"/>
      <c r="O127" s="55"/>
      <c r="P127" s="55"/>
      <c r="Q127" s="55"/>
      <c r="R127" s="55"/>
    </row>
    <row r="128" spans="1:19" ht="15" customHeight="1">
      <c r="A128" s="141"/>
      <c r="B128" s="141"/>
      <c r="C128" s="141"/>
      <c r="D128" s="254"/>
      <c r="E128" s="255"/>
      <c r="F128" s="256"/>
      <c r="G128" s="255"/>
      <c r="H128" s="251"/>
      <c r="I128" s="251"/>
      <c r="J128" s="257">
        <f>ROUND(D128*F128*M92,2)</f>
        <v>0</v>
      </c>
      <c r="K128" s="258"/>
      <c r="L128" s="111"/>
      <c r="M128" s="126"/>
      <c r="N128" s="55"/>
      <c r="O128" s="55"/>
      <c r="P128" s="55"/>
      <c r="Q128" s="55"/>
      <c r="R128" s="55"/>
    </row>
    <row r="129" spans="1:19" ht="12" customHeight="1">
      <c r="A129" s="141" t="s">
        <v>320</v>
      </c>
      <c r="B129" s="141"/>
      <c r="C129" s="141"/>
      <c r="D129" s="249" t="s">
        <v>105</v>
      </c>
      <c r="E129" s="259"/>
      <c r="F129" s="248" t="s">
        <v>106</v>
      </c>
      <c r="G129" s="249"/>
      <c r="H129" s="250" t="str">
        <f>IF(D130="","",10)</f>
        <v/>
      </c>
      <c r="I129" s="251"/>
      <c r="J129" s="278" t="s">
        <v>107</v>
      </c>
      <c r="K129" s="279"/>
      <c r="L129" s="111"/>
      <c r="M129" s="126"/>
      <c r="N129" s="55"/>
      <c r="O129" s="55"/>
      <c r="P129" s="55"/>
      <c r="Q129" s="55"/>
      <c r="R129" s="55"/>
    </row>
    <row r="130" spans="1:19" ht="15" customHeight="1">
      <c r="A130" s="141"/>
      <c r="B130" s="141"/>
      <c r="C130" s="141"/>
      <c r="D130" s="254"/>
      <c r="E130" s="255"/>
      <c r="F130" s="256"/>
      <c r="G130" s="255"/>
      <c r="H130" s="251"/>
      <c r="I130" s="251"/>
      <c r="J130" s="257">
        <f>ROUND(D130*F130*$M$93,2)</f>
        <v>0</v>
      </c>
      <c r="K130" s="258"/>
      <c r="L130" s="116"/>
      <c r="M130" s="126"/>
      <c r="N130" s="55"/>
      <c r="O130" s="60"/>
      <c r="P130" s="60"/>
      <c r="Q130" s="60"/>
      <c r="R130" s="60"/>
    </row>
    <row r="131" spans="1:19" ht="12" customHeight="1">
      <c r="A131" s="141" t="s">
        <v>40</v>
      </c>
      <c r="B131" s="141"/>
      <c r="C131" s="141"/>
      <c r="D131" s="249" t="s">
        <v>108</v>
      </c>
      <c r="E131" s="259"/>
      <c r="F131" s="248" t="s">
        <v>109</v>
      </c>
      <c r="G131" s="249"/>
      <c r="H131" s="250" t="str">
        <f>IF(D132="","",13.33)</f>
        <v/>
      </c>
      <c r="I131" s="251"/>
      <c r="J131" s="278" t="s">
        <v>110</v>
      </c>
      <c r="K131" s="279"/>
      <c r="L131" s="116"/>
      <c r="M131" s="126"/>
      <c r="N131" s="55"/>
      <c r="O131" s="60"/>
      <c r="P131" s="60"/>
      <c r="Q131" s="60"/>
      <c r="R131" s="60"/>
      <c r="S131" s="40"/>
    </row>
    <row r="132" spans="1:19" ht="15" customHeight="1">
      <c r="A132" s="141"/>
      <c r="B132" s="141"/>
      <c r="C132" s="141"/>
      <c r="D132" s="254"/>
      <c r="E132" s="255"/>
      <c r="F132" s="256"/>
      <c r="G132" s="255"/>
      <c r="H132" s="251"/>
      <c r="I132" s="251"/>
      <c r="J132" s="257">
        <f>ROUND(D132*F132*$M$94,2)</f>
        <v>0</v>
      </c>
      <c r="K132" s="258"/>
      <c r="L132" s="111"/>
      <c r="M132" s="126"/>
      <c r="N132" s="55"/>
      <c r="O132" s="55"/>
      <c r="P132" s="55"/>
      <c r="Q132" s="55"/>
      <c r="R132" s="55"/>
      <c r="S132" s="40"/>
    </row>
    <row r="133" spans="1:19" ht="12" customHeight="1">
      <c r="A133" s="141" t="s">
        <v>41</v>
      </c>
      <c r="B133" s="141"/>
      <c r="C133" s="141"/>
      <c r="D133" s="249" t="s">
        <v>111</v>
      </c>
      <c r="E133" s="259"/>
      <c r="F133" s="248" t="s">
        <v>112</v>
      </c>
      <c r="G133" s="249"/>
      <c r="H133" s="250" t="str">
        <f>IF(D134="","",20)</f>
        <v/>
      </c>
      <c r="I133" s="251"/>
      <c r="J133" s="278" t="s">
        <v>113</v>
      </c>
      <c r="K133" s="279"/>
      <c r="L133" s="117"/>
      <c r="M133" s="126"/>
      <c r="N133" s="55"/>
      <c r="O133" s="58"/>
      <c r="P133" s="58"/>
      <c r="Q133" s="58"/>
      <c r="R133" s="58"/>
      <c r="S133" s="40"/>
    </row>
    <row r="134" spans="1:19" ht="15" customHeight="1">
      <c r="A134" s="141"/>
      <c r="B134" s="141"/>
      <c r="C134" s="141"/>
      <c r="D134" s="254"/>
      <c r="E134" s="255"/>
      <c r="F134" s="256"/>
      <c r="G134" s="255"/>
      <c r="H134" s="251"/>
      <c r="I134" s="251"/>
      <c r="J134" s="257">
        <f>ROUND(D134*F134*$M$95,2)</f>
        <v>0</v>
      </c>
      <c r="K134" s="258"/>
      <c r="L134" s="103"/>
      <c r="M134" s="126"/>
      <c r="N134" s="55"/>
      <c r="O134" s="35"/>
      <c r="P134" s="35"/>
      <c r="Q134" s="35"/>
      <c r="R134" s="35"/>
      <c r="S134" s="40"/>
    </row>
    <row r="135" spans="1:19" ht="12" customHeight="1">
      <c r="A135" s="141" t="s">
        <v>42</v>
      </c>
      <c r="B135" s="141"/>
      <c r="C135" s="141"/>
      <c r="D135" s="249" t="s">
        <v>114</v>
      </c>
      <c r="E135" s="259"/>
      <c r="F135" s="248" t="s">
        <v>115</v>
      </c>
      <c r="G135" s="249"/>
      <c r="H135" s="250" t="str">
        <f>IF(D136="","",40)</f>
        <v/>
      </c>
      <c r="I135" s="251"/>
      <c r="J135" s="278" t="s">
        <v>116</v>
      </c>
      <c r="K135" s="279"/>
      <c r="L135" s="103"/>
      <c r="M135" s="126"/>
      <c r="N135" s="55"/>
      <c r="O135" s="35"/>
      <c r="P135" s="35"/>
      <c r="Q135" s="35"/>
      <c r="R135" s="35"/>
      <c r="S135" s="40"/>
    </row>
    <row r="136" spans="1:19" ht="15" customHeight="1">
      <c r="A136" s="141"/>
      <c r="B136" s="141"/>
      <c r="C136" s="141"/>
      <c r="D136" s="254"/>
      <c r="E136" s="255"/>
      <c r="F136" s="256"/>
      <c r="G136" s="255"/>
      <c r="H136" s="251"/>
      <c r="I136" s="251"/>
      <c r="J136" s="257">
        <f>ROUND(D136*F136*$M$96,2)</f>
        <v>0</v>
      </c>
      <c r="K136" s="258"/>
      <c r="L136" s="103"/>
      <c r="M136" s="126"/>
      <c r="N136" s="55"/>
      <c r="O136" s="35"/>
      <c r="P136" s="35"/>
      <c r="Q136" s="35"/>
      <c r="R136" s="35"/>
    </row>
    <row r="137" spans="1:19" ht="12" customHeight="1">
      <c r="A137" s="141" t="s">
        <v>43</v>
      </c>
      <c r="B137" s="141"/>
      <c r="C137" s="141"/>
      <c r="D137" s="249" t="s">
        <v>117</v>
      </c>
      <c r="E137" s="259"/>
      <c r="F137" s="248" t="s">
        <v>178</v>
      </c>
      <c r="G137" s="249"/>
      <c r="H137" s="250" t="str">
        <f>IF(D138="","",60)</f>
        <v/>
      </c>
      <c r="I137" s="251"/>
      <c r="J137" s="248" t="s">
        <v>118</v>
      </c>
      <c r="K137" s="259"/>
      <c r="L137" s="103"/>
      <c r="M137" s="126"/>
      <c r="N137" s="55"/>
      <c r="O137" s="35"/>
      <c r="P137" s="35"/>
      <c r="Q137" s="35"/>
      <c r="R137" s="35"/>
    </row>
    <row r="138" spans="1:19" ht="15" customHeight="1">
      <c r="A138" s="141"/>
      <c r="B138" s="141"/>
      <c r="C138" s="141"/>
      <c r="D138" s="254"/>
      <c r="E138" s="255"/>
      <c r="F138" s="256"/>
      <c r="G138" s="255"/>
      <c r="H138" s="251"/>
      <c r="I138" s="251"/>
      <c r="J138" s="257">
        <f>ROUND(D138*F138*$M$97,2)</f>
        <v>0</v>
      </c>
      <c r="K138" s="258"/>
      <c r="L138" s="103"/>
      <c r="M138" s="126"/>
      <c r="N138" s="55"/>
      <c r="O138" s="35"/>
      <c r="P138" s="35"/>
      <c r="Q138" s="35"/>
      <c r="R138" s="35"/>
    </row>
    <row r="139" spans="1:19" ht="12" customHeight="1">
      <c r="A139" s="141" t="s">
        <v>44</v>
      </c>
      <c r="B139" s="141"/>
      <c r="C139" s="141"/>
      <c r="D139" s="249" t="s">
        <v>179</v>
      </c>
      <c r="E139" s="259"/>
      <c r="F139" s="266" t="s">
        <v>119</v>
      </c>
      <c r="G139" s="266"/>
      <c r="H139" s="250" t="str">
        <f>IF(D140="","",109.99)</f>
        <v/>
      </c>
      <c r="I139" s="251"/>
      <c r="J139" s="248" t="s">
        <v>120</v>
      </c>
      <c r="K139" s="259"/>
      <c r="L139" s="111"/>
      <c r="M139" s="126"/>
      <c r="N139" s="55"/>
      <c r="O139" s="55"/>
      <c r="P139" s="55"/>
      <c r="Q139" s="55"/>
      <c r="R139" s="55"/>
    </row>
    <row r="140" spans="1:19" ht="15" customHeight="1">
      <c r="A140" s="141"/>
      <c r="B140" s="141"/>
      <c r="C140" s="141"/>
      <c r="D140" s="254"/>
      <c r="E140" s="255"/>
      <c r="F140" s="256"/>
      <c r="G140" s="255"/>
      <c r="H140" s="251"/>
      <c r="I140" s="251"/>
      <c r="J140" s="257">
        <f>ROUND(D140*F140*$M$98,2)</f>
        <v>0</v>
      </c>
      <c r="K140" s="258"/>
      <c r="L140" s="111"/>
      <c r="M140" s="126"/>
      <c r="N140" s="55"/>
      <c r="O140" s="55"/>
      <c r="P140" s="55"/>
      <c r="Q140" s="55"/>
      <c r="R140" s="55"/>
    </row>
    <row r="141" spans="1:19" ht="12" customHeight="1">
      <c r="A141" s="141" t="s">
        <v>45</v>
      </c>
      <c r="B141" s="141"/>
      <c r="C141" s="141"/>
      <c r="D141" s="249" t="s">
        <v>332</v>
      </c>
      <c r="E141" s="259"/>
      <c r="F141" s="248" t="s">
        <v>121</v>
      </c>
      <c r="G141" s="249"/>
      <c r="H141" s="250" t="str">
        <f>IF(D142="","",183.32)</f>
        <v/>
      </c>
      <c r="I141" s="251"/>
      <c r="J141" s="248" t="s">
        <v>122</v>
      </c>
      <c r="K141" s="259"/>
      <c r="L141" s="112"/>
      <c r="M141" s="126"/>
      <c r="N141" s="55"/>
      <c r="O141" s="49"/>
      <c r="P141" s="49"/>
      <c r="Q141" s="49"/>
      <c r="R141" s="49"/>
    </row>
    <row r="142" spans="1:19" ht="15" customHeight="1">
      <c r="A142" s="141"/>
      <c r="B142" s="141"/>
      <c r="C142" s="141"/>
      <c r="D142" s="254"/>
      <c r="E142" s="255"/>
      <c r="F142" s="256"/>
      <c r="G142" s="255"/>
      <c r="H142" s="251"/>
      <c r="I142" s="251"/>
      <c r="J142" s="257">
        <f>ROUND(D142*F142*M99,2)</f>
        <v>0</v>
      </c>
      <c r="K142" s="258"/>
      <c r="L142" s="103"/>
      <c r="M142" s="126"/>
      <c r="N142" s="55"/>
      <c r="O142" s="35"/>
      <c r="P142" s="35"/>
      <c r="Q142" s="35"/>
      <c r="R142" s="35"/>
    </row>
    <row r="143" spans="1:19" ht="12" customHeight="1">
      <c r="A143" s="141" t="s">
        <v>46</v>
      </c>
      <c r="B143" s="141"/>
      <c r="C143" s="141"/>
      <c r="D143" s="248" t="s">
        <v>123</v>
      </c>
      <c r="E143" s="259"/>
      <c r="F143" s="266" t="s">
        <v>124</v>
      </c>
      <c r="G143" s="266"/>
      <c r="H143" s="250" t="str">
        <f>IF(D144="","",1166.59)</f>
        <v/>
      </c>
      <c r="I143" s="251"/>
      <c r="J143" s="291" t="s">
        <v>333</v>
      </c>
      <c r="K143" s="292"/>
      <c r="L143" s="110"/>
      <c r="M143" s="126"/>
      <c r="N143" s="55"/>
      <c r="O143" s="53"/>
      <c r="P143" s="53"/>
      <c r="Q143" s="53"/>
      <c r="R143" s="53"/>
    </row>
    <row r="144" spans="1:19" ht="15" customHeight="1">
      <c r="A144" s="141"/>
      <c r="B144" s="141"/>
      <c r="C144" s="141"/>
      <c r="D144" s="254"/>
      <c r="E144" s="255"/>
      <c r="F144" s="256"/>
      <c r="G144" s="255"/>
      <c r="H144" s="251"/>
      <c r="I144" s="251"/>
      <c r="J144" s="257">
        <f>ROUND(D144*F144*M100,2)</f>
        <v>0</v>
      </c>
      <c r="K144" s="258"/>
      <c r="L144" s="111"/>
      <c r="M144" s="126"/>
      <c r="N144" s="55"/>
      <c r="O144" s="55"/>
      <c r="P144" s="55"/>
      <c r="Q144" s="55"/>
      <c r="R144" s="55"/>
    </row>
    <row r="145" spans="1:28" ht="12" customHeight="1">
      <c r="A145" s="141" t="s">
        <v>47</v>
      </c>
      <c r="B145" s="141"/>
      <c r="C145" s="141"/>
      <c r="D145" s="249" t="s">
        <v>125</v>
      </c>
      <c r="E145" s="259"/>
      <c r="F145" s="248" t="s">
        <v>126</v>
      </c>
      <c r="G145" s="249"/>
      <c r="H145" s="250" t="str">
        <f>IF(D146="","",1666.56)</f>
        <v/>
      </c>
      <c r="I145" s="251"/>
      <c r="J145" s="248" t="s">
        <v>127</v>
      </c>
      <c r="K145" s="259"/>
      <c r="L145" s="117"/>
      <c r="M145" s="126"/>
      <c r="N145" s="55"/>
      <c r="O145" s="58"/>
      <c r="P145" s="58"/>
      <c r="Q145" s="58"/>
      <c r="R145" s="58"/>
    </row>
    <row r="146" spans="1:28" ht="15" customHeight="1">
      <c r="A146" s="141"/>
      <c r="B146" s="141"/>
      <c r="C146" s="141"/>
      <c r="D146" s="254"/>
      <c r="E146" s="255"/>
      <c r="F146" s="256"/>
      <c r="G146" s="255"/>
      <c r="H146" s="251"/>
      <c r="I146" s="251"/>
      <c r="J146" s="257">
        <f>ROUND(D146*F146*$M$101,2)</f>
        <v>0</v>
      </c>
      <c r="K146" s="258"/>
      <c r="L146" s="118"/>
      <c r="M146" s="126"/>
      <c r="N146" s="55"/>
      <c r="O146" s="55"/>
      <c r="P146" s="55"/>
      <c r="Q146" s="55"/>
      <c r="R146" s="55"/>
    </row>
    <row r="147" spans="1:28" ht="12" customHeight="1">
      <c r="A147" s="141" t="s">
        <v>48</v>
      </c>
      <c r="B147" s="141"/>
      <c r="C147" s="141"/>
      <c r="D147" s="248" t="s">
        <v>128</v>
      </c>
      <c r="E147" s="259"/>
      <c r="F147" s="266" t="s">
        <v>129</v>
      </c>
      <c r="G147" s="266"/>
      <c r="H147" s="250" t="str">
        <f>IF(D148="","",2666.5)</f>
        <v/>
      </c>
      <c r="I147" s="251"/>
      <c r="J147" s="248" t="s">
        <v>130</v>
      </c>
      <c r="K147" s="259"/>
      <c r="L147" s="110"/>
      <c r="M147" s="126"/>
      <c r="N147" s="55"/>
      <c r="O147" s="53"/>
      <c r="P147" s="53"/>
      <c r="Q147" s="53"/>
      <c r="R147" s="53"/>
    </row>
    <row r="148" spans="1:28" ht="15" customHeight="1">
      <c r="A148" s="141"/>
      <c r="B148" s="141"/>
      <c r="C148" s="141"/>
      <c r="D148" s="254"/>
      <c r="E148" s="255"/>
      <c r="F148" s="256"/>
      <c r="G148" s="255"/>
      <c r="H148" s="251"/>
      <c r="I148" s="251"/>
      <c r="J148" s="257">
        <f>ROUND(D148*F148*$M$102,2)</f>
        <v>0</v>
      </c>
      <c r="K148" s="258"/>
      <c r="L148" s="119"/>
      <c r="M148" s="126"/>
      <c r="N148" s="55"/>
      <c r="O148" s="61"/>
      <c r="P148" s="61"/>
      <c r="Q148" s="61"/>
      <c r="R148" s="61"/>
    </row>
    <row r="149" spans="1:28" ht="18" customHeight="1">
      <c r="A149" s="293" t="s">
        <v>317</v>
      </c>
      <c r="B149" s="294"/>
      <c r="C149" s="294"/>
      <c r="D149" s="294"/>
      <c r="E149" s="294"/>
      <c r="F149" s="294"/>
      <c r="G149" s="294"/>
      <c r="H149" s="294"/>
      <c r="I149" s="295"/>
      <c r="J149" s="248" t="s">
        <v>131</v>
      </c>
      <c r="K149" s="259"/>
      <c r="L149" s="119"/>
      <c r="M149" s="61"/>
      <c r="N149" s="61"/>
      <c r="O149" s="61"/>
      <c r="P149" s="61"/>
      <c r="Q149" s="61"/>
      <c r="R149" s="61"/>
    </row>
    <row r="150" spans="1:28" ht="12.6" customHeight="1">
      <c r="A150" s="150" t="s">
        <v>363</v>
      </c>
      <c r="B150" s="151"/>
      <c r="C150" s="151"/>
      <c r="D150" s="151"/>
      <c r="E150" s="151"/>
      <c r="F150" s="151"/>
      <c r="G150" s="151"/>
      <c r="H150" s="151"/>
      <c r="I150" s="152"/>
      <c r="J150" s="285">
        <f>SUM(J128+J130+J132+J134+J136+J138+J140+J142+J144+J146+J148)</f>
        <v>0</v>
      </c>
      <c r="K150" s="286"/>
      <c r="L150" s="120"/>
      <c r="M150" s="62"/>
      <c r="N150" s="62"/>
      <c r="O150" s="62"/>
      <c r="P150" s="62"/>
      <c r="Q150" s="62"/>
      <c r="R150" s="62"/>
    </row>
    <row r="151" spans="1:28" ht="18" customHeight="1">
      <c r="A151" s="272" t="s">
        <v>23</v>
      </c>
      <c r="B151" s="273"/>
      <c r="C151" s="273"/>
      <c r="D151" s="273"/>
      <c r="E151" s="273"/>
      <c r="F151" s="273"/>
      <c r="G151" s="273"/>
      <c r="H151" s="273"/>
      <c r="I151" s="273"/>
      <c r="J151" s="273"/>
      <c r="K151" s="274"/>
      <c r="L151" s="104"/>
      <c r="M151" s="36"/>
      <c r="N151" s="36"/>
      <c r="O151" s="36"/>
      <c r="P151" s="36"/>
      <c r="Q151" s="36"/>
      <c r="R151" s="36"/>
    </row>
    <row r="152" spans="1:28" ht="27.4" customHeight="1">
      <c r="A152" s="296" t="s">
        <v>321</v>
      </c>
      <c r="B152" s="297"/>
      <c r="C152" s="297"/>
      <c r="D152" s="297"/>
      <c r="E152" s="297"/>
      <c r="F152" s="297"/>
      <c r="G152" s="297"/>
      <c r="H152" s="297"/>
      <c r="I152" s="297"/>
      <c r="J152" s="297"/>
      <c r="K152" s="298"/>
      <c r="L152" s="104"/>
      <c r="M152" s="36"/>
      <c r="N152" s="36"/>
      <c r="O152" s="36"/>
      <c r="P152" s="63"/>
      <c r="Q152" s="36"/>
      <c r="R152" s="36"/>
    </row>
    <row r="153" spans="1:28" ht="43.9" customHeight="1">
      <c r="A153" s="141" t="s">
        <v>277</v>
      </c>
      <c r="B153" s="141"/>
      <c r="C153" s="141"/>
      <c r="D153" s="245" t="s">
        <v>6</v>
      </c>
      <c r="E153" s="243"/>
      <c r="F153" s="245" t="s">
        <v>36</v>
      </c>
      <c r="G153" s="243"/>
      <c r="H153" s="245" t="s">
        <v>371</v>
      </c>
      <c r="I153" s="243"/>
      <c r="J153" s="246" t="s">
        <v>322</v>
      </c>
      <c r="K153" s="247"/>
      <c r="L153" s="121"/>
      <c r="M153" s="64"/>
      <c r="N153" s="64"/>
      <c r="O153" s="64"/>
      <c r="P153" s="63"/>
      <c r="Q153" s="64"/>
      <c r="R153" s="64"/>
    </row>
    <row r="154" spans="1:28" ht="12.6" customHeight="1">
      <c r="A154" s="141" t="s">
        <v>7</v>
      </c>
      <c r="B154" s="141"/>
      <c r="C154" s="141"/>
      <c r="D154" s="243" t="s">
        <v>8</v>
      </c>
      <c r="E154" s="244"/>
      <c r="F154" s="244" t="s">
        <v>9</v>
      </c>
      <c r="G154" s="245"/>
      <c r="H154" s="141" t="s">
        <v>10</v>
      </c>
      <c r="I154" s="141"/>
      <c r="J154" s="138" t="s">
        <v>11</v>
      </c>
      <c r="K154" s="140"/>
      <c r="S154" s="65"/>
      <c r="T154" s="66"/>
      <c r="U154" s="18"/>
      <c r="V154" s="18"/>
      <c r="W154" s="19"/>
      <c r="X154" s="18"/>
      <c r="Y154" s="18"/>
      <c r="Z154" s="18"/>
      <c r="AA154" s="18"/>
      <c r="AB154" s="18"/>
    </row>
    <row r="155" spans="1:28" ht="11.45" customHeight="1">
      <c r="A155" s="141" t="s">
        <v>95</v>
      </c>
      <c r="B155" s="141"/>
      <c r="C155" s="141"/>
      <c r="D155" s="249" t="s">
        <v>132</v>
      </c>
      <c r="E155" s="259"/>
      <c r="F155" s="248" t="s">
        <v>133</v>
      </c>
      <c r="G155" s="249"/>
      <c r="H155" s="250" t="str">
        <f>IF(D156="","",13.33)</f>
        <v/>
      </c>
      <c r="I155" s="251"/>
      <c r="J155" s="278" t="s">
        <v>134</v>
      </c>
      <c r="K155" s="279"/>
      <c r="S155" s="65"/>
      <c r="T155" s="66"/>
      <c r="U155" s="18"/>
      <c r="V155" s="18"/>
      <c r="W155" s="19"/>
      <c r="X155" s="18"/>
      <c r="Y155" s="18"/>
      <c r="Z155" s="18"/>
      <c r="AA155" s="18"/>
      <c r="AB155" s="18"/>
    </row>
    <row r="156" spans="1:28" ht="15" customHeight="1">
      <c r="A156" s="141"/>
      <c r="B156" s="141"/>
      <c r="C156" s="141"/>
      <c r="D156" s="254"/>
      <c r="E156" s="255"/>
      <c r="F156" s="256"/>
      <c r="G156" s="255"/>
      <c r="H156" s="251"/>
      <c r="I156" s="251"/>
      <c r="J156" s="257">
        <f>ROUND(D156*F156*$M$91,2)</f>
        <v>0</v>
      </c>
      <c r="K156" s="258"/>
      <c r="M156" s="127"/>
      <c r="S156" s="65"/>
      <c r="T156" s="18">
        <v>1</v>
      </c>
      <c r="U156" s="18">
        <v>2.17</v>
      </c>
      <c r="V156" s="18">
        <v>4.33</v>
      </c>
      <c r="W156" s="19">
        <v>8.66</v>
      </c>
      <c r="X156" s="18">
        <v>12.99</v>
      </c>
      <c r="Y156" s="18">
        <v>17.32</v>
      </c>
      <c r="Z156" s="18">
        <v>21.65</v>
      </c>
      <c r="AA156" s="18">
        <v>25.98</v>
      </c>
      <c r="AB156" s="18">
        <v>30.31</v>
      </c>
    </row>
    <row r="157" spans="1:28" ht="11.45" customHeight="1">
      <c r="A157" s="141" t="s">
        <v>320</v>
      </c>
      <c r="B157" s="141"/>
      <c r="C157" s="141"/>
      <c r="D157" s="249" t="s">
        <v>135</v>
      </c>
      <c r="E157" s="259"/>
      <c r="F157" s="248" t="s">
        <v>136</v>
      </c>
      <c r="G157" s="249"/>
      <c r="H157" s="250" t="str">
        <f>IF(D158="","",10)</f>
        <v/>
      </c>
      <c r="I157" s="251"/>
      <c r="J157" s="278" t="s">
        <v>137</v>
      </c>
      <c r="K157" s="279"/>
      <c r="M157" s="127"/>
      <c r="S157" s="65"/>
      <c r="T157" s="67" t="s">
        <v>37</v>
      </c>
      <c r="U157" s="67" t="s">
        <v>38</v>
      </c>
      <c r="V157" s="18"/>
      <c r="W157" s="19"/>
      <c r="X157" s="18"/>
      <c r="Y157" s="18"/>
      <c r="Z157" s="18"/>
      <c r="AA157" s="18"/>
      <c r="AB157" s="18"/>
    </row>
    <row r="158" spans="1:28" ht="15" customHeight="1">
      <c r="A158" s="141"/>
      <c r="B158" s="141"/>
      <c r="C158" s="141"/>
      <c r="D158" s="254"/>
      <c r="E158" s="255"/>
      <c r="F158" s="256"/>
      <c r="G158" s="255"/>
      <c r="H158" s="251"/>
      <c r="I158" s="251"/>
      <c r="J158" s="257">
        <f>ROUND(D158*F158*$M$93,2)</f>
        <v>0</v>
      </c>
      <c r="K158" s="258"/>
      <c r="M158" s="127"/>
    </row>
    <row r="159" spans="1:28" ht="11.45" customHeight="1">
      <c r="A159" s="141" t="s">
        <v>40</v>
      </c>
      <c r="B159" s="141"/>
      <c r="C159" s="141"/>
      <c r="D159" s="249" t="s">
        <v>138</v>
      </c>
      <c r="E159" s="259"/>
      <c r="F159" s="248" t="s">
        <v>139</v>
      </c>
      <c r="G159" s="249"/>
      <c r="H159" s="250" t="str">
        <f>IF(D160="","",13.33)</f>
        <v/>
      </c>
      <c r="I159" s="251"/>
      <c r="J159" s="278" t="s">
        <v>140</v>
      </c>
      <c r="K159" s="279"/>
      <c r="M159" s="127"/>
    </row>
    <row r="160" spans="1:28" ht="15" customHeight="1">
      <c r="A160" s="141"/>
      <c r="B160" s="141"/>
      <c r="C160" s="141"/>
      <c r="D160" s="254"/>
      <c r="E160" s="255"/>
      <c r="F160" s="256"/>
      <c r="G160" s="255"/>
      <c r="H160" s="251"/>
      <c r="I160" s="251"/>
      <c r="J160" s="257">
        <f>ROUND(D160*F160*$M$94,2)</f>
        <v>0</v>
      </c>
      <c r="K160" s="258"/>
      <c r="M160" s="127"/>
    </row>
    <row r="161" spans="1:32" s="69" customFormat="1" ht="11.45" customHeight="1">
      <c r="A161" s="141" t="s">
        <v>41</v>
      </c>
      <c r="B161" s="141"/>
      <c r="C161" s="141"/>
      <c r="D161" s="249" t="s">
        <v>141</v>
      </c>
      <c r="E161" s="259"/>
      <c r="F161" s="248" t="s">
        <v>142</v>
      </c>
      <c r="G161" s="249"/>
      <c r="H161" s="250" t="str">
        <f>IF(D162="","",20)</f>
        <v/>
      </c>
      <c r="I161" s="251"/>
      <c r="J161" s="278" t="s">
        <v>143</v>
      </c>
      <c r="K161" s="279"/>
      <c r="L161" s="122"/>
      <c r="M161" s="127"/>
      <c r="N161" s="68"/>
      <c r="O161" s="68"/>
      <c r="P161" s="68"/>
      <c r="Q161" s="68"/>
      <c r="R161" s="68"/>
      <c r="S161" s="68"/>
      <c r="T161" s="68"/>
      <c r="U161" s="68"/>
      <c r="V161" s="68"/>
      <c r="W161" s="68"/>
      <c r="X161" s="68"/>
      <c r="Y161" s="68"/>
      <c r="Z161" s="68"/>
      <c r="AA161" s="68"/>
      <c r="AB161" s="68"/>
      <c r="AC161" s="68"/>
      <c r="AD161" s="68"/>
      <c r="AE161" s="68"/>
      <c r="AF161" s="68"/>
    </row>
    <row r="162" spans="1:32" ht="15" customHeight="1">
      <c r="A162" s="141"/>
      <c r="B162" s="141"/>
      <c r="C162" s="141"/>
      <c r="D162" s="254"/>
      <c r="E162" s="255"/>
      <c r="F162" s="256"/>
      <c r="G162" s="255"/>
      <c r="H162" s="251"/>
      <c r="I162" s="251"/>
      <c r="J162" s="257">
        <f>ROUND(D162*F162*$M$92,2)</f>
        <v>0</v>
      </c>
      <c r="K162" s="258"/>
      <c r="M162" s="127"/>
    </row>
    <row r="163" spans="1:32" s="26" customFormat="1" ht="11.45" customHeight="1">
      <c r="A163" s="141" t="s">
        <v>42</v>
      </c>
      <c r="B163" s="141"/>
      <c r="C163" s="141"/>
      <c r="D163" s="249" t="s">
        <v>144</v>
      </c>
      <c r="E163" s="259"/>
      <c r="F163" s="248" t="s">
        <v>145</v>
      </c>
      <c r="G163" s="249"/>
      <c r="H163" s="250" t="str">
        <f>IF(D164="","",40)</f>
        <v/>
      </c>
      <c r="I163" s="251"/>
      <c r="J163" s="278" t="s">
        <v>146</v>
      </c>
      <c r="K163" s="279"/>
      <c r="L163" s="101"/>
      <c r="M163" s="127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/>
      <c r="AB163" s="70"/>
      <c r="AC163" s="70"/>
      <c r="AD163" s="70"/>
      <c r="AE163" s="70"/>
      <c r="AF163" s="70"/>
    </row>
    <row r="164" spans="1:32" ht="15" customHeight="1">
      <c r="A164" s="141"/>
      <c r="B164" s="141"/>
      <c r="C164" s="141"/>
      <c r="D164" s="254"/>
      <c r="E164" s="255"/>
      <c r="F164" s="256"/>
      <c r="G164" s="255"/>
      <c r="H164" s="251"/>
      <c r="I164" s="251"/>
      <c r="J164" s="257">
        <f>ROUND(D164*F164*$M$96,2)</f>
        <v>0</v>
      </c>
      <c r="K164" s="258"/>
      <c r="M164" s="127"/>
    </row>
    <row r="165" spans="1:32" ht="11.45" customHeight="1">
      <c r="A165" s="141" t="s">
        <v>43</v>
      </c>
      <c r="B165" s="141"/>
      <c r="C165" s="141"/>
      <c r="D165" s="249" t="s">
        <v>147</v>
      </c>
      <c r="E165" s="259"/>
      <c r="F165" s="248" t="s">
        <v>148</v>
      </c>
      <c r="G165" s="249"/>
      <c r="H165" s="250" t="str">
        <f>IF(D166="","",60)</f>
        <v/>
      </c>
      <c r="I165" s="251"/>
      <c r="J165" s="278" t="s">
        <v>149</v>
      </c>
      <c r="K165" s="279"/>
      <c r="M165" s="127"/>
    </row>
    <row r="166" spans="1:32" ht="15" customHeight="1">
      <c r="A166" s="141"/>
      <c r="B166" s="141"/>
      <c r="C166" s="141"/>
      <c r="D166" s="254"/>
      <c r="E166" s="255"/>
      <c r="F166" s="256"/>
      <c r="G166" s="255"/>
      <c r="H166" s="251"/>
      <c r="I166" s="251"/>
      <c r="J166" s="257">
        <f>ROUND(D166*F166*$M$97,2)</f>
        <v>0</v>
      </c>
      <c r="K166" s="258"/>
      <c r="M166" s="127"/>
    </row>
    <row r="167" spans="1:32" ht="11.45" customHeight="1">
      <c r="A167" s="141" t="s">
        <v>44</v>
      </c>
      <c r="B167" s="141"/>
      <c r="C167" s="141"/>
      <c r="D167" s="249" t="s">
        <v>150</v>
      </c>
      <c r="E167" s="259"/>
      <c r="F167" s="266" t="s">
        <v>151</v>
      </c>
      <c r="G167" s="266"/>
      <c r="H167" s="250" t="str">
        <f>IF(D168="","",109.99)</f>
        <v/>
      </c>
      <c r="I167" s="251"/>
      <c r="J167" s="278" t="s">
        <v>152</v>
      </c>
      <c r="K167" s="279"/>
      <c r="M167" s="127"/>
    </row>
    <row r="168" spans="1:32" ht="15" customHeight="1">
      <c r="A168" s="141"/>
      <c r="B168" s="141"/>
      <c r="C168" s="141"/>
      <c r="D168" s="254"/>
      <c r="E168" s="255"/>
      <c r="F168" s="256"/>
      <c r="G168" s="255"/>
      <c r="H168" s="251"/>
      <c r="I168" s="251"/>
      <c r="J168" s="257">
        <f>ROUND(D168*F168*$M$98,2)</f>
        <v>0</v>
      </c>
      <c r="K168" s="258"/>
      <c r="M168" s="127"/>
    </row>
    <row r="169" spans="1:32" ht="11.45" customHeight="1">
      <c r="A169" s="141" t="s">
        <v>45</v>
      </c>
      <c r="B169" s="141"/>
      <c r="C169" s="141"/>
      <c r="D169" s="249" t="s">
        <v>334</v>
      </c>
      <c r="E169" s="259"/>
      <c r="F169" s="248" t="s">
        <v>153</v>
      </c>
      <c r="G169" s="249"/>
      <c r="H169" s="250" t="str">
        <f>IF(D170="","",183.32)</f>
        <v/>
      </c>
      <c r="I169" s="251"/>
      <c r="J169" s="278" t="s">
        <v>154</v>
      </c>
      <c r="K169" s="279"/>
      <c r="M169" s="127"/>
    </row>
    <row r="170" spans="1:32" ht="15" customHeight="1">
      <c r="A170" s="141"/>
      <c r="B170" s="141"/>
      <c r="C170" s="141"/>
      <c r="D170" s="254"/>
      <c r="E170" s="255"/>
      <c r="F170" s="256"/>
      <c r="G170" s="255"/>
      <c r="H170" s="251"/>
      <c r="I170" s="251"/>
      <c r="J170" s="257">
        <f>ROUND(D170*F170*$M$99,2)</f>
        <v>0</v>
      </c>
      <c r="K170" s="258"/>
      <c r="M170" s="127"/>
    </row>
    <row r="171" spans="1:32" ht="11.45" customHeight="1">
      <c r="A171" s="141" t="s">
        <v>46</v>
      </c>
      <c r="B171" s="141"/>
      <c r="C171" s="141"/>
      <c r="D171" s="248" t="s">
        <v>155</v>
      </c>
      <c r="E171" s="259"/>
      <c r="F171" s="266" t="s">
        <v>26</v>
      </c>
      <c r="G171" s="266"/>
      <c r="H171" s="250" t="str">
        <f>IF(D172="","",1166.59)</f>
        <v/>
      </c>
      <c r="I171" s="251"/>
      <c r="J171" s="248" t="s">
        <v>180</v>
      </c>
      <c r="K171" s="259"/>
      <c r="M171" s="127"/>
    </row>
    <row r="172" spans="1:32" ht="15" customHeight="1">
      <c r="A172" s="141"/>
      <c r="B172" s="141"/>
      <c r="C172" s="141"/>
      <c r="D172" s="254"/>
      <c r="E172" s="255"/>
      <c r="F172" s="256"/>
      <c r="G172" s="255"/>
      <c r="H172" s="251"/>
      <c r="I172" s="251"/>
      <c r="J172" s="257">
        <f>ROUND(D172*F172*$M$100,2)</f>
        <v>0</v>
      </c>
      <c r="K172" s="258"/>
      <c r="M172" s="127"/>
    </row>
    <row r="173" spans="1:32" ht="11.45" customHeight="1">
      <c r="A173" s="141" t="s">
        <v>47</v>
      </c>
      <c r="B173" s="141"/>
      <c r="C173" s="141"/>
      <c r="D173" s="249" t="s">
        <v>181</v>
      </c>
      <c r="E173" s="259"/>
      <c r="F173" s="248" t="s">
        <v>182</v>
      </c>
      <c r="G173" s="249"/>
      <c r="H173" s="250" t="str">
        <f>IF(D174="","",1666.56)</f>
        <v/>
      </c>
      <c r="I173" s="251"/>
      <c r="J173" s="278" t="s">
        <v>236</v>
      </c>
      <c r="K173" s="279"/>
      <c r="M173" s="127"/>
    </row>
    <row r="174" spans="1:32" ht="15" customHeight="1">
      <c r="A174" s="141"/>
      <c r="B174" s="141"/>
      <c r="C174" s="141"/>
      <c r="D174" s="254"/>
      <c r="E174" s="255"/>
      <c r="F174" s="256"/>
      <c r="G174" s="255"/>
      <c r="H174" s="251"/>
      <c r="I174" s="251"/>
      <c r="J174" s="257">
        <f>ROUND(D174*F174*$M$101,2)</f>
        <v>0</v>
      </c>
      <c r="K174" s="258"/>
      <c r="M174" s="127"/>
    </row>
    <row r="175" spans="1:32" ht="11.45" customHeight="1">
      <c r="A175" s="141" t="s">
        <v>48</v>
      </c>
      <c r="B175" s="141"/>
      <c r="C175" s="141"/>
      <c r="D175" s="248" t="s">
        <v>237</v>
      </c>
      <c r="E175" s="259"/>
      <c r="F175" s="249" t="s">
        <v>238</v>
      </c>
      <c r="G175" s="249"/>
      <c r="H175" s="250" t="str">
        <f>IF(D176="","",2666.5)</f>
        <v/>
      </c>
      <c r="I175" s="251"/>
      <c r="J175" s="278" t="s">
        <v>239</v>
      </c>
      <c r="K175" s="279"/>
      <c r="M175" s="127"/>
    </row>
    <row r="176" spans="1:32" ht="15" customHeight="1">
      <c r="A176" s="141"/>
      <c r="B176" s="141"/>
      <c r="C176" s="141"/>
      <c r="D176" s="254"/>
      <c r="E176" s="255"/>
      <c r="F176" s="256"/>
      <c r="G176" s="255"/>
      <c r="H176" s="251"/>
      <c r="I176" s="251"/>
      <c r="J176" s="257">
        <f>ROUND(D176*F176*$M$102,2)</f>
        <v>0</v>
      </c>
      <c r="K176" s="258"/>
      <c r="M176" s="127"/>
    </row>
    <row r="177" spans="1:32" ht="12" customHeight="1">
      <c r="A177" s="269" t="s">
        <v>317</v>
      </c>
      <c r="B177" s="270"/>
      <c r="C177" s="270"/>
      <c r="D177" s="270"/>
      <c r="E177" s="270"/>
      <c r="F177" s="270"/>
      <c r="G177" s="270"/>
      <c r="H177" s="270"/>
      <c r="I177" s="271"/>
      <c r="J177" s="248" t="s">
        <v>240</v>
      </c>
      <c r="K177" s="259"/>
    </row>
    <row r="178" spans="1:32" ht="18" customHeight="1">
      <c r="A178" s="240" t="s">
        <v>364</v>
      </c>
      <c r="B178" s="241"/>
      <c r="C178" s="241"/>
      <c r="D178" s="241"/>
      <c r="E178" s="241"/>
      <c r="F178" s="241"/>
      <c r="G178" s="241"/>
      <c r="H178" s="241"/>
      <c r="I178" s="242"/>
      <c r="J178" s="287">
        <f>SUM(J156+J158+J160+J162+J164+J166+J168+J170+J172+J174+J176)</f>
        <v>0</v>
      </c>
      <c r="K178" s="288"/>
    </row>
    <row r="179" spans="1:32" ht="18" customHeight="1">
      <c r="A179" s="166" t="s">
        <v>24</v>
      </c>
      <c r="B179" s="167"/>
      <c r="C179" s="167"/>
      <c r="D179" s="167"/>
      <c r="E179" s="167"/>
      <c r="F179" s="167"/>
      <c r="G179" s="167"/>
      <c r="H179" s="167"/>
      <c r="I179" s="167"/>
      <c r="J179" s="167"/>
      <c r="K179" s="168"/>
    </row>
    <row r="180" spans="1:32" ht="41.25" customHeight="1">
      <c r="A180" s="299" t="s">
        <v>314</v>
      </c>
      <c r="B180" s="300"/>
      <c r="C180" s="300"/>
      <c r="D180" s="300"/>
      <c r="E180" s="300"/>
      <c r="F180" s="300"/>
      <c r="G180" s="300"/>
      <c r="H180" s="300"/>
      <c r="I180" s="300"/>
      <c r="J180" s="300"/>
      <c r="K180" s="301"/>
    </row>
    <row r="181" spans="1:32" ht="18" customHeight="1">
      <c r="A181" s="156" t="s">
        <v>25</v>
      </c>
      <c r="B181" s="157"/>
      <c r="C181" s="157"/>
      <c r="D181" s="157"/>
      <c r="E181" s="157"/>
      <c r="F181" s="157"/>
      <c r="G181" s="157"/>
      <c r="H181" s="157"/>
      <c r="I181" s="157"/>
      <c r="J181" s="157"/>
      <c r="K181" s="158"/>
    </row>
    <row r="182" spans="1:32" ht="47.85" customHeight="1">
      <c r="A182" s="141" t="s">
        <v>270</v>
      </c>
      <c r="B182" s="141"/>
      <c r="C182" s="141"/>
      <c r="D182" s="245" t="s">
        <v>6</v>
      </c>
      <c r="E182" s="243"/>
      <c r="F182" s="245" t="s">
        <v>36</v>
      </c>
      <c r="G182" s="243"/>
      <c r="H182" s="245" t="s">
        <v>371</v>
      </c>
      <c r="I182" s="243"/>
      <c r="J182" s="246" t="s">
        <v>315</v>
      </c>
      <c r="K182" s="247"/>
    </row>
    <row r="183" spans="1:32" ht="18" customHeight="1">
      <c r="A183" s="141" t="s">
        <v>7</v>
      </c>
      <c r="B183" s="141"/>
      <c r="C183" s="141"/>
      <c r="D183" s="243" t="s">
        <v>8</v>
      </c>
      <c r="E183" s="244"/>
      <c r="F183" s="244" t="s">
        <v>9</v>
      </c>
      <c r="G183" s="245"/>
      <c r="H183" s="141" t="s">
        <v>10</v>
      </c>
      <c r="I183" s="141"/>
      <c r="J183" s="138" t="s">
        <v>11</v>
      </c>
      <c r="K183" s="140"/>
    </row>
    <row r="184" spans="1:32" ht="12" customHeight="1">
      <c r="A184" s="141" t="s">
        <v>316</v>
      </c>
      <c r="B184" s="141"/>
      <c r="C184" s="141"/>
      <c r="D184" s="249" t="s">
        <v>241</v>
      </c>
      <c r="E184" s="259"/>
      <c r="F184" s="248" t="s">
        <v>242</v>
      </c>
      <c r="G184" s="249"/>
      <c r="H184" s="250" t="str">
        <f>IF(D185="","",10)</f>
        <v/>
      </c>
      <c r="I184" s="251"/>
      <c r="J184" s="278" t="s">
        <v>243</v>
      </c>
      <c r="K184" s="279"/>
    </row>
    <row r="185" spans="1:32" ht="15" customHeight="1">
      <c r="A185" s="141"/>
      <c r="B185" s="141"/>
      <c r="C185" s="141"/>
      <c r="D185" s="254"/>
      <c r="E185" s="255"/>
      <c r="F185" s="256"/>
      <c r="G185" s="255"/>
      <c r="H185" s="251"/>
      <c r="I185" s="251"/>
      <c r="J185" s="257">
        <f>ROUND(D185*F185*$M$93,2)</f>
        <v>0</v>
      </c>
      <c r="K185" s="258"/>
      <c r="M185" s="124"/>
    </row>
    <row r="186" spans="1:32" ht="12" customHeight="1">
      <c r="A186" s="141" t="s">
        <v>12</v>
      </c>
      <c r="B186" s="141"/>
      <c r="C186" s="141"/>
      <c r="D186" s="249" t="s">
        <v>244</v>
      </c>
      <c r="E186" s="259"/>
      <c r="F186" s="248" t="s">
        <v>245</v>
      </c>
      <c r="G186" s="249"/>
      <c r="H186" s="250" t="str">
        <f>IF(D187="","",13.33)</f>
        <v/>
      </c>
      <c r="I186" s="251"/>
      <c r="J186" s="248" t="s">
        <v>246</v>
      </c>
      <c r="K186" s="259"/>
      <c r="M186" s="124"/>
    </row>
    <row r="187" spans="1:32" ht="15" customHeight="1">
      <c r="A187" s="141"/>
      <c r="B187" s="141"/>
      <c r="C187" s="141"/>
      <c r="D187" s="254"/>
      <c r="E187" s="255"/>
      <c r="F187" s="256"/>
      <c r="G187" s="255"/>
      <c r="H187" s="251"/>
      <c r="I187" s="251"/>
      <c r="J187" s="257">
        <f>ROUND(D187*F187*$M$94,2)</f>
        <v>0</v>
      </c>
      <c r="K187" s="258"/>
      <c r="M187" s="124"/>
    </row>
    <row r="188" spans="1:32" ht="12" customHeight="1">
      <c r="A188" s="141" t="s">
        <v>13</v>
      </c>
      <c r="B188" s="141"/>
      <c r="C188" s="141"/>
      <c r="D188" s="249" t="s">
        <v>247</v>
      </c>
      <c r="E188" s="259"/>
      <c r="F188" s="248" t="s">
        <v>248</v>
      </c>
      <c r="G188" s="249"/>
      <c r="H188" s="250" t="str">
        <f>IF(D189="","",20)</f>
        <v/>
      </c>
      <c r="I188" s="251"/>
      <c r="J188" s="248" t="s">
        <v>249</v>
      </c>
      <c r="K188" s="259"/>
      <c r="M188" s="124"/>
    </row>
    <row r="189" spans="1:32" s="26" customFormat="1" ht="15" customHeight="1">
      <c r="A189" s="141"/>
      <c r="B189" s="141"/>
      <c r="C189" s="141"/>
      <c r="D189" s="254"/>
      <c r="E189" s="255"/>
      <c r="F189" s="256"/>
      <c r="G189" s="255"/>
      <c r="H189" s="251"/>
      <c r="I189" s="251"/>
      <c r="J189" s="257">
        <f>ROUND(D189*F189*$M$95,2)</f>
        <v>0</v>
      </c>
      <c r="K189" s="258"/>
      <c r="L189" s="101"/>
      <c r="M189" s="124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  <c r="AA189" s="70"/>
      <c r="AB189" s="70"/>
      <c r="AC189" s="70"/>
      <c r="AD189" s="70"/>
      <c r="AE189" s="70"/>
      <c r="AF189" s="70"/>
    </row>
    <row r="190" spans="1:32" s="26" customFormat="1" ht="12" customHeight="1">
      <c r="A190" s="141" t="s">
        <v>14</v>
      </c>
      <c r="B190" s="141"/>
      <c r="C190" s="141"/>
      <c r="D190" s="249" t="s">
        <v>250</v>
      </c>
      <c r="E190" s="259"/>
      <c r="F190" s="248" t="s">
        <v>251</v>
      </c>
      <c r="G190" s="249"/>
      <c r="H190" s="250" t="str">
        <f>IF(D191="","",40)</f>
        <v/>
      </c>
      <c r="I190" s="251"/>
      <c r="J190" s="248" t="s">
        <v>252</v>
      </c>
      <c r="K190" s="259"/>
      <c r="L190" s="101"/>
      <c r="M190" s="124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/>
      <c r="AB190" s="70"/>
      <c r="AC190" s="70"/>
      <c r="AD190" s="70"/>
      <c r="AE190" s="70"/>
      <c r="AF190" s="70"/>
    </row>
    <row r="191" spans="1:32" s="26" customFormat="1" ht="15" customHeight="1">
      <c r="A191" s="141"/>
      <c r="B191" s="141"/>
      <c r="C191" s="141"/>
      <c r="D191" s="254"/>
      <c r="E191" s="255"/>
      <c r="F191" s="256"/>
      <c r="G191" s="255"/>
      <c r="H191" s="251"/>
      <c r="I191" s="251"/>
      <c r="J191" s="257">
        <f>ROUND(D191*F191*$M$96,2)</f>
        <v>0</v>
      </c>
      <c r="K191" s="258"/>
      <c r="L191" s="101"/>
      <c r="M191" s="124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</row>
    <row r="192" spans="1:32" ht="12" customHeight="1">
      <c r="A192" s="141" t="s">
        <v>15</v>
      </c>
      <c r="B192" s="141"/>
      <c r="C192" s="141"/>
      <c r="D192" s="249" t="s">
        <v>253</v>
      </c>
      <c r="E192" s="259"/>
      <c r="F192" s="248" t="s">
        <v>254</v>
      </c>
      <c r="G192" s="249"/>
      <c r="H192" s="250" t="str">
        <f>IF(D193="","",60)</f>
        <v/>
      </c>
      <c r="I192" s="251"/>
      <c r="J192" s="248" t="s">
        <v>255</v>
      </c>
      <c r="K192" s="259"/>
      <c r="M192" s="124"/>
    </row>
    <row r="193" spans="1:13" ht="15" customHeight="1">
      <c r="A193" s="141"/>
      <c r="B193" s="141"/>
      <c r="C193" s="141"/>
      <c r="D193" s="254"/>
      <c r="E193" s="255"/>
      <c r="F193" s="256"/>
      <c r="G193" s="255"/>
      <c r="H193" s="251"/>
      <c r="I193" s="251"/>
      <c r="J193" s="257">
        <f>ROUND(D193*F193*$M$97,2)</f>
        <v>0</v>
      </c>
      <c r="K193" s="258"/>
      <c r="M193" s="124"/>
    </row>
    <row r="194" spans="1:13" ht="12" customHeight="1">
      <c r="A194" s="141" t="s">
        <v>16</v>
      </c>
      <c r="B194" s="141"/>
      <c r="C194" s="141"/>
      <c r="D194" s="249" t="s">
        <v>256</v>
      </c>
      <c r="E194" s="259"/>
      <c r="F194" s="266" t="s">
        <v>402</v>
      </c>
      <c r="G194" s="266"/>
      <c r="H194" s="250" t="str">
        <f>IF(D195="","",109.99)</f>
        <v/>
      </c>
      <c r="I194" s="251"/>
      <c r="J194" s="248" t="s">
        <v>403</v>
      </c>
      <c r="K194" s="259"/>
      <c r="M194" s="124"/>
    </row>
    <row r="195" spans="1:13" ht="15" customHeight="1">
      <c r="A195" s="141"/>
      <c r="B195" s="141"/>
      <c r="C195" s="141"/>
      <c r="D195" s="254"/>
      <c r="E195" s="255"/>
      <c r="F195" s="256"/>
      <c r="G195" s="255"/>
      <c r="H195" s="251"/>
      <c r="I195" s="251"/>
      <c r="J195" s="257">
        <f>ROUND(D195*F195*$M$98,2)</f>
        <v>0</v>
      </c>
      <c r="K195" s="258"/>
      <c r="M195" s="124"/>
    </row>
    <row r="196" spans="1:13" ht="12" customHeight="1">
      <c r="A196" s="141" t="s">
        <v>17</v>
      </c>
      <c r="B196" s="141"/>
      <c r="C196" s="141"/>
      <c r="D196" s="249" t="s">
        <v>257</v>
      </c>
      <c r="E196" s="259"/>
      <c r="F196" s="248" t="s">
        <v>258</v>
      </c>
      <c r="G196" s="249"/>
      <c r="H196" s="250" t="str">
        <f>IF(D197="","",183.32)</f>
        <v/>
      </c>
      <c r="I196" s="251"/>
      <c r="J196" s="248" t="s">
        <v>259</v>
      </c>
      <c r="K196" s="259"/>
      <c r="M196" s="124"/>
    </row>
    <row r="197" spans="1:13" ht="15" customHeight="1">
      <c r="A197" s="141"/>
      <c r="B197" s="141"/>
      <c r="C197" s="141"/>
      <c r="D197" s="254"/>
      <c r="E197" s="255"/>
      <c r="F197" s="256"/>
      <c r="G197" s="255"/>
      <c r="H197" s="251"/>
      <c r="I197" s="251"/>
      <c r="J197" s="257">
        <f>ROUND(D197*F197*$M$99,2)</f>
        <v>0</v>
      </c>
      <c r="K197" s="258"/>
      <c r="M197" s="124"/>
    </row>
    <row r="198" spans="1:13" ht="12" customHeight="1">
      <c r="A198" s="141" t="s">
        <v>18</v>
      </c>
      <c r="B198" s="141"/>
      <c r="C198" s="141"/>
      <c r="D198" s="248" t="s">
        <v>260</v>
      </c>
      <c r="E198" s="259"/>
      <c r="F198" s="248" t="s">
        <v>261</v>
      </c>
      <c r="G198" s="259"/>
      <c r="H198" s="250" t="str">
        <f>IF(D199="","",1166.59)</f>
        <v/>
      </c>
      <c r="I198" s="251"/>
      <c r="J198" s="248" t="s">
        <v>262</v>
      </c>
      <c r="K198" s="259"/>
      <c r="M198" s="124"/>
    </row>
    <row r="199" spans="1:13" ht="15" customHeight="1">
      <c r="A199" s="141"/>
      <c r="B199" s="141"/>
      <c r="C199" s="141"/>
      <c r="D199" s="254"/>
      <c r="E199" s="255"/>
      <c r="F199" s="256"/>
      <c r="G199" s="255"/>
      <c r="H199" s="251"/>
      <c r="I199" s="251"/>
      <c r="J199" s="257">
        <f>ROUND(D199*F199*$M$100,2)</f>
        <v>0</v>
      </c>
      <c r="K199" s="258"/>
      <c r="M199" s="124"/>
    </row>
    <row r="200" spans="1:13" ht="12" customHeight="1">
      <c r="A200" s="141" t="s">
        <v>19</v>
      </c>
      <c r="B200" s="141"/>
      <c r="C200" s="141"/>
      <c r="D200" s="249" t="s">
        <v>263</v>
      </c>
      <c r="E200" s="259"/>
      <c r="F200" s="248" t="s">
        <v>335</v>
      </c>
      <c r="G200" s="249"/>
      <c r="H200" s="250" t="str">
        <f>IF(D201="","",1666.56)</f>
        <v/>
      </c>
      <c r="I200" s="251"/>
      <c r="J200" s="248" t="s">
        <v>264</v>
      </c>
      <c r="K200" s="259"/>
      <c r="M200" s="124"/>
    </row>
    <row r="201" spans="1:13" ht="15" customHeight="1">
      <c r="A201" s="141"/>
      <c r="B201" s="141"/>
      <c r="C201" s="141"/>
      <c r="D201" s="254"/>
      <c r="E201" s="255"/>
      <c r="F201" s="256"/>
      <c r="G201" s="255"/>
      <c r="H201" s="251"/>
      <c r="I201" s="251"/>
      <c r="J201" s="257">
        <f>ROUND(D201*F201*$M$101,2)</f>
        <v>0</v>
      </c>
      <c r="K201" s="258"/>
      <c r="M201" s="124"/>
    </row>
    <row r="202" spans="1:13" ht="12" customHeight="1">
      <c r="A202" s="141" t="s">
        <v>20</v>
      </c>
      <c r="B202" s="141"/>
      <c r="C202" s="141"/>
      <c r="D202" s="248" t="s">
        <v>336</v>
      </c>
      <c r="E202" s="259"/>
      <c r="F202" s="266" t="s">
        <v>265</v>
      </c>
      <c r="G202" s="266"/>
      <c r="H202" s="250" t="str">
        <f>IF(D203="","",2666.5)</f>
        <v/>
      </c>
      <c r="I202" s="251"/>
      <c r="J202" s="248" t="s">
        <v>266</v>
      </c>
      <c r="K202" s="259"/>
      <c r="M202" s="124"/>
    </row>
    <row r="203" spans="1:13" ht="15" customHeight="1">
      <c r="A203" s="141"/>
      <c r="B203" s="141"/>
      <c r="C203" s="141"/>
      <c r="D203" s="254"/>
      <c r="E203" s="255"/>
      <c r="F203" s="256"/>
      <c r="G203" s="255"/>
      <c r="H203" s="251"/>
      <c r="I203" s="251"/>
      <c r="J203" s="257">
        <f>ROUND(D203*F203*$M$102,2)</f>
        <v>0</v>
      </c>
      <c r="K203" s="258"/>
      <c r="M203" s="124"/>
    </row>
    <row r="204" spans="1:13" ht="18" customHeight="1">
      <c r="A204" s="269" t="s">
        <v>317</v>
      </c>
      <c r="B204" s="270"/>
      <c r="C204" s="270"/>
      <c r="D204" s="270"/>
      <c r="E204" s="270"/>
      <c r="F204" s="270"/>
      <c r="G204" s="270"/>
      <c r="H204" s="270"/>
      <c r="I204" s="271"/>
      <c r="J204" s="248" t="s">
        <v>337</v>
      </c>
      <c r="K204" s="259"/>
    </row>
    <row r="205" spans="1:13" ht="12.6" customHeight="1">
      <c r="A205" s="240" t="s">
        <v>365</v>
      </c>
      <c r="B205" s="241"/>
      <c r="C205" s="241"/>
      <c r="D205" s="241"/>
      <c r="E205" s="241"/>
      <c r="F205" s="241"/>
      <c r="G205" s="241"/>
      <c r="H205" s="241"/>
      <c r="I205" s="242"/>
      <c r="J205" s="287">
        <f>SUM(J185+J187+J189+J191+J193+J195+J197+J199+J201+J203)</f>
        <v>0</v>
      </c>
      <c r="K205" s="288"/>
    </row>
    <row r="206" spans="1:13" ht="13.15" customHeight="1">
      <c r="A206" s="376" t="s">
        <v>367</v>
      </c>
      <c r="B206" s="377"/>
      <c r="C206" s="377"/>
      <c r="D206" s="377"/>
      <c r="E206" s="377"/>
      <c r="F206" s="377"/>
      <c r="G206" s="377"/>
      <c r="H206" s="377"/>
      <c r="I206" s="377"/>
      <c r="J206" s="377"/>
      <c r="K206" s="378"/>
    </row>
    <row r="207" spans="1:13" ht="10.9" customHeight="1">
      <c r="A207" s="340"/>
      <c r="B207" s="341"/>
      <c r="C207" s="341"/>
      <c r="D207" s="341"/>
      <c r="E207" s="341"/>
      <c r="F207" s="341"/>
      <c r="G207" s="341"/>
      <c r="H207" s="341"/>
      <c r="I207" s="342" t="s">
        <v>338</v>
      </c>
      <c r="J207" s="343"/>
      <c r="K207" s="344"/>
    </row>
    <row r="208" spans="1:13" ht="24.6" customHeight="1">
      <c r="A208" s="340" t="s">
        <v>353</v>
      </c>
      <c r="B208" s="341"/>
      <c r="C208" s="341"/>
      <c r="D208" s="341"/>
      <c r="E208" s="341"/>
      <c r="F208" s="341"/>
      <c r="G208" s="341"/>
      <c r="H208" s="341"/>
      <c r="I208" s="369"/>
      <c r="J208" s="370"/>
      <c r="K208" s="371"/>
    </row>
    <row r="209" spans="1:32" ht="12.6" customHeight="1">
      <c r="A209" s="340" t="s">
        <v>323</v>
      </c>
      <c r="B209" s="341"/>
      <c r="C209" s="341"/>
      <c r="D209" s="341"/>
      <c r="E209" s="341"/>
      <c r="F209" s="341"/>
      <c r="G209" s="341"/>
      <c r="H209" s="341"/>
      <c r="I209" s="347" t="s">
        <v>412</v>
      </c>
      <c r="J209" s="348"/>
      <c r="K209" s="349"/>
    </row>
    <row r="210" spans="1:32" ht="18" customHeight="1">
      <c r="A210" s="345" t="s">
        <v>354</v>
      </c>
      <c r="B210" s="346"/>
      <c r="C210" s="346"/>
      <c r="D210" s="346"/>
      <c r="E210" s="346"/>
      <c r="F210" s="346"/>
      <c r="G210" s="346"/>
      <c r="H210" s="346"/>
      <c r="I210" s="350"/>
      <c r="J210" s="348"/>
      <c r="K210" s="349"/>
    </row>
    <row r="211" spans="1:32" ht="22.9" customHeight="1">
      <c r="A211" s="340" t="s">
        <v>386</v>
      </c>
      <c r="B211" s="341"/>
      <c r="C211" s="341"/>
      <c r="D211" s="341"/>
      <c r="E211" s="341"/>
      <c r="F211" s="341"/>
      <c r="G211" s="341"/>
      <c r="H211" s="341"/>
      <c r="I211" s="351"/>
      <c r="J211" s="352"/>
      <c r="K211" s="353"/>
    </row>
    <row r="212" spans="1:32" ht="33" customHeight="1">
      <c r="A212" s="358" t="s">
        <v>355</v>
      </c>
      <c r="B212" s="359"/>
      <c r="C212" s="359"/>
      <c r="D212" s="359"/>
      <c r="E212" s="359"/>
      <c r="F212" s="359"/>
      <c r="G212" s="359"/>
      <c r="H212" s="359"/>
      <c r="I212" s="359"/>
      <c r="J212" s="359"/>
      <c r="K212" s="360"/>
    </row>
    <row r="213" spans="1:32" ht="30.6" customHeight="1">
      <c r="A213" s="6" t="s">
        <v>38</v>
      </c>
      <c r="B213" s="354" t="s">
        <v>339</v>
      </c>
      <c r="C213" s="355"/>
      <c r="D213" s="7" t="s">
        <v>38</v>
      </c>
      <c r="E213" s="354" t="s">
        <v>340</v>
      </c>
      <c r="F213" s="354"/>
      <c r="G213" s="355"/>
      <c r="H213" s="6" t="s">
        <v>38</v>
      </c>
      <c r="I213" s="354" t="s">
        <v>401</v>
      </c>
      <c r="J213" s="354"/>
      <c r="K213" s="355"/>
    </row>
    <row r="214" spans="1:32" ht="18.600000000000001" customHeight="1">
      <c r="A214" s="230" t="s">
        <v>286</v>
      </c>
      <c r="B214" s="230"/>
      <c r="C214" s="230"/>
      <c r="D214" s="230"/>
      <c r="E214" s="230"/>
      <c r="F214" s="230"/>
      <c r="G214" s="230"/>
      <c r="H214" s="230"/>
      <c r="I214" s="230"/>
      <c r="J214" s="230"/>
      <c r="K214" s="230"/>
    </row>
    <row r="215" spans="1:32" ht="30.6" customHeight="1">
      <c r="A215" s="6" t="s">
        <v>38</v>
      </c>
      <c r="B215" s="356" t="s">
        <v>397</v>
      </c>
      <c r="C215" s="356"/>
      <c r="D215" s="357"/>
      <c r="E215" s="6" t="s">
        <v>38</v>
      </c>
      <c r="F215" s="356" t="s">
        <v>396</v>
      </c>
      <c r="G215" s="357"/>
      <c r="H215" s="7" t="s">
        <v>38</v>
      </c>
      <c r="I215" s="361" t="s">
        <v>398</v>
      </c>
      <c r="J215" s="361"/>
      <c r="K215" s="362"/>
    </row>
    <row r="216" spans="1:32" ht="25.9" customHeight="1">
      <c r="A216" s="6" t="s">
        <v>38</v>
      </c>
      <c r="B216" s="354" t="s">
        <v>341</v>
      </c>
      <c r="C216" s="354"/>
      <c r="D216" s="355"/>
      <c r="E216" s="6" t="s">
        <v>38</v>
      </c>
      <c r="F216" s="356" t="s">
        <v>356</v>
      </c>
      <c r="G216" s="357"/>
      <c r="H216" s="7" t="s">
        <v>38</v>
      </c>
      <c r="I216" s="24" t="s">
        <v>342</v>
      </c>
      <c r="J216" s="22"/>
      <c r="K216" s="23"/>
    </row>
    <row r="217" spans="1:32" ht="12.6" customHeight="1">
      <c r="A217" s="170" t="s">
        <v>370</v>
      </c>
      <c r="B217" s="170"/>
      <c r="C217" s="170"/>
      <c r="D217" s="170"/>
      <c r="E217" s="170"/>
      <c r="F217" s="170"/>
      <c r="G217" s="170"/>
      <c r="H217" s="170"/>
      <c r="I217" s="170"/>
      <c r="J217" s="170"/>
      <c r="K217" s="170"/>
    </row>
    <row r="218" spans="1:32" ht="28.9" customHeight="1">
      <c r="A218" s="366" t="s">
        <v>343</v>
      </c>
      <c r="B218" s="367"/>
      <c r="C218" s="367"/>
      <c r="D218" s="367"/>
      <c r="E218" s="367"/>
      <c r="F218" s="368"/>
      <c r="G218" s="363" t="s">
        <v>344</v>
      </c>
      <c r="H218" s="364"/>
      <c r="I218" s="364"/>
      <c r="J218" s="364"/>
      <c r="K218" s="365"/>
    </row>
    <row r="219" spans="1:32" ht="12" customHeight="1">
      <c r="A219" s="305" t="s">
        <v>272</v>
      </c>
      <c r="B219" s="306"/>
      <c r="C219" s="306"/>
      <c r="D219" s="306"/>
      <c r="E219" s="306"/>
      <c r="F219" s="307"/>
      <c r="G219" s="305" t="s">
        <v>273</v>
      </c>
      <c r="H219" s="306"/>
      <c r="I219" s="306"/>
      <c r="J219" s="306"/>
      <c r="K219" s="307"/>
    </row>
    <row r="220" spans="1:32" s="26" customFormat="1" ht="15.6" customHeight="1">
      <c r="A220" s="312" t="s">
        <v>411</v>
      </c>
      <c r="B220" s="313"/>
      <c r="C220" s="313"/>
      <c r="D220" s="313"/>
      <c r="E220" s="313"/>
      <c r="F220" s="314"/>
      <c r="G220" s="312"/>
      <c r="H220" s="313"/>
      <c r="I220" s="313"/>
      <c r="J220" s="313"/>
      <c r="K220" s="314"/>
      <c r="L220" s="101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  <c r="AB220" s="70"/>
      <c r="AC220" s="70"/>
      <c r="AD220" s="70"/>
      <c r="AE220" s="70"/>
      <c r="AF220" s="70"/>
    </row>
    <row r="221" spans="1:32" s="26" customFormat="1" ht="12" customHeight="1">
      <c r="A221" s="305" t="s">
        <v>278</v>
      </c>
      <c r="B221" s="306"/>
      <c r="C221" s="306"/>
      <c r="D221" s="306"/>
      <c r="E221" s="306"/>
      <c r="F221" s="307"/>
      <c r="G221" s="305" t="s">
        <v>279</v>
      </c>
      <c r="H221" s="306"/>
      <c r="I221" s="306"/>
      <c r="J221" s="306"/>
      <c r="K221" s="307"/>
      <c r="L221" s="101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  <c r="AA221" s="70"/>
      <c r="AB221" s="70"/>
      <c r="AC221" s="70"/>
      <c r="AD221" s="70"/>
      <c r="AE221" s="70"/>
      <c r="AF221" s="70"/>
    </row>
    <row r="222" spans="1:32" s="26" customFormat="1" ht="15.6" customHeight="1">
      <c r="A222" s="312"/>
      <c r="B222" s="313"/>
      <c r="C222" s="313"/>
      <c r="D222" s="313"/>
      <c r="E222" s="313"/>
      <c r="F222" s="314"/>
      <c r="G222" s="312"/>
      <c r="H222" s="313"/>
      <c r="I222" s="313"/>
      <c r="J222" s="313"/>
      <c r="K222" s="314"/>
      <c r="L222" s="101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</row>
    <row r="223" spans="1:32" s="26" customFormat="1" ht="12" customHeight="1">
      <c r="A223" s="305" t="s">
        <v>280</v>
      </c>
      <c r="B223" s="306"/>
      <c r="C223" s="306"/>
      <c r="D223" s="306"/>
      <c r="E223" s="306"/>
      <c r="F223" s="307"/>
      <c r="G223" s="305" t="s">
        <v>281</v>
      </c>
      <c r="H223" s="306"/>
      <c r="I223" s="306"/>
      <c r="J223" s="306"/>
      <c r="K223" s="307"/>
      <c r="L223" s="101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</row>
    <row r="224" spans="1:32" ht="15.6" customHeight="1">
      <c r="A224" s="312"/>
      <c r="B224" s="313"/>
      <c r="C224" s="313"/>
      <c r="D224" s="313"/>
      <c r="E224" s="313"/>
      <c r="F224" s="314"/>
      <c r="G224" s="312"/>
      <c r="H224" s="313"/>
      <c r="I224" s="313"/>
      <c r="J224" s="313"/>
      <c r="K224" s="314"/>
    </row>
    <row r="225" spans="1:11" ht="12" customHeight="1">
      <c r="A225" s="305" t="s">
        <v>345</v>
      </c>
      <c r="B225" s="306"/>
      <c r="C225" s="306"/>
      <c r="D225" s="306"/>
      <c r="E225" s="306"/>
      <c r="F225" s="307"/>
      <c r="G225" s="305" t="s">
        <v>346</v>
      </c>
      <c r="H225" s="306"/>
      <c r="I225" s="306"/>
      <c r="J225" s="306"/>
      <c r="K225" s="307"/>
    </row>
    <row r="226" spans="1:11" ht="15.6" customHeight="1">
      <c r="A226" s="312"/>
      <c r="B226" s="313"/>
      <c r="C226" s="313"/>
      <c r="D226" s="313"/>
      <c r="E226" s="313"/>
      <c r="F226" s="314"/>
      <c r="G226" s="312"/>
      <c r="H226" s="313"/>
      <c r="I226" s="313"/>
      <c r="J226" s="313"/>
      <c r="K226" s="314"/>
    </row>
    <row r="227" spans="1:11" ht="31.5" customHeight="1">
      <c r="A227" s="302" t="s">
        <v>287</v>
      </c>
      <c r="B227" s="303"/>
      <c r="C227" s="303"/>
      <c r="D227" s="303"/>
      <c r="E227" s="303"/>
      <c r="F227" s="303"/>
      <c r="G227" s="303"/>
      <c r="H227" s="303"/>
      <c r="I227" s="303"/>
      <c r="J227" s="303"/>
      <c r="K227" s="304"/>
    </row>
    <row r="228" spans="1:11" ht="27" customHeight="1">
      <c r="A228" s="231" t="s">
        <v>27</v>
      </c>
      <c r="B228" s="231"/>
      <c r="C228" s="231"/>
      <c r="D228" s="231"/>
      <c r="E228" s="231"/>
      <c r="F228" s="231"/>
      <c r="G228" s="231"/>
      <c r="H228" s="231"/>
      <c r="I228" s="231"/>
      <c r="J228" s="231"/>
      <c r="K228" s="231"/>
    </row>
    <row r="229" spans="1:11" ht="34.9" customHeight="1">
      <c r="A229" s="309" t="s">
        <v>183</v>
      </c>
      <c r="B229" s="310"/>
      <c r="C229" s="310"/>
      <c r="D229" s="310"/>
      <c r="E229" s="310"/>
      <c r="F229" s="310"/>
      <c r="G229" s="310"/>
      <c r="H229" s="310"/>
      <c r="I229" s="310"/>
      <c r="J229" s="310"/>
      <c r="K229" s="311"/>
    </row>
    <row r="230" spans="1:11" ht="41.45" customHeight="1">
      <c r="A230" s="141" t="s">
        <v>28</v>
      </c>
      <c r="B230" s="141"/>
      <c r="C230" s="315" t="s">
        <v>184</v>
      </c>
      <c r="D230" s="315"/>
      <c r="E230" s="315"/>
      <c r="F230" s="315"/>
      <c r="G230" s="315"/>
      <c r="H230" s="315"/>
      <c r="I230" s="315"/>
      <c r="J230" s="315"/>
      <c r="K230" s="315"/>
    </row>
    <row r="231" spans="1:11" ht="40.15" customHeight="1">
      <c r="A231" s="245" t="s">
        <v>30</v>
      </c>
      <c r="B231" s="243"/>
      <c r="C231" s="308" t="s">
        <v>288</v>
      </c>
      <c r="D231" s="308"/>
      <c r="E231" s="308"/>
      <c r="F231" s="308"/>
      <c r="G231" s="308"/>
      <c r="H231" s="308"/>
      <c r="I231" s="308"/>
      <c r="J231" s="308"/>
      <c r="K231" s="308"/>
    </row>
    <row r="232" spans="1:11" ht="51" customHeight="1">
      <c r="A232" s="138" t="s">
        <v>185</v>
      </c>
      <c r="B232" s="140"/>
      <c r="C232" s="308" t="s">
        <v>282</v>
      </c>
      <c r="D232" s="308"/>
      <c r="E232" s="308"/>
      <c r="F232" s="308"/>
      <c r="G232" s="308"/>
      <c r="H232" s="308"/>
      <c r="I232" s="308"/>
      <c r="J232" s="308"/>
      <c r="K232" s="308"/>
    </row>
    <row r="233" spans="1:11" ht="27" customHeight="1">
      <c r="A233" s="141" t="s">
        <v>31</v>
      </c>
      <c r="B233" s="141"/>
      <c r="C233" s="331" t="s">
        <v>283</v>
      </c>
      <c r="D233" s="332"/>
      <c r="E233" s="332"/>
      <c r="F233" s="332"/>
      <c r="G233" s="332"/>
      <c r="H233" s="332"/>
      <c r="I233" s="332"/>
      <c r="J233" s="332"/>
      <c r="K233" s="333"/>
    </row>
    <row r="234" spans="1:11" ht="49.15" customHeight="1">
      <c r="A234" s="141" t="s">
        <v>32</v>
      </c>
      <c r="B234" s="141"/>
      <c r="C234" s="308" t="s">
        <v>186</v>
      </c>
      <c r="D234" s="308"/>
      <c r="E234" s="308"/>
      <c r="F234" s="308"/>
      <c r="G234" s="308"/>
      <c r="H234" s="308"/>
      <c r="I234" s="308"/>
      <c r="J234" s="308"/>
      <c r="K234" s="308"/>
    </row>
    <row r="235" spans="1:11" ht="76.900000000000006" customHeight="1">
      <c r="A235" s="138" t="s">
        <v>187</v>
      </c>
      <c r="B235" s="140"/>
      <c r="C235" s="308" t="s">
        <v>284</v>
      </c>
      <c r="D235" s="308"/>
      <c r="E235" s="308"/>
      <c r="F235" s="308"/>
      <c r="G235" s="308"/>
      <c r="H235" s="308"/>
      <c r="I235" s="308"/>
      <c r="J235" s="308"/>
      <c r="K235" s="308"/>
    </row>
    <row r="236" spans="1:11" ht="64.900000000000006" customHeight="1">
      <c r="A236" s="138" t="s">
        <v>29</v>
      </c>
      <c r="B236" s="140"/>
      <c r="C236" s="328" t="s">
        <v>188</v>
      </c>
      <c r="D236" s="329"/>
      <c r="E236" s="329"/>
      <c r="F236" s="329"/>
      <c r="G236" s="329"/>
      <c r="H236" s="329"/>
      <c r="I236" s="329"/>
      <c r="J236" s="329"/>
      <c r="K236" s="330"/>
    </row>
    <row r="237" spans="1:11" ht="22.9" customHeight="1">
      <c r="A237" s="138" t="s">
        <v>33</v>
      </c>
      <c r="B237" s="140"/>
      <c r="C237" s="331" t="s">
        <v>189</v>
      </c>
      <c r="D237" s="332"/>
      <c r="E237" s="332"/>
      <c r="F237" s="332"/>
      <c r="G237" s="332"/>
      <c r="H237" s="332"/>
      <c r="I237" s="332"/>
      <c r="J237" s="332"/>
      <c r="K237" s="333"/>
    </row>
    <row r="238" spans="1:11" ht="12.6" customHeight="1">
      <c r="A238" s="337" t="s">
        <v>34</v>
      </c>
      <c r="B238" s="338"/>
      <c r="C238" s="338"/>
      <c r="D238" s="338"/>
      <c r="E238" s="338"/>
      <c r="F238" s="338"/>
      <c r="G238" s="338"/>
      <c r="H238" s="338"/>
      <c r="I238" s="338"/>
      <c r="J238" s="338"/>
      <c r="K238" s="339"/>
    </row>
    <row r="239" spans="1:11" ht="40.700000000000003" customHeight="1">
      <c r="A239" s="244" t="s">
        <v>267</v>
      </c>
      <c r="B239" s="244"/>
      <c r="C239" s="244"/>
      <c r="D239" s="244"/>
      <c r="E239" s="244"/>
      <c r="F239" s="244"/>
      <c r="G239" s="244"/>
      <c r="H239" s="244"/>
      <c r="I239" s="244"/>
      <c r="J239" s="244"/>
      <c r="K239" s="244"/>
    </row>
    <row r="240" spans="1:11" ht="12.6" customHeight="1">
      <c r="A240" s="334" t="s">
        <v>35</v>
      </c>
      <c r="B240" s="335"/>
      <c r="C240" s="335"/>
      <c r="D240" s="335"/>
      <c r="E240" s="335"/>
      <c r="F240" s="335"/>
      <c r="G240" s="335"/>
      <c r="H240" s="335"/>
      <c r="I240" s="335"/>
      <c r="J240" s="335"/>
      <c r="K240" s="336"/>
    </row>
    <row r="241" spans="1:11" ht="24.6" customHeight="1">
      <c r="A241" s="316" t="s">
        <v>324</v>
      </c>
      <c r="B241" s="317"/>
      <c r="C241" s="317"/>
      <c r="D241" s="317"/>
      <c r="E241" s="317"/>
      <c r="F241" s="317"/>
      <c r="G241" s="317"/>
      <c r="H241" s="317"/>
      <c r="I241" s="317"/>
      <c r="J241" s="317"/>
      <c r="K241" s="318"/>
    </row>
    <row r="242" spans="1:11" ht="30" customHeight="1">
      <c r="A242" s="316" t="s">
        <v>268</v>
      </c>
      <c r="B242" s="317"/>
      <c r="C242" s="317"/>
      <c r="D242" s="317"/>
      <c r="E242" s="317"/>
      <c r="F242" s="317"/>
      <c r="G242" s="317"/>
      <c r="H242" s="317"/>
      <c r="I242" s="317"/>
      <c r="J242" s="317"/>
      <c r="K242" s="318"/>
    </row>
    <row r="243" spans="1:11" ht="30.6" customHeight="1">
      <c r="A243" s="319" t="s">
        <v>368</v>
      </c>
      <c r="B243" s="320"/>
      <c r="C243" s="320"/>
      <c r="D243" s="320"/>
      <c r="E243" s="320"/>
      <c r="F243" s="320"/>
      <c r="G243" s="320"/>
      <c r="H243" s="320"/>
      <c r="I243" s="320"/>
      <c r="J243" s="320"/>
      <c r="K243" s="321"/>
    </row>
    <row r="244" spans="1:11" ht="31.15" customHeight="1">
      <c r="A244" s="316" t="s">
        <v>377</v>
      </c>
      <c r="B244" s="317"/>
      <c r="C244" s="317"/>
      <c r="D244" s="317"/>
      <c r="E244" s="317"/>
      <c r="F244" s="317"/>
      <c r="G244" s="317"/>
      <c r="H244" s="317"/>
      <c r="I244" s="317"/>
      <c r="J244" s="317"/>
      <c r="K244" s="318"/>
    </row>
    <row r="245" spans="1:11" ht="54" customHeight="1">
      <c r="A245" s="316" t="s">
        <v>388</v>
      </c>
      <c r="B245" s="317"/>
      <c r="C245" s="317"/>
      <c r="D245" s="317"/>
      <c r="E245" s="317"/>
      <c r="F245" s="317"/>
      <c r="G245" s="317"/>
      <c r="H245" s="317"/>
      <c r="I245" s="317"/>
      <c r="J245" s="317"/>
      <c r="K245" s="318"/>
    </row>
    <row r="246" spans="1:11" ht="25.15" customHeight="1">
      <c r="A246" s="319" t="s">
        <v>384</v>
      </c>
      <c r="B246" s="320"/>
      <c r="C246" s="320"/>
      <c r="D246" s="320"/>
      <c r="E246" s="320"/>
      <c r="F246" s="320"/>
      <c r="G246" s="320"/>
      <c r="H246" s="320"/>
      <c r="I246" s="320"/>
      <c r="J246" s="320"/>
      <c r="K246" s="321"/>
    </row>
    <row r="247" spans="1:11" ht="34.9" customHeight="1">
      <c r="A247" s="316" t="s">
        <v>379</v>
      </c>
      <c r="B247" s="317"/>
      <c r="C247" s="317"/>
      <c r="D247" s="317"/>
      <c r="E247" s="317"/>
      <c r="F247" s="317"/>
      <c r="G247" s="317"/>
      <c r="H247" s="317"/>
      <c r="I247" s="317"/>
      <c r="J247" s="317"/>
      <c r="K247" s="318"/>
    </row>
    <row r="248" spans="1:11" ht="46.9" customHeight="1">
      <c r="A248" s="316" t="s">
        <v>380</v>
      </c>
      <c r="B248" s="317"/>
      <c r="C248" s="317"/>
      <c r="D248" s="317"/>
      <c r="E248" s="317"/>
      <c r="F248" s="317"/>
      <c r="G248" s="317"/>
      <c r="H248" s="317"/>
      <c r="I248" s="317"/>
      <c r="J248" s="317"/>
      <c r="K248" s="318"/>
    </row>
    <row r="249" spans="1:11" ht="26.85" customHeight="1">
      <c r="A249" s="316" t="s">
        <v>389</v>
      </c>
      <c r="B249" s="317"/>
      <c r="C249" s="317"/>
      <c r="D249" s="317"/>
      <c r="E249" s="317"/>
      <c r="F249" s="317"/>
      <c r="G249" s="317"/>
      <c r="H249" s="317"/>
      <c r="I249" s="317"/>
      <c r="J249" s="317"/>
      <c r="K249" s="318"/>
    </row>
    <row r="250" spans="1:11" ht="16.350000000000001" customHeight="1">
      <c r="A250" s="373" t="s">
        <v>395</v>
      </c>
      <c r="B250" s="374"/>
      <c r="C250" s="374"/>
      <c r="D250" s="374"/>
      <c r="E250" s="374"/>
      <c r="F250" s="374"/>
      <c r="G250" s="374"/>
      <c r="H250" s="374"/>
      <c r="I250" s="374"/>
      <c r="J250" s="374"/>
      <c r="K250" s="375"/>
    </row>
    <row r="251" spans="1:11" ht="15" customHeight="1">
      <c r="A251" s="325" t="s">
        <v>381</v>
      </c>
      <c r="B251" s="326"/>
      <c r="C251" s="326"/>
      <c r="D251" s="326"/>
      <c r="E251" s="326"/>
      <c r="F251" s="326"/>
      <c r="G251" s="326"/>
      <c r="H251" s="326"/>
      <c r="I251" s="326"/>
      <c r="J251" s="326"/>
      <c r="K251" s="327"/>
    </row>
    <row r="252" spans="1:11" ht="30.6" customHeight="1">
      <c r="A252" s="322" t="s">
        <v>382</v>
      </c>
      <c r="B252" s="323"/>
      <c r="C252" s="323"/>
      <c r="D252" s="323"/>
      <c r="E252" s="323"/>
      <c r="F252" s="323"/>
      <c r="G252" s="323"/>
      <c r="H252" s="323"/>
      <c r="I252" s="323"/>
      <c r="J252" s="323"/>
      <c r="K252" s="324"/>
    </row>
    <row r="253" spans="1:11" ht="43.15" customHeight="1">
      <c r="A253" s="71"/>
      <c r="B253" s="71"/>
      <c r="C253" s="72"/>
      <c r="D253" s="72"/>
      <c r="E253" s="72"/>
      <c r="F253" s="72"/>
      <c r="G253" s="72"/>
      <c r="H253" s="72"/>
      <c r="I253" s="72"/>
      <c r="J253" s="72"/>
      <c r="K253" s="72"/>
    </row>
    <row r="254" spans="1:11" ht="45.6" customHeight="1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</row>
    <row r="255" spans="1:11" ht="43.15" customHeight="1">
      <c r="A255" s="74"/>
      <c r="B255" s="74"/>
      <c r="C255" s="74"/>
      <c r="D255" s="74"/>
      <c r="E255" s="74"/>
      <c r="F255" s="74"/>
      <c r="G255" s="74"/>
      <c r="H255" s="74"/>
      <c r="I255" s="74"/>
      <c r="J255" s="74"/>
      <c r="K255" s="74"/>
    </row>
    <row r="256" spans="1:11" ht="66.599999999999994" customHeight="1">
      <c r="A256" s="75"/>
      <c r="B256" s="75"/>
      <c r="C256" s="75"/>
      <c r="D256" s="75"/>
      <c r="E256" s="75"/>
      <c r="F256" s="75"/>
      <c r="G256" s="75"/>
      <c r="H256" s="75"/>
      <c r="I256" s="75"/>
      <c r="J256" s="75"/>
      <c r="K256" s="75"/>
    </row>
    <row r="257" spans="1:11" ht="27" customHeight="1">
      <c r="A257" s="76"/>
      <c r="B257" s="76"/>
      <c r="C257" s="76"/>
      <c r="D257" s="76"/>
      <c r="E257" s="76"/>
      <c r="F257" s="76"/>
      <c r="G257" s="76"/>
      <c r="H257" s="76"/>
      <c r="I257" s="76"/>
      <c r="J257" s="76"/>
      <c r="K257" s="76"/>
    </row>
    <row r="258" spans="1:11" ht="15.6" customHeight="1">
      <c r="A258" s="76"/>
      <c r="B258" s="76"/>
      <c r="C258" s="76"/>
      <c r="D258" s="76"/>
      <c r="E258" s="76"/>
      <c r="F258" s="76"/>
      <c r="G258" s="76"/>
      <c r="H258" s="76"/>
      <c r="I258" s="76"/>
      <c r="J258" s="76"/>
      <c r="K258" s="76"/>
    </row>
    <row r="259" spans="1:11" ht="19.899999999999999" customHeight="1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</row>
    <row r="260" spans="1:11" ht="13.9" customHeight="1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</row>
    <row r="261" spans="1:11" ht="36" customHeight="1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</row>
    <row r="262" spans="1:11" ht="56.45" customHeight="1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</row>
    <row r="263" spans="1:11" ht="35.450000000000003" customHeight="1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</row>
    <row r="264" spans="1:11" ht="24.6" customHeight="1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</row>
    <row r="265" spans="1:11" ht="55.15" customHeight="1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</row>
    <row r="266" spans="1:11" ht="23.45" customHeight="1">
      <c r="A266" s="76"/>
      <c r="B266" s="76"/>
      <c r="C266" s="76"/>
      <c r="D266" s="76"/>
      <c r="E266" s="76"/>
      <c r="F266" s="76"/>
      <c r="G266" s="76"/>
      <c r="H266" s="76"/>
      <c r="I266" s="76"/>
      <c r="J266" s="76"/>
      <c r="K266" s="76"/>
    </row>
    <row r="267" spans="1:11" ht="24" customHeight="1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</row>
    <row r="268" spans="1:11" ht="45.6" customHeight="1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</row>
    <row r="269" spans="1:11" ht="32.450000000000003" customHeight="1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</row>
    <row r="270" spans="1:11" ht="16.899999999999999" customHeight="1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</row>
    <row r="271" spans="1:11" ht="43.9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</row>
    <row r="272" spans="1:11" ht="42.6" customHeight="1">
      <c r="A272" s="79"/>
      <c r="B272" s="79"/>
      <c r="C272" s="79"/>
      <c r="D272" s="79"/>
      <c r="E272" s="79"/>
      <c r="F272" s="79"/>
      <c r="G272" s="79"/>
      <c r="H272" s="79"/>
      <c r="I272" s="79"/>
      <c r="J272" s="79"/>
      <c r="K272" s="79"/>
    </row>
    <row r="273" spans="1:11" ht="45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</row>
    <row r="274" spans="1:11" ht="33" customHeight="1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</row>
    <row r="275" spans="1:11" ht="21.75" customHeight="1">
      <c r="A275" s="80"/>
      <c r="B275" s="80"/>
      <c r="C275" s="80"/>
      <c r="D275" s="80"/>
      <c r="E275" s="80"/>
      <c r="F275" s="80"/>
      <c r="G275" s="80"/>
      <c r="H275" s="80"/>
      <c r="I275" s="80"/>
      <c r="J275" s="80"/>
      <c r="K275" s="80"/>
    </row>
    <row r="276" spans="1:11" ht="40.9" customHeight="1">
      <c r="A276" s="80"/>
      <c r="B276" s="80"/>
      <c r="C276" s="80"/>
      <c r="D276" s="80"/>
      <c r="E276" s="80"/>
      <c r="F276" s="80"/>
      <c r="G276" s="80"/>
      <c r="H276" s="80"/>
      <c r="I276" s="80"/>
      <c r="J276" s="80"/>
      <c r="K276" s="80"/>
    </row>
    <row r="277" spans="1:11" ht="58.9" customHeight="1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</row>
    <row r="278" spans="1:11" ht="26.25" customHeight="1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</row>
    <row r="279" spans="1:11" ht="34.9" customHeight="1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</row>
    <row r="280" spans="1:11" ht="39.75" customHeight="1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</row>
    <row r="281" spans="1:11" ht="51.6" customHeight="1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</row>
    <row r="282" spans="1:11" ht="20.45" customHeight="1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</row>
    <row r="283" spans="1:11" ht="56.45" customHeight="1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</row>
    <row r="284" spans="1:11" ht="55.9" customHeight="1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</row>
    <row r="285" spans="1:11" ht="17.25" customHeight="1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</row>
    <row r="286" spans="1:11" ht="17.25" customHeight="1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</row>
    <row r="287" spans="1:11" ht="17.25" customHeight="1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</row>
    <row r="288" spans="1:11" ht="28.15" customHeight="1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</row>
    <row r="289" spans="1:32" ht="28.15" customHeight="1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</row>
    <row r="290" spans="1:32" ht="28.15" customHeight="1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</row>
    <row r="291" spans="1:32" ht="20.45" customHeight="1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</row>
    <row r="292" spans="1:32" ht="15.6" customHeight="1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</row>
    <row r="293" spans="1:32" ht="28.15" customHeight="1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</row>
    <row r="294" spans="1:32" s="82" customFormat="1" ht="13.9" customHeight="1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  <c r="L294" s="123"/>
      <c r="M294" s="81"/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  <c r="AA294" s="81"/>
      <c r="AB294" s="81"/>
      <c r="AC294" s="81"/>
      <c r="AD294" s="81"/>
      <c r="AE294" s="81"/>
      <c r="AF294" s="81"/>
    </row>
    <row r="295" spans="1:32" s="82" customFormat="1" ht="37.9" customHeight="1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  <c r="L295" s="123"/>
      <c r="M295" s="81"/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  <c r="AA295" s="81"/>
      <c r="AB295" s="81"/>
      <c r="AC295" s="81"/>
      <c r="AD295" s="81"/>
      <c r="AE295" s="81"/>
      <c r="AF295" s="81"/>
    </row>
    <row r="296" spans="1:32" s="82" customFormat="1" ht="67.900000000000006" customHeight="1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123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</row>
    <row r="297" spans="1:32" ht="36.6" customHeight="1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</row>
    <row r="298" spans="1:32" ht="35.450000000000003" customHeight="1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</row>
    <row r="299" spans="1:32" ht="78.599999999999994" customHeight="1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</row>
    <row r="300" spans="1:32" ht="40.15" customHeight="1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</row>
    <row r="301" spans="1:32" ht="37.9" customHeight="1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</row>
    <row r="302" spans="1:32" ht="58.15" customHeight="1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</row>
    <row r="303" spans="1:32" ht="28.15" customHeight="1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</row>
    <row r="304" spans="1:32" ht="51" customHeight="1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</row>
    <row r="305" spans="1:14" ht="14.25" customHeight="1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</row>
    <row r="306" spans="1:14" ht="14.25" customHeight="1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</row>
    <row r="307" spans="1:14" ht="14.25" customHeight="1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</row>
    <row r="308" spans="1:14" ht="14.25" customHeight="1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</row>
    <row r="309" spans="1:14" ht="14.25" customHeight="1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</row>
    <row r="310" spans="1:14" ht="14.25" customHeight="1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</row>
    <row r="311" spans="1:14" ht="14.25" customHeight="1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</row>
    <row r="312" spans="1:14" ht="14.25" customHeight="1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</row>
    <row r="313" spans="1:14" ht="14.25" customHeight="1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</row>
    <row r="314" spans="1:14" ht="14.25" customHeight="1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</row>
    <row r="315" spans="1:14" ht="14.25" customHeight="1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</row>
    <row r="316" spans="1:14" ht="14.25" customHeight="1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</row>
    <row r="317" spans="1:14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  <c r="M317" s="83"/>
      <c r="N317" s="83"/>
    </row>
    <row r="318" spans="1:14" ht="14.25" customHeight="1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</row>
    <row r="319" spans="1:14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</row>
    <row r="320" spans="1:14" ht="15.75" customHeight="1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</row>
    <row r="321" spans="1:32" ht="35.25" customHeight="1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</row>
    <row r="322" spans="1:32" ht="16.5" customHeight="1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</row>
    <row r="323" spans="1:32" ht="22.7" customHeight="1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</row>
    <row r="324" spans="1:32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</row>
    <row r="325" spans="1:32" s="82" customFormat="1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  <c r="L325" s="123"/>
      <c r="M325" s="81"/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  <c r="AA325" s="81"/>
      <c r="AB325" s="81"/>
      <c r="AC325" s="81"/>
      <c r="AD325" s="81"/>
      <c r="AE325" s="81"/>
      <c r="AF325" s="81"/>
    </row>
    <row r="326" spans="1:32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</row>
    <row r="327" spans="1:32" ht="14.25" customHeight="1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</row>
    <row r="328" spans="1:32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</row>
    <row r="329" spans="1:32" ht="14.25" customHeight="1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</row>
    <row r="330" spans="1:32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</row>
    <row r="331" spans="1:32" ht="14.25" customHeight="1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</row>
    <row r="332" spans="1:32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</row>
    <row r="333" spans="1:32" ht="14.25" customHeight="1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</row>
    <row r="334" spans="1:32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</row>
    <row r="335" spans="1:32" ht="14.25" customHeight="1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</row>
    <row r="336" spans="1:32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</row>
    <row r="337" spans="1:11" ht="14.25" customHeight="1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</row>
    <row r="338" spans="1:11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</row>
    <row r="339" spans="1:11" ht="14.25" customHeight="1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</row>
    <row r="340" spans="1:11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</row>
    <row r="341" spans="1:11" ht="14.25" customHeight="1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</row>
    <row r="342" spans="1:11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</row>
    <row r="343" spans="1:11" ht="14.25" customHeight="1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</row>
    <row r="344" spans="1:11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</row>
    <row r="345" spans="1:11" ht="14.25" customHeight="1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</row>
    <row r="346" spans="1:11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</row>
    <row r="347" spans="1:11" ht="14.25" customHeight="1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</row>
    <row r="348" spans="1:11" ht="14.25" customHeight="1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</row>
    <row r="349" spans="1:11" ht="18" customHeight="1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</row>
    <row r="350" spans="1:11" ht="18" customHeight="1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</row>
    <row r="351" spans="1:11" ht="18" customHeight="1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</row>
    <row r="352" spans="1:11" ht="22.7" customHeight="1"/>
    <row r="353" ht="14.25" customHeight="1"/>
    <row r="354" ht="14.25" customHeight="1"/>
    <row r="355" ht="22.7" customHeight="1"/>
    <row r="356" ht="17.25" customHeight="1"/>
    <row r="357" ht="15" customHeight="1"/>
    <row r="358" ht="19.5" customHeight="1"/>
    <row r="359" ht="39" customHeight="1"/>
    <row r="361" ht="18" customHeight="1"/>
    <row r="362" ht="27" customHeight="1"/>
    <row r="363" ht="28.5" customHeight="1"/>
    <row r="364" ht="6" customHeight="1"/>
    <row r="365" ht="17.25" customHeight="1"/>
    <row r="366" ht="35.25" customHeight="1"/>
    <row r="372" ht="18" customHeight="1"/>
    <row r="373" ht="14.25" customHeight="1"/>
    <row r="374" ht="24.75" customHeight="1"/>
    <row r="375" ht="10.5" customHeight="1"/>
    <row r="376" ht="11.25" customHeight="1"/>
    <row r="377" ht="11.25" customHeight="1"/>
    <row r="378" ht="11.25" customHeight="1"/>
    <row r="379" ht="28.15" customHeight="1"/>
    <row r="380" ht="33" hidden="1" customHeight="1"/>
    <row r="381" ht="33" hidden="1" customHeight="1"/>
    <row r="382" ht="16.5" hidden="1" customHeight="1"/>
    <row r="383" ht="28.15" hidden="1" customHeight="1" thickBot="1"/>
    <row r="384" ht="22.7" customHeight="1"/>
    <row r="385" ht="12.75" customHeight="1"/>
    <row r="386" ht="12.75" customHeight="1"/>
    <row r="387" ht="12.75" customHeight="1"/>
    <row r="388" ht="11.25" customHeight="1"/>
    <row r="389" ht="13.7" customHeight="1"/>
    <row r="390" ht="12" customHeight="1"/>
    <row r="391" ht="10.15" customHeight="1"/>
    <row r="392" ht="11.25" customHeight="1"/>
    <row r="393" ht="11.25" customHeight="1"/>
    <row r="394" ht="11.25" customHeight="1"/>
    <row r="395" ht="13.7" customHeight="1"/>
    <row r="396" ht="21" customHeight="1"/>
    <row r="397" ht="12.75" customHeight="1"/>
    <row r="398" ht="12" customHeight="1"/>
    <row r="399" ht="11.25" customHeight="1"/>
    <row r="400" ht="10.15" customHeight="1"/>
    <row r="401" ht="10.15" customHeight="1"/>
    <row r="402" ht="10.5" customHeight="1"/>
    <row r="403" ht="25.5" customHeight="1"/>
    <row r="404" ht="17.25" customHeight="1"/>
    <row r="405" ht="20.25" customHeight="1"/>
    <row r="407" ht="21.75" customHeight="1"/>
    <row r="408" ht="46.5" customHeight="1"/>
    <row r="409" ht="21" customHeight="1"/>
    <row r="410" ht="29.25" customHeight="1"/>
    <row r="411" ht="21" customHeight="1"/>
    <row r="412" ht="38.25" customHeight="1"/>
    <row r="413" ht="21" customHeight="1"/>
    <row r="414" ht="29.25" customHeight="1"/>
    <row r="415" ht="19.5" customHeight="1"/>
    <row r="416" ht="21.75" customHeight="1"/>
    <row r="417" ht="45" customHeight="1"/>
    <row r="418" ht="10.15" customHeight="1"/>
    <row r="419" ht="11.25" customHeight="1"/>
    <row r="420" ht="19.5" customHeight="1"/>
    <row r="422" ht="10.5" customHeight="1"/>
    <row r="423" ht="8.25" customHeight="1"/>
    <row r="424" ht="10.5" customHeight="1"/>
  </sheetData>
  <mergeCells count="706">
    <mergeCell ref="A1:D1"/>
    <mergeCell ref="A250:K250"/>
    <mergeCell ref="A194:C195"/>
    <mergeCell ref="J204:K204"/>
    <mergeCell ref="A206:K206"/>
    <mergeCell ref="D202:E202"/>
    <mergeCell ref="F202:G202"/>
    <mergeCell ref="H202:I203"/>
    <mergeCell ref="J202:K202"/>
    <mergeCell ref="D203:E203"/>
    <mergeCell ref="F203:G203"/>
    <mergeCell ref="J203:K203"/>
    <mergeCell ref="A202:C203"/>
    <mergeCell ref="A204:I204"/>
    <mergeCell ref="A205:I205"/>
    <mergeCell ref="J205:K205"/>
    <mergeCell ref="F198:G198"/>
    <mergeCell ref="D194:E194"/>
    <mergeCell ref="F194:G194"/>
    <mergeCell ref="H194:I195"/>
    <mergeCell ref="J194:K194"/>
    <mergeCell ref="D195:E195"/>
    <mergeCell ref="F195:G195"/>
    <mergeCell ref="J195:K195"/>
    <mergeCell ref="A207:H207"/>
    <mergeCell ref="I207:K207"/>
    <mergeCell ref="A208:H208"/>
    <mergeCell ref="A209:H209"/>
    <mergeCell ref="A210:H210"/>
    <mergeCell ref="A211:H211"/>
    <mergeCell ref="A221:F221"/>
    <mergeCell ref="I209:K211"/>
    <mergeCell ref="B216:D216"/>
    <mergeCell ref="F216:G216"/>
    <mergeCell ref="A212:K212"/>
    <mergeCell ref="B213:C213"/>
    <mergeCell ref="E213:G213"/>
    <mergeCell ref="I213:K213"/>
    <mergeCell ref="A214:K214"/>
    <mergeCell ref="I215:K215"/>
    <mergeCell ref="G218:K218"/>
    <mergeCell ref="A217:K217"/>
    <mergeCell ref="A218:F218"/>
    <mergeCell ref="A219:F219"/>
    <mergeCell ref="B215:D215"/>
    <mergeCell ref="F215:G215"/>
    <mergeCell ref="I208:K208"/>
    <mergeCell ref="A244:K244"/>
    <mergeCell ref="A243:K243"/>
    <mergeCell ref="A246:K246"/>
    <mergeCell ref="A247:K247"/>
    <mergeCell ref="A252:K252"/>
    <mergeCell ref="A251:K251"/>
    <mergeCell ref="A233:B233"/>
    <mergeCell ref="A234:B234"/>
    <mergeCell ref="A235:B235"/>
    <mergeCell ref="A248:K248"/>
    <mergeCell ref="A249:K249"/>
    <mergeCell ref="A245:K245"/>
    <mergeCell ref="C235:K235"/>
    <mergeCell ref="C236:K236"/>
    <mergeCell ref="A237:B237"/>
    <mergeCell ref="C237:K237"/>
    <mergeCell ref="C234:K234"/>
    <mergeCell ref="C233:K233"/>
    <mergeCell ref="A240:K240"/>
    <mergeCell ref="A236:B236"/>
    <mergeCell ref="A238:K238"/>
    <mergeCell ref="A239:K239"/>
    <mergeCell ref="A241:K241"/>
    <mergeCell ref="A242:K242"/>
    <mergeCell ref="A227:K227"/>
    <mergeCell ref="G219:K219"/>
    <mergeCell ref="G221:K221"/>
    <mergeCell ref="A232:B232"/>
    <mergeCell ref="C232:K232"/>
    <mergeCell ref="A228:K228"/>
    <mergeCell ref="A229:K229"/>
    <mergeCell ref="A230:B230"/>
    <mergeCell ref="A231:B231"/>
    <mergeCell ref="G223:K223"/>
    <mergeCell ref="A224:F224"/>
    <mergeCell ref="C230:K230"/>
    <mergeCell ref="C231:K231"/>
    <mergeCell ref="G222:K222"/>
    <mergeCell ref="A223:F223"/>
    <mergeCell ref="A220:F220"/>
    <mergeCell ref="G220:K220"/>
    <mergeCell ref="A225:F225"/>
    <mergeCell ref="G225:K225"/>
    <mergeCell ref="A222:F222"/>
    <mergeCell ref="A226:F226"/>
    <mergeCell ref="G226:K226"/>
    <mergeCell ref="G224:K224"/>
    <mergeCell ref="A196:C197"/>
    <mergeCell ref="D200:E200"/>
    <mergeCell ref="F200:G200"/>
    <mergeCell ref="H200:I201"/>
    <mergeCell ref="J200:K200"/>
    <mergeCell ref="D201:E201"/>
    <mergeCell ref="F201:G201"/>
    <mergeCell ref="J201:K201"/>
    <mergeCell ref="D198:E198"/>
    <mergeCell ref="H198:I199"/>
    <mergeCell ref="J198:K198"/>
    <mergeCell ref="D199:E199"/>
    <mergeCell ref="F199:G199"/>
    <mergeCell ref="J199:K199"/>
    <mergeCell ref="A198:C199"/>
    <mergeCell ref="A200:C201"/>
    <mergeCell ref="D196:E196"/>
    <mergeCell ref="F196:G196"/>
    <mergeCell ref="H196:I197"/>
    <mergeCell ref="J196:K196"/>
    <mergeCell ref="D197:E197"/>
    <mergeCell ref="F197:G197"/>
    <mergeCell ref="J197:K197"/>
    <mergeCell ref="A186:C187"/>
    <mergeCell ref="A188:C189"/>
    <mergeCell ref="D192:E192"/>
    <mergeCell ref="F192:G192"/>
    <mergeCell ref="H192:I193"/>
    <mergeCell ref="J192:K192"/>
    <mergeCell ref="D193:E193"/>
    <mergeCell ref="F193:G193"/>
    <mergeCell ref="J193:K193"/>
    <mergeCell ref="D190:E190"/>
    <mergeCell ref="F190:G190"/>
    <mergeCell ref="H190:I191"/>
    <mergeCell ref="J190:K190"/>
    <mergeCell ref="D191:E191"/>
    <mergeCell ref="F191:G191"/>
    <mergeCell ref="J191:K191"/>
    <mergeCell ref="A190:C191"/>
    <mergeCell ref="A192:C193"/>
    <mergeCell ref="D188:E188"/>
    <mergeCell ref="F188:G188"/>
    <mergeCell ref="H188:I189"/>
    <mergeCell ref="J188:K188"/>
    <mergeCell ref="D189:E189"/>
    <mergeCell ref="F189:G189"/>
    <mergeCell ref="J189:K189"/>
    <mergeCell ref="D186:E186"/>
    <mergeCell ref="F186:G186"/>
    <mergeCell ref="H186:I187"/>
    <mergeCell ref="J186:K186"/>
    <mergeCell ref="D187:E187"/>
    <mergeCell ref="F187:G187"/>
    <mergeCell ref="J187:K187"/>
    <mergeCell ref="A182:C182"/>
    <mergeCell ref="A183:C183"/>
    <mergeCell ref="D184:E184"/>
    <mergeCell ref="F184:G184"/>
    <mergeCell ref="H184:I185"/>
    <mergeCell ref="J184:K184"/>
    <mergeCell ref="D185:E185"/>
    <mergeCell ref="F185:G185"/>
    <mergeCell ref="J185:K185"/>
    <mergeCell ref="D182:E182"/>
    <mergeCell ref="F182:G182"/>
    <mergeCell ref="H182:I182"/>
    <mergeCell ref="J182:K182"/>
    <mergeCell ref="D183:E183"/>
    <mergeCell ref="F183:G183"/>
    <mergeCell ref="H183:I183"/>
    <mergeCell ref="J183:K183"/>
    <mergeCell ref="A184:C185"/>
    <mergeCell ref="A173:C174"/>
    <mergeCell ref="A175:C176"/>
    <mergeCell ref="J177:K177"/>
    <mergeCell ref="A177:I177"/>
    <mergeCell ref="A178:I178"/>
    <mergeCell ref="J178:K178"/>
    <mergeCell ref="A179:K179"/>
    <mergeCell ref="A180:K180"/>
    <mergeCell ref="A181:K181"/>
    <mergeCell ref="D175:E175"/>
    <mergeCell ref="F175:G175"/>
    <mergeCell ref="H175:I176"/>
    <mergeCell ref="J175:K175"/>
    <mergeCell ref="D176:E176"/>
    <mergeCell ref="F176:G176"/>
    <mergeCell ref="J176:K176"/>
    <mergeCell ref="D173:E173"/>
    <mergeCell ref="F173:G173"/>
    <mergeCell ref="H173:I174"/>
    <mergeCell ref="J173:K173"/>
    <mergeCell ref="D174:E174"/>
    <mergeCell ref="F174:G174"/>
    <mergeCell ref="J174:K174"/>
    <mergeCell ref="A165:C166"/>
    <mergeCell ref="A167:C168"/>
    <mergeCell ref="D171:E171"/>
    <mergeCell ref="F171:G171"/>
    <mergeCell ref="H171:I172"/>
    <mergeCell ref="J171:K171"/>
    <mergeCell ref="D172:E172"/>
    <mergeCell ref="F172:G172"/>
    <mergeCell ref="J172:K172"/>
    <mergeCell ref="D169:E169"/>
    <mergeCell ref="F169:G169"/>
    <mergeCell ref="H169:I170"/>
    <mergeCell ref="J169:K169"/>
    <mergeCell ref="D170:E170"/>
    <mergeCell ref="F170:G170"/>
    <mergeCell ref="J170:K170"/>
    <mergeCell ref="A169:C170"/>
    <mergeCell ref="A171:C172"/>
    <mergeCell ref="D167:E167"/>
    <mergeCell ref="F167:G167"/>
    <mergeCell ref="H167:I168"/>
    <mergeCell ref="J167:K167"/>
    <mergeCell ref="D168:E168"/>
    <mergeCell ref="F168:G168"/>
    <mergeCell ref="J168:K168"/>
    <mergeCell ref="D165:E165"/>
    <mergeCell ref="F165:G165"/>
    <mergeCell ref="H165:I166"/>
    <mergeCell ref="J165:K165"/>
    <mergeCell ref="D166:E166"/>
    <mergeCell ref="F166:G166"/>
    <mergeCell ref="J166:K166"/>
    <mergeCell ref="A157:C158"/>
    <mergeCell ref="A159:C160"/>
    <mergeCell ref="D163:E163"/>
    <mergeCell ref="F163:G163"/>
    <mergeCell ref="H163:I164"/>
    <mergeCell ref="J163:K163"/>
    <mergeCell ref="D164:E164"/>
    <mergeCell ref="F164:G164"/>
    <mergeCell ref="J164:K164"/>
    <mergeCell ref="D161:E161"/>
    <mergeCell ref="F161:G161"/>
    <mergeCell ref="H161:I162"/>
    <mergeCell ref="J161:K161"/>
    <mergeCell ref="D162:E162"/>
    <mergeCell ref="F162:G162"/>
    <mergeCell ref="J162:K162"/>
    <mergeCell ref="A161:C162"/>
    <mergeCell ref="A163:C164"/>
    <mergeCell ref="D159:E159"/>
    <mergeCell ref="F159:G159"/>
    <mergeCell ref="H159:I160"/>
    <mergeCell ref="J159:K159"/>
    <mergeCell ref="D160:E160"/>
    <mergeCell ref="F160:G160"/>
    <mergeCell ref="J160:K160"/>
    <mergeCell ref="D157:E157"/>
    <mergeCell ref="F157:G157"/>
    <mergeCell ref="H157:I158"/>
    <mergeCell ref="J157:K157"/>
    <mergeCell ref="D158:E158"/>
    <mergeCell ref="F158:G158"/>
    <mergeCell ref="J158:K158"/>
    <mergeCell ref="J149:K149"/>
    <mergeCell ref="J150:K150"/>
    <mergeCell ref="A149:I149"/>
    <mergeCell ref="A150:I150"/>
    <mergeCell ref="A151:K151"/>
    <mergeCell ref="A152:K152"/>
    <mergeCell ref="A153:C153"/>
    <mergeCell ref="A154:C154"/>
    <mergeCell ref="A155:C156"/>
    <mergeCell ref="D155:E155"/>
    <mergeCell ref="F155:G155"/>
    <mergeCell ref="H155:I156"/>
    <mergeCell ref="J155:K155"/>
    <mergeCell ref="D156:E156"/>
    <mergeCell ref="F156:G156"/>
    <mergeCell ref="J156:K156"/>
    <mergeCell ref="D153:E153"/>
    <mergeCell ref="F153:G153"/>
    <mergeCell ref="H153:I153"/>
    <mergeCell ref="J153:K153"/>
    <mergeCell ref="D154:E154"/>
    <mergeCell ref="F154:G154"/>
    <mergeCell ref="H154:I154"/>
    <mergeCell ref="J154:K154"/>
    <mergeCell ref="A141:C142"/>
    <mergeCell ref="A143:C144"/>
    <mergeCell ref="D147:E147"/>
    <mergeCell ref="F147:G147"/>
    <mergeCell ref="H147:I148"/>
    <mergeCell ref="J147:K147"/>
    <mergeCell ref="D148:E148"/>
    <mergeCell ref="F148:G148"/>
    <mergeCell ref="J148:K148"/>
    <mergeCell ref="D145:E145"/>
    <mergeCell ref="F145:G145"/>
    <mergeCell ref="H145:I146"/>
    <mergeCell ref="J145:K145"/>
    <mergeCell ref="D146:E146"/>
    <mergeCell ref="F146:G146"/>
    <mergeCell ref="J146:K146"/>
    <mergeCell ref="A145:C146"/>
    <mergeCell ref="A147:C148"/>
    <mergeCell ref="D143:E143"/>
    <mergeCell ref="F143:G143"/>
    <mergeCell ref="H143:I144"/>
    <mergeCell ref="J143:K143"/>
    <mergeCell ref="D144:E144"/>
    <mergeCell ref="F144:G144"/>
    <mergeCell ref="J144:K144"/>
    <mergeCell ref="D141:E141"/>
    <mergeCell ref="F141:G141"/>
    <mergeCell ref="H141:I142"/>
    <mergeCell ref="J141:K141"/>
    <mergeCell ref="D142:E142"/>
    <mergeCell ref="F142:G142"/>
    <mergeCell ref="J142:K142"/>
    <mergeCell ref="D139:E139"/>
    <mergeCell ref="F139:G139"/>
    <mergeCell ref="H139:I140"/>
    <mergeCell ref="J139:K139"/>
    <mergeCell ref="D140:E140"/>
    <mergeCell ref="F140:G140"/>
    <mergeCell ref="J140:K140"/>
    <mergeCell ref="D137:E137"/>
    <mergeCell ref="F137:G137"/>
    <mergeCell ref="H137:I138"/>
    <mergeCell ref="J137:K137"/>
    <mergeCell ref="D138:E138"/>
    <mergeCell ref="F138:G138"/>
    <mergeCell ref="J138:K138"/>
    <mergeCell ref="D135:E135"/>
    <mergeCell ref="F135:G135"/>
    <mergeCell ref="H135:I136"/>
    <mergeCell ref="J135:K135"/>
    <mergeCell ref="D136:E136"/>
    <mergeCell ref="F136:G136"/>
    <mergeCell ref="J136:K136"/>
    <mergeCell ref="D133:E133"/>
    <mergeCell ref="F133:G133"/>
    <mergeCell ref="H133:I134"/>
    <mergeCell ref="J133:K133"/>
    <mergeCell ref="D134:E134"/>
    <mergeCell ref="F134:G134"/>
    <mergeCell ref="J134:K134"/>
    <mergeCell ref="F125:G125"/>
    <mergeCell ref="H125:I125"/>
    <mergeCell ref="J125:K125"/>
    <mergeCell ref="D126:E126"/>
    <mergeCell ref="F126:G126"/>
    <mergeCell ref="H126:I126"/>
    <mergeCell ref="J126:K126"/>
    <mergeCell ref="D131:E131"/>
    <mergeCell ref="F131:G131"/>
    <mergeCell ref="H131:I132"/>
    <mergeCell ref="J131:K131"/>
    <mergeCell ref="D132:E132"/>
    <mergeCell ref="F132:G132"/>
    <mergeCell ref="J132:K132"/>
    <mergeCell ref="D129:E129"/>
    <mergeCell ref="F129:G129"/>
    <mergeCell ref="H129:I130"/>
    <mergeCell ref="D130:E130"/>
    <mergeCell ref="F130:G130"/>
    <mergeCell ref="J130:K130"/>
    <mergeCell ref="D117:E117"/>
    <mergeCell ref="F117:G117"/>
    <mergeCell ref="H117:I118"/>
    <mergeCell ref="J117:K117"/>
    <mergeCell ref="D118:E118"/>
    <mergeCell ref="F118:G118"/>
    <mergeCell ref="J118:K118"/>
    <mergeCell ref="J121:K121"/>
    <mergeCell ref="J122:K122"/>
    <mergeCell ref="D115:E115"/>
    <mergeCell ref="F115:G115"/>
    <mergeCell ref="H115:I116"/>
    <mergeCell ref="J115:K115"/>
    <mergeCell ref="D116:E116"/>
    <mergeCell ref="F116:G116"/>
    <mergeCell ref="J116:K116"/>
    <mergeCell ref="D113:E113"/>
    <mergeCell ref="F113:G113"/>
    <mergeCell ref="H113:I114"/>
    <mergeCell ref="J113:K113"/>
    <mergeCell ref="D114:E114"/>
    <mergeCell ref="F114:G114"/>
    <mergeCell ref="J114:K114"/>
    <mergeCell ref="D111:E111"/>
    <mergeCell ref="F111:G111"/>
    <mergeCell ref="H111:I112"/>
    <mergeCell ref="J111:K111"/>
    <mergeCell ref="D112:E112"/>
    <mergeCell ref="F112:G112"/>
    <mergeCell ref="J112:K112"/>
    <mergeCell ref="D109:E109"/>
    <mergeCell ref="F109:G109"/>
    <mergeCell ref="H109:I110"/>
    <mergeCell ref="J109:K109"/>
    <mergeCell ref="D110:E110"/>
    <mergeCell ref="F110:G110"/>
    <mergeCell ref="J110:K110"/>
    <mergeCell ref="D107:E107"/>
    <mergeCell ref="F107:G107"/>
    <mergeCell ref="H107:I108"/>
    <mergeCell ref="J107:K107"/>
    <mergeCell ref="D108:E108"/>
    <mergeCell ref="F108:G108"/>
    <mergeCell ref="J108:K108"/>
    <mergeCell ref="D105:E105"/>
    <mergeCell ref="F105:G105"/>
    <mergeCell ref="H105:I106"/>
    <mergeCell ref="J105:K105"/>
    <mergeCell ref="D106:E106"/>
    <mergeCell ref="F106:G106"/>
    <mergeCell ref="J106:K106"/>
    <mergeCell ref="D103:E103"/>
    <mergeCell ref="F103:G103"/>
    <mergeCell ref="H103:I104"/>
    <mergeCell ref="J103:K103"/>
    <mergeCell ref="D104:E104"/>
    <mergeCell ref="F104:G104"/>
    <mergeCell ref="J104:K104"/>
    <mergeCell ref="D101:E101"/>
    <mergeCell ref="F101:G101"/>
    <mergeCell ref="H101:I102"/>
    <mergeCell ref="J101:K101"/>
    <mergeCell ref="D102:E102"/>
    <mergeCell ref="F102:G102"/>
    <mergeCell ref="J102:K102"/>
    <mergeCell ref="J93:K93"/>
    <mergeCell ref="J94:K94"/>
    <mergeCell ref="D97:E97"/>
    <mergeCell ref="D99:E99"/>
    <mergeCell ref="F99:G99"/>
    <mergeCell ref="H99:I100"/>
    <mergeCell ref="J99:K99"/>
    <mergeCell ref="D100:E100"/>
    <mergeCell ref="F100:G100"/>
    <mergeCell ref="J100:K100"/>
    <mergeCell ref="F97:G97"/>
    <mergeCell ref="H97:I97"/>
    <mergeCell ref="J97:K97"/>
    <mergeCell ref="D98:E98"/>
    <mergeCell ref="F98:G98"/>
    <mergeCell ref="H98:I98"/>
    <mergeCell ref="J98:K98"/>
    <mergeCell ref="F91:G91"/>
    <mergeCell ref="H91:I92"/>
    <mergeCell ref="J91:K91"/>
    <mergeCell ref="D92:E92"/>
    <mergeCell ref="F92:G92"/>
    <mergeCell ref="J92:K92"/>
    <mergeCell ref="D89:E89"/>
    <mergeCell ref="F89:G89"/>
    <mergeCell ref="H89:I90"/>
    <mergeCell ref="J89:K89"/>
    <mergeCell ref="D90:E90"/>
    <mergeCell ref="F90:G90"/>
    <mergeCell ref="J90:K90"/>
    <mergeCell ref="F77:G77"/>
    <mergeCell ref="H77:I78"/>
    <mergeCell ref="J77:K77"/>
    <mergeCell ref="D78:E78"/>
    <mergeCell ref="F78:G78"/>
    <mergeCell ref="J78:K78"/>
    <mergeCell ref="D83:E83"/>
    <mergeCell ref="F83:G83"/>
    <mergeCell ref="H83:I84"/>
    <mergeCell ref="J83:K83"/>
    <mergeCell ref="D84:E84"/>
    <mergeCell ref="F84:G84"/>
    <mergeCell ref="J84:K84"/>
    <mergeCell ref="D81:E81"/>
    <mergeCell ref="F81:G81"/>
    <mergeCell ref="H81:I82"/>
    <mergeCell ref="J81:K81"/>
    <mergeCell ref="D82:E82"/>
    <mergeCell ref="F82:G82"/>
    <mergeCell ref="J82:K82"/>
    <mergeCell ref="A131:C132"/>
    <mergeCell ref="A133:C134"/>
    <mergeCell ref="J129:K129"/>
    <mergeCell ref="A73:C74"/>
    <mergeCell ref="A98:C98"/>
    <mergeCell ref="A97:C97"/>
    <mergeCell ref="A135:C136"/>
    <mergeCell ref="A137:C138"/>
    <mergeCell ref="A139:C140"/>
    <mergeCell ref="D75:E75"/>
    <mergeCell ref="F75:G75"/>
    <mergeCell ref="H75:I76"/>
    <mergeCell ref="J75:K75"/>
    <mergeCell ref="D76:E76"/>
    <mergeCell ref="F76:G76"/>
    <mergeCell ref="J76:K76"/>
    <mergeCell ref="D73:E73"/>
    <mergeCell ref="F73:G73"/>
    <mergeCell ref="H73:I74"/>
    <mergeCell ref="J73:K73"/>
    <mergeCell ref="D74:E74"/>
    <mergeCell ref="F74:G74"/>
    <mergeCell ref="J74:K74"/>
    <mergeCell ref="D79:E79"/>
    <mergeCell ref="A119:C120"/>
    <mergeCell ref="A121:I121"/>
    <mergeCell ref="A122:I122"/>
    <mergeCell ref="A123:K123"/>
    <mergeCell ref="A124:K124"/>
    <mergeCell ref="A125:C125"/>
    <mergeCell ref="A126:C126"/>
    <mergeCell ref="A127:C128"/>
    <mergeCell ref="A129:C130"/>
    <mergeCell ref="D119:E119"/>
    <mergeCell ref="F119:G119"/>
    <mergeCell ref="H119:I120"/>
    <mergeCell ref="J119:K119"/>
    <mergeCell ref="D120:E120"/>
    <mergeCell ref="F120:G120"/>
    <mergeCell ref="J120:K120"/>
    <mergeCell ref="D127:E127"/>
    <mergeCell ref="F127:G127"/>
    <mergeCell ref="H127:I128"/>
    <mergeCell ref="J127:K127"/>
    <mergeCell ref="D128:E128"/>
    <mergeCell ref="F128:G128"/>
    <mergeCell ref="J128:K128"/>
    <mergeCell ref="D125:E125"/>
    <mergeCell ref="A101:C102"/>
    <mergeCell ref="A103:C104"/>
    <mergeCell ref="A105:C106"/>
    <mergeCell ref="A107:C108"/>
    <mergeCell ref="A109:C110"/>
    <mergeCell ref="A111:C112"/>
    <mergeCell ref="A113:C114"/>
    <mergeCell ref="A115:C116"/>
    <mergeCell ref="A117:C118"/>
    <mergeCell ref="A85:C86"/>
    <mergeCell ref="A87:C88"/>
    <mergeCell ref="A89:C90"/>
    <mergeCell ref="A91:C92"/>
    <mergeCell ref="A93:I93"/>
    <mergeCell ref="A94:I94"/>
    <mergeCell ref="A95:K95"/>
    <mergeCell ref="A96:K96"/>
    <mergeCell ref="A99:C100"/>
    <mergeCell ref="D87:E87"/>
    <mergeCell ref="F87:G87"/>
    <mergeCell ref="H87:I88"/>
    <mergeCell ref="J87:K87"/>
    <mergeCell ref="D88:E88"/>
    <mergeCell ref="F88:G88"/>
    <mergeCell ref="J88:K88"/>
    <mergeCell ref="D85:E85"/>
    <mergeCell ref="F85:G85"/>
    <mergeCell ref="H85:I86"/>
    <mergeCell ref="J85:K85"/>
    <mergeCell ref="D86:E86"/>
    <mergeCell ref="F86:G86"/>
    <mergeCell ref="J86:K86"/>
    <mergeCell ref="D91:E91"/>
    <mergeCell ref="R82:R83"/>
    <mergeCell ref="A67:K67"/>
    <mergeCell ref="R85:R86"/>
    <mergeCell ref="A68:K68"/>
    <mergeCell ref="A75:C76"/>
    <mergeCell ref="A77:C78"/>
    <mergeCell ref="A79:C80"/>
    <mergeCell ref="A81:C82"/>
    <mergeCell ref="A83:C84"/>
    <mergeCell ref="D72:E72"/>
    <mergeCell ref="F72:G72"/>
    <mergeCell ref="H72:I72"/>
    <mergeCell ref="J72:K72"/>
    <mergeCell ref="D71:E71"/>
    <mergeCell ref="F71:G71"/>
    <mergeCell ref="H71:I71"/>
    <mergeCell ref="J71:K71"/>
    <mergeCell ref="F79:G79"/>
    <mergeCell ref="H79:I80"/>
    <mergeCell ref="J79:K79"/>
    <mergeCell ref="D80:E80"/>
    <mergeCell ref="F80:G80"/>
    <mergeCell ref="J80:K80"/>
    <mergeCell ref="D77:E77"/>
    <mergeCell ref="A3:B3"/>
    <mergeCell ref="C3:K3"/>
    <mergeCell ref="A4:K4"/>
    <mergeCell ref="A5:K5"/>
    <mergeCell ref="A6:K6"/>
    <mergeCell ref="B7:C7"/>
    <mergeCell ref="D7:E7"/>
    <mergeCell ref="F7:K7"/>
    <mergeCell ref="A69:K69"/>
    <mergeCell ref="A8:K8"/>
    <mergeCell ref="D9:G9"/>
    <mergeCell ref="I9:K9"/>
    <mergeCell ref="D10:G10"/>
    <mergeCell ref="I10:K10"/>
    <mergeCell ref="A12:K12"/>
    <mergeCell ref="A13:K13"/>
    <mergeCell ref="B14:C14"/>
    <mergeCell ref="E14:F14"/>
    <mergeCell ref="H14:I14"/>
    <mergeCell ref="J14:K14"/>
    <mergeCell ref="A15:K15"/>
    <mergeCell ref="A16:F16"/>
    <mergeCell ref="G16:K16"/>
    <mergeCell ref="A9:B9"/>
    <mergeCell ref="A2:B2"/>
    <mergeCell ref="C2:K2"/>
    <mergeCell ref="B40:K40"/>
    <mergeCell ref="B41:K41"/>
    <mergeCell ref="B42:K42"/>
    <mergeCell ref="B43:K43"/>
    <mergeCell ref="B44:K44"/>
    <mergeCell ref="A45:K45"/>
    <mergeCell ref="B37:C37"/>
    <mergeCell ref="E37:K37"/>
    <mergeCell ref="A39:K39"/>
    <mergeCell ref="A31:K31"/>
    <mergeCell ref="A32:K32"/>
    <mergeCell ref="B33:D33"/>
    <mergeCell ref="E33:F33"/>
    <mergeCell ref="G29:H29"/>
    <mergeCell ref="J29:K29"/>
    <mergeCell ref="A35:K35"/>
    <mergeCell ref="B36:C36"/>
    <mergeCell ref="E36:G36"/>
    <mergeCell ref="B30:D30"/>
    <mergeCell ref="E30:F30"/>
    <mergeCell ref="G30:K30"/>
    <mergeCell ref="A34:F34"/>
    <mergeCell ref="B61:J61"/>
    <mergeCell ref="A63:J63"/>
    <mergeCell ref="A55:C55"/>
    <mergeCell ref="A56:C56"/>
    <mergeCell ref="H56:I56"/>
    <mergeCell ref="B51:E51"/>
    <mergeCell ref="B52:E52"/>
    <mergeCell ref="A54:C54"/>
    <mergeCell ref="H54:I54"/>
    <mergeCell ref="J54:K54"/>
    <mergeCell ref="A57:I57"/>
    <mergeCell ref="B28:D28"/>
    <mergeCell ref="E28:F28"/>
    <mergeCell ref="G28:H28"/>
    <mergeCell ref="J28:K28"/>
    <mergeCell ref="B29:D29"/>
    <mergeCell ref="E29:F29"/>
    <mergeCell ref="B38:K38"/>
    <mergeCell ref="G34:K34"/>
    <mergeCell ref="I36:K36"/>
    <mergeCell ref="A10:B10"/>
    <mergeCell ref="B11:E11"/>
    <mergeCell ref="F11:H11"/>
    <mergeCell ref="I11:K11"/>
    <mergeCell ref="B24:D24"/>
    <mergeCell ref="E24:F24"/>
    <mergeCell ref="G24:H24"/>
    <mergeCell ref="J24:K24"/>
    <mergeCell ref="B25:D25"/>
    <mergeCell ref="E25:F25"/>
    <mergeCell ref="G25:H25"/>
    <mergeCell ref="J25:K25"/>
    <mergeCell ref="G23:H23"/>
    <mergeCell ref="J23:K23"/>
    <mergeCell ref="A17:F17"/>
    <mergeCell ref="G17:K17"/>
    <mergeCell ref="A18:F18"/>
    <mergeCell ref="G18:K18"/>
    <mergeCell ref="A19:B19"/>
    <mergeCell ref="C19:F19"/>
    <mergeCell ref="G19:H19"/>
    <mergeCell ref="I19:K19"/>
    <mergeCell ref="A20:F20"/>
    <mergeCell ref="G20:K20"/>
    <mergeCell ref="A26:K26"/>
    <mergeCell ref="A21:F21"/>
    <mergeCell ref="G21:K21"/>
    <mergeCell ref="A22:B22"/>
    <mergeCell ref="D22:F22"/>
    <mergeCell ref="H22:K22"/>
    <mergeCell ref="B23:D23"/>
    <mergeCell ref="E23:F23"/>
    <mergeCell ref="E27:F27"/>
    <mergeCell ref="G27:H27"/>
    <mergeCell ref="J27:K27"/>
    <mergeCell ref="B27:D27"/>
    <mergeCell ref="A71:C71"/>
    <mergeCell ref="A72:C72"/>
    <mergeCell ref="A46:E46"/>
    <mergeCell ref="A58:K58"/>
    <mergeCell ref="A59:K59"/>
    <mergeCell ref="A65:K65"/>
    <mergeCell ref="A66:K66"/>
    <mergeCell ref="A70:K70"/>
    <mergeCell ref="G46:J46"/>
    <mergeCell ref="H47:J47"/>
    <mergeCell ref="H48:J48"/>
    <mergeCell ref="H49:J49"/>
    <mergeCell ref="H50:J50"/>
    <mergeCell ref="H51:J51"/>
    <mergeCell ref="E54:F54"/>
    <mergeCell ref="H52:J52"/>
    <mergeCell ref="B47:E47"/>
    <mergeCell ref="B48:E48"/>
    <mergeCell ref="B49:E49"/>
    <mergeCell ref="B50:E50"/>
    <mergeCell ref="A53:K53"/>
    <mergeCell ref="A62:K62"/>
    <mergeCell ref="A64:K64"/>
    <mergeCell ref="A60:K60"/>
  </mergeCells>
  <conditionalFormatting sqref="C31:D31 G29:H29 G35:H37 C35:D37 G31:H31">
    <cfRule type="containsText" dxfId="32" priority="19" operator="containsText" text="*">
      <formula>NOT(ISERROR(SEARCH("*",C29)))</formula>
    </cfRule>
  </conditionalFormatting>
  <conditionalFormatting sqref="C19">
    <cfRule type="containsText" dxfId="31" priority="18" stopIfTrue="1" operator="containsText" text="*">
      <formula>NOT(ISERROR(SEARCH("*",C19)))</formula>
    </cfRule>
  </conditionalFormatting>
  <conditionalFormatting sqref="G24:H24">
    <cfRule type="containsText" dxfId="30" priority="17" operator="containsText" text="*">
      <formula>NOT(ISERROR(SEARCH("*",G24)))</formula>
    </cfRule>
  </conditionalFormatting>
  <conditionalFormatting sqref="G25:H25">
    <cfRule type="containsText" dxfId="29" priority="16" operator="containsText" text="*">
      <formula>NOT(ISERROR(SEARCH("*",G25)))</formula>
    </cfRule>
  </conditionalFormatting>
  <conditionalFormatting sqref="J24:K24">
    <cfRule type="containsText" dxfId="28" priority="15" operator="containsText" text="*">
      <formula>NOT(ISERROR(SEARCH("*",J24)))</formula>
    </cfRule>
  </conditionalFormatting>
  <conditionalFormatting sqref="I19">
    <cfRule type="containsText" dxfId="27" priority="14" operator="containsText" text="*">
      <formula>NOT(ISERROR(SEARCH("*",I19)))</formula>
    </cfRule>
  </conditionalFormatting>
  <conditionalFormatting sqref="G17:K17">
    <cfRule type="containsText" dxfId="26" priority="13" operator="containsText" text="*">
      <formula>NOT(ISERROR(SEARCH("*",G17)))</formula>
    </cfRule>
  </conditionalFormatting>
  <conditionalFormatting sqref="G28:H28">
    <cfRule type="containsText" dxfId="25" priority="12" operator="containsText" text="*">
      <formula>NOT(ISERROR(SEARCH("*",G28)))</formula>
    </cfRule>
  </conditionalFormatting>
  <conditionalFormatting sqref="J28:K28">
    <cfRule type="containsText" dxfId="24" priority="11" operator="containsText" text="*">
      <formula>NOT(ISERROR(SEARCH("*",J28)))</formula>
    </cfRule>
  </conditionalFormatting>
  <conditionalFormatting sqref="H22">
    <cfRule type="expression" dxfId="23" priority="20">
      <formula>COUNTIF(#REF!,C22)</formula>
    </cfRule>
  </conditionalFormatting>
  <conditionalFormatting sqref="D22:F22">
    <cfRule type="expression" dxfId="22" priority="21">
      <formula>COUNTIF(#REF!,#REF!)</formula>
    </cfRule>
  </conditionalFormatting>
  <conditionalFormatting sqref="G30">
    <cfRule type="containsText" dxfId="21" priority="9" operator="containsText" text="*">
      <formula>NOT(ISERROR(SEARCH("*",G30)))</formula>
    </cfRule>
  </conditionalFormatting>
  <conditionalFormatting sqref="G213:H213 C213:D213">
    <cfRule type="containsText" dxfId="20" priority="8" operator="containsText" text="*">
      <formula>NOT(ISERROR(SEARCH("*",C213)))</formula>
    </cfRule>
  </conditionalFormatting>
  <conditionalFormatting sqref="K61">
    <cfRule type="cellIs" dxfId="19" priority="6" operator="equal">
      <formula>FALSE</formula>
    </cfRule>
  </conditionalFormatting>
  <conditionalFormatting sqref="H56:I56">
    <cfRule type="cellIs" dxfId="18" priority="3" operator="equal">
      <formula>FALSE</formula>
    </cfRule>
  </conditionalFormatting>
  <conditionalFormatting sqref="J128:K128">
    <cfRule type="containsText" dxfId="17" priority="1" operator="containsText" text="ARG">
      <formula>NOT(ISERROR(SEARCH("ARG",J128)))</formula>
    </cfRule>
    <cfRule type="containsText" dxfId="16" priority="2" operator="containsText" text="arg">
      <formula>NOT(ISERROR(SEARCH("arg",J128)))</formula>
    </cfRule>
  </conditionalFormatting>
  <dataValidations count="6">
    <dataValidation type="list" allowBlank="1" showInputMessage="1" showErrorMessage="1" sqref="F199 F88 F86 F84 F82 F80 F78 F76 F74 F90 F92 F185 F187 F189 F191 F193 F195 F201 F197 F203">
      <formula1>$V$156:$AB$156</formula1>
    </dataValidation>
    <dataValidation type="list" allowBlank="1" showInputMessage="1" showErrorMessage="1" sqref="F158:G158 F176:G176 F174:G174 F172:G172 F170:G170 F168:G168 F166:G166 F164:G164 F162:G162 F160:G160 F156:G156">
      <formula1>$T$156:$AB$156</formula1>
    </dataValidation>
    <dataValidation type="list" allowBlank="1" showInputMessage="1" showErrorMessage="1" sqref="F106 F108 F110 F112 F114 F116 F120 F118 F100 F102 F104 F134 F136 F138 F140 F142 F144 F148 F146 F128 F130 F132">
      <formula1>$U$156:$AB$156</formula1>
    </dataValidation>
    <dataValidation type="list" allowBlank="1" showInputMessage="1" showErrorMessage="1" sqref="S146">
      <formula1>$T$146:$T$147</formula1>
    </dataValidation>
    <dataValidation type="list" allowBlank="1" showInputMessage="1" showErrorMessage="1" sqref="A61 H9:H10 A14 D14 G14 C22 G22 H36 D36:D37 A36:A38 A40:A44 A47:A52 G47:G52 H213 D213 A213 A11 C9:C10">
      <formula1>$M$2:$N$2</formula1>
    </dataValidation>
    <dataValidation type="list" allowBlank="1" showInputMessage="1" showErrorMessage="1" sqref="A215:A216 H215:H216 E215:E216">
      <formula1>$M$4:$N$4</formula1>
    </dataValidation>
  </dataValidations>
  <hyperlinks>
    <hyperlink ref="G30" r:id="rId1"/>
  </hyperlinks>
  <printOptions horizontalCentered="1"/>
  <pageMargins left="0.31496062992125984" right="0.31496062992125984" top="0.39370078740157483" bottom="0.39370078740157483" header="0.31496062992125984" footer="0.31496062992125984"/>
  <pageSetup paperSize="9" scale="83" orientation="portrait" r:id="rId2"/>
  <rowBreaks count="5" manualBreakCount="5">
    <brk id="34" max="10" man="1"/>
    <brk id="63" max="10" man="1"/>
    <brk id="122" max="10" man="1"/>
    <brk id="178" max="10" man="1"/>
    <brk id="227" max="10" man="1"/>
  </rowBreaks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N426"/>
  <sheetViews>
    <sheetView tabSelected="1" topLeftCell="A2" zoomScale="124" zoomScaleNormal="124" zoomScaleSheetLayoutView="112" zoomScalePageLayoutView="60" workbookViewId="0">
      <selection activeCell="A63" sqref="A63"/>
    </sheetView>
  </sheetViews>
  <sheetFormatPr defaultColWidth="8.75" defaultRowHeight="15"/>
  <cols>
    <col min="1" max="1" width="8.75" style="25" customWidth="1"/>
    <col min="2" max="2" width="9.75" style="25" customWidth="1"/>
    <col min="3" max="3" width="8.75" style="25"/>
    <col min="4" max="4" width="11.625" style="25" customWidth="1"/>
    <col min="5" max="5" width="10" style="25" customWidth="1"/>
    <col min="6" max="6" width="8.75" style="25"/>
    <col min="7" max="7" width="9.875" style="25" bestFit="1" customWidth="1"/>
    <col min="8" max="10" width="8.75" style="25"/>
    <col min="11" max="11" width="10.375" style="25" customWidth="1"/>
    <col min="12" max="12" width="8.75" style="98" hidden="1" customWidth="1"/>
    <col min="13" max="16" width="13.125" style="27" hidden="1" customWidth="1"/>
    <col min="17" max="18" width="8.75" style="27" hidden="1" customWidth="1"/>
    <col min="19" max="19" width="14.375" style="27" hidden="1" customWidth="1"/>
    <col min="20" max="30" width="9" style="27" hidden="1" customWidth="1"/>
    <col min="31" max="32" width="0" style="27" hidden="1" customWidth="1"/>
    <col min="33" max="33" width="0" style="25" hidden="1" customWidth="1"/>
    <col min="34" max="16384" width="8.75" style="25"/>
  </cols>
  <sheetData>
    <row r="1" spans="1:40" ht="12.6" hidden="1" customHeight="1">
      <c r="A1" s="372"/>
      <c r="B1" s="372"/>
      <c r="C1" s="372"/>
      <c r="D1" s="372"/>
    </row>
    <row r="2" spans="1:40" ht="61.9" customHeight="1">
      <c r="A2" s="209" t="s">
        <v>399</v>
      </c>
      <c r="B2" s="210"/>
      <c r="C2" s="211" t="s">
        <v>347</v>
      </c>
      <c r="D2" s="212"/>
      <c r="E2" s="212"/>
      <c r="F2" s="212"/>
      <c r="G2" s="212"/>
      <c r="H2" s="212"/>
      <c r="I2" s="212"/>
      <c r="J2" s="212"/>
      <c r="K2" s="213"/>
      <c r="M2" s="3" t="s">
        <v>37</v>
      </c>
      <c r="N2" s="3" t="s">
        <v>38</v>
      </c>
    </row>
    <row r="3" spans="1:40" ht="55.15" customHeight="1">
      <c r="A3" s="229" t="s">
        <v>0</v>
      </c>
      <c r="B3" s="229"/>
      <c r="C3" s="162" t="s">
        <v>308</v>
      </c>
      <c r="D3" s="162"/>
      <c r="E3" s="162"/>
      <c r="F3" s="162"/>
      <c r="G3" s="162"/>
      <c r="H3" s="162"/>
      <c r="I3" s="162"/>
      <c r="J3" s="162"/>
      <c r="K3" s="162"/>
    </row>
    <row r="4" spans="1:40" ht="52.9" customHeight="1">
      <c r="A4" s="162" t="s">
        <v>309</v>
      </c>
      <c r="B4" s="162"/>
      <c r="C4" s="162"/>
      <c r="D4" s="162"/>
      <c r="E4" s="162"/>
      <c r="F4" s="162"/>
      <c r="G4" s="162"/>
      <c r="H4" s="162"/>
      <c r="I4" s="162"/>
      <c r="J4" s="162"/>
      <c r="K4" s="162"/>
    </row>
    <row r="5" spans="1:40" ht="31.9" customHeight="1">
      <c r="A5" s="230" t="s">
        <v>351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</row>
    <row r="6" spans="1:40" ht="43.15" customHeight="1">
      <c r="A6" s="230" t="s">
        <v>291</v>
      </c>
      <c r="B6" s="230"/>
      <c r="C6" s="230"/>
      <c r="D6" s="230"/>
      <c r="E6" s="230"/>
      <c r="F6" s="230"/>
      <c r="G6" s="230"/>
      <c r="H6" s="230"/>
      <c r="I6" s="230"/>
      <c r="J6" s="230"/>
      <c r="K6" s="230"/>
    </row>
    <row r="7" spans="1:40" ht="33" customHeight="1">
      <c r="A7" s="4" t="s">
        <v>169</v>
      </c>
      <c r="B7" s="213" t="s">
        <v>170</v>
      </c>
      <c r="C7" s="211"/>
      <c r="D7" s="211" t="s">
        <v>171</v>
      </c>
      <c r="E7" s="212"/>
      <c r="F7" s="213" t="s">
        <v>172</v>
      </c>
      <c r="G7" s="231"/>
      <c r="H7" s="231"/>
      <c r="I7" s="231"/>
      <c r="J7" s="231"/>
      <c r="K7" s="231"/>
    </row>
    <row r="8" spans="1:40">
      <c r="A8" s="232" t="s">
        <v>292</v>
      </c>
      <c r="B8" s="232"/>
      <c r="C8" s="232"/>
      <c r="D8" s="232"/>
      <c r="E8" s="232"/>
      <c r="F8" s="232"/>
      <c r="G8" s="232"/>
      <c r="H8" s="232"/>
      <c r="I8" s="232"/>
      <c r="J8" s="232"/>
      <c r="K8" s="232"/>
    </row>
    <row r="9" spans="1:40" ht="25.15" customHeight="1">
      <c r="A9" s="418" t="s">
        <v>7</v>
      </c>
      <c r="B9" s="419"/>
      <c r="C9" s="132" t="s">
        <v>38</v>
      </c>
      <c r="D9" s="420" t="s">
        <v>418</v>
      </c>
      <c r="E9" s="420"/>
      <c r="F9" s="420"/>
      <c r="G9" s="420"/>
      <c r="H9" s="132" t="s">
        <v>38</v>
      </c>
      <c r="I9" s="420" t="s">
        <v>419</v>
      </c>
      <c r="J9" s="420"/>
      <c r="K9" s="420"/>
    </row>
    <row r="10" spans="1:40" ht="25.15" customHeight="1">
      <c r="A10" s="407"/>
      <c r="B10" s="408"/>
      <c r="C10" s="409" t="s">
        <v>38</v>
      </c>
      <c r="D10" s="411" t="s">
        <v>415</v>
      </c>
      <c r="E10" s="412"/>
      <c r="F10" s="412"/>
      <c r="G10" s="413"/>
      <c r="H10" s="409" t="s">
        <v>38</v>
      </c>
      <c r="I10" s="411" t="s">
        <v>416</v>
      </c>
      <c r="J10" s="412"/>
      <c r="K10" s="413"/>
    </row>
    <row r="11" spans="1:40" ht="34.5" customHeight="1">
      <c r="A11" s="405" t="s">
        <v>417</v>
      </c>
      <c r="B11" s="406"/>
      <c r="C11" s="410"/>
      <c r="D11" s="312"/>
      <c r="E11" s="313"/>
      <c r="F11" s="414"/>
      <c r="G11" s="415"/>
      <c r="H11" s="416"/>
      <c r="I11" s="417"/>
      <c r="J11" s="414"/>
      <c r="K11" s="415"/>
      <c r="AK11" s="69"/>
      <c r="AL11" s="69"/>
      <c r="AM11" s="69"/>
      <c r="AN11" s="69"/>
    </row>
    <row r="12" spans="1:40" s="1" customFormat="1" ht="31.5" customHeight="1">
      <c r="A12" s="395" t="s">
        <v>38</v>
      </c>
      <c r="B12" s="397" t="s">
        <v>420</v>
      </c>
      <c r="C12" s="397"/>
      <c r="D12" s="397"/>
      <c r="E12" s="397"/>
      <c r="F12" s="133" t="s">
        <v>421</v>
      </c>
      <c r="G12" s="399"/>
      <c r="H12" s="400"/>
      <c r="I12" s="134" t="s">
        <v>422</v>
      </c>
      <c r="J12" s="401"/>
      <c r="K12" s="400"/>
      <c r="L12" s="99"/>
      <c r="M12" s="2"/>
      <c r="N12" s="2"/>
      <c r="O12" s="2"/>
      <c r="P12" s="28"/>
      <c r="Q12" s="28"/>
      <c r="R12" s="28"/>
      <c r="S12" s="2"/>
      <c r="T12" s="2"/>
      <c r="U12" s="2"/>
      <c r="V12" s="2"/>
      <c r="W12" s="2"/>
      <c r="X12" s="2"/>
      <c r="Y12" s="2"/>
      <c r="Z12" s="2"/>
      <c r="AA12" s="2"/>
      <c r="AB12" s="2"/>
    </row>
    <row r="13" spans="1:40" s="1" customFormat="1" ht="22.5" customHeight="1">
      <c r="A13" s="396"/>
      <c r="B13" s="398"/>
      <c r="C13" s="398"/>
      <c r="D13" s="398"/>
      <c r="E13" s="398"/>
      <c r="F13" s="402" t="s">
        <v>423</v>
      </c>
      <c r="G13" s="403"/>
      <c r="H13" s="404"/>
      <c r="I13" s="403" t="s">
        <v>424</v>
      </c>
      <c r="J13" s="403"/>
      <c r="K13" s="404"/>
      <c r="L13" s="99"/>
      <c r="M13" s="2"/>
      <c r="N13" s="2"/>
      <c r="O13" s="2"/>
      <c r="P13" s="28"/>
      <c r="Q13" s="28"/>
      <c r="R13" s="28"/>
      <c r="S13" s="2"/>
      <c r="T13" s="2"/>
      <c r="U13" s="2"/>
      <c r="V13" s="2"/>
      <c r="W13" s="2"/>
      <c r="X13" s="2"/>
      <c r="Y13" s="2"/>
      <c r="Z13" s="2"/>
      <c r="AA13" s="2"/>
      <c r="AB13" s="2"/>
    </row>
    <row r="14" spans="1:40" ht="20.45" customHeight="1">
      <c r="A14" s="170" t="s">
        <v>369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</row>
    <row r="15" spans="1:40">
      <c r="A15" s="230" t="s">
        <v>295</v>
      </c>
      <c r="B15" s="230"/>
      <c r="C15" s="230"/>
      <c r="D15" s="230"/>
      <c r="E15" s="230"/>
      <c r="F15" s="230"/>
      <c r="G15" s="230"/>
      <c r="H15" s="230"/>
      <c r="I15" s="230"/>
      <c r="J15" s="230"/>
      <c r="K15" s="230"/>
    </row>
    <row r="16" spans="1:40" ht="18.75">
      <c r="A16" s="6" t="s">
        <v>38</v>
      </c>
      <c r="B16" s="233" t="s">
        <v>190</v>
      </c>
      <c r="C16" s="234"/>
      <c r="D16" s="7" t="s">
        <v>38</v>
      </c>
      <c r="E16" s="233" t="s">
        <v>191</v>
      </c>
      <c r="F16" s="234"/>
      <c r="G16" s="7" t="s">
        <v>38</v>
      </c>
      <c r="H16" s="233" t="s">
        <v>274</v>
      </c>
      <c r="I16" s="233"/>
      <c r="J16" s="233"/>
      <c r="K16" s="234"/>
    </row>
    <row r="17" spans="1:40" ht="26.45" customHeight="1">
      <c r="A17" s="170" t="s">
        <v>296</v>
      </c>
      <c r="B17" s="170"/>
      <c r="C17" s="170"/>
      <c r="D17" s="170"/>
      <c r="E17" s="170"/>
      <c r="F17" s="170"/>
      <c r="G17" s="170"/>
      <c r="H17" s="170"/>
      <c r="I17" s="170"/>
      <c r="J17" s="170"/>
      <c r="K17" s="170"/>
    </row>
    <row r="18" spans="1:40">
      <c r="A18" s="235" t="s">
        <v>297</v>
      </c>
      <c r="B18" s="235"/>
      <c r="C18" s="235"/>
      <c r="D18" s="235"/>
      <c r="E18" s="235"/>
      <c r="F18" s="235"/>
      <c r="G18" s="236" t="s">
        <v>298</v>
      </c>
      <c r="H18" s="235"/>
      <c r="I18" s="235"/>
      <c r="J18" s="235"/>
      <c r="K18" s="235"/>
      <c r="Q18" s="29"/>
    </row>
    <row r="19" spans="1:40" ht="21">
      <c r="A19" s="136"/>
      <c r="B19" s="390"/>
      <c r="C19" s="390"/>
      <c r="D19" s="390"/>
      <c r="E19" s="390"/>
      <c r="F19" s="391"/>
      <c r="G19" s="384"/>
      <c r="H19" s="385"/>
      <c r="I19" s="385"/>
      <c r="J19" s="385"/>
      <c r="K19" s="386"/>
    </row>
    <row r="20" spans="1:40" ht="13.9" customHeight="1">
      <c r="A20" s="137"/>
      <c r="B20" s="392" t="s">
        <v>425</v>
      </c>
      <c r="C20" s="393"/>
      <c r="D20" s="393"/>
      <c r="E20" s="393"/>
      <c r="F20" s="394"/>
      <c r="G20" s="387" t="s">
        <v>1</v>
      </c>
      <c r="H20" s="388"/>
      <c r="I20" s="388"/>
      <c r="J20" s="388"/>
      <c r="K20" s="389"/>
    </row>
    <row r="21" spans="1:40" ht="33.6" customHeight="1">
      <c r="A21" s="170" t="s">
        <v>192</v>
      </c>
      <c r="B21" s="170"/>
      <c r="C21" s="383"/>
      <c r="D21" s="383"/>
      <c r="E21" s="383"/>
      <c r="F21" s="383"/>
      <c r="G21" s="188" t="s">
        <v>193</v>
      </c>
      <c r="H21" s="165"/>
      <c r="I21" s="180" t="s">
        <v>2</v>
      </c>
      <c r="J21" s="180"/>
      <c r="K21" s="180"/>
    </row>
    <row r="22" spans="1:40" ht="38.450000000000003" customHeight="1">
      <c r="A22" s="162" t="s">
        <v>299</v>
      </c>
      <c r="B22" s="162"/>
      <c r="C22" s="162"/>
      <c r="D22" s="162"/>
      <c r="E22" s="162"/>
      <c r="F22" s="162"/>
      <c r="G22" s="189" t="s">
        <v>352</v>
      </c>
      <c r="H22" s="189"/>
      <c r="I22" s="189"/>
      <c r="J22" s="189"/>
      <c r="K22" s="189"/>
      <c r="AM22" s="135"/>
      <c r="AN22" s="135"/>
    </row>
    <row r="23" spans="1:40" ht="30.6" customHeight="1">
      <c r="A23" s="169" t="s">
        <v>300</v>
      </c>
      <c r="B23" s="169"/>
      <c r="C23" s="169"/>
      <c r="D23" s="169"/>
      <c r="E23" s="169"/>
      <c r="F23" s="169"/>
      <c r="G23" s="169" t="s">
        <v>301</v>
      </c>
      <c r="H23" s="169"/>
      <c r="I23" s="169"/>
      <c r="J23" s="169"/>
      <c r="K23" s="169"/>
    </row>
    <row r="24" spans="1:40" ht="21.6" customHeight="1">
      <c r="A24" s="170" t="s">
        <v>174</v>
      </c>
      <c r="B24" s="170"/>
      <c r="C24" s="8" t="s">
        <v>38</v>
      </c>
      <c r="D24" s="380" t="s">
        <v>156</v>
      </c>
      <c r="E24" s="381"/>
      <c r="F24" s="382"/>
      <c r="G24" s="9" t="s">
        <v>38</v>
      </c>
      <c r="H24" s="380" t="s">
        <v>39</v>
      </c>
      <c r="I24" s="381"/>
      <c r="J24" s="381"/>
      <c r="K24" s="382"/>
    </row>
    <row r="25" spans="1:40" ht="24" customHeight="1">
      <c r="A25" s="10" t="s">
        <v>194</v>
      </c>
      <c r="B25" s="172"/>
      <c r="C25" s="172"/>
      <c r="D25" s="172"/>
      <c r="E25" s="162" t="s">
        <v>195</v>
      </c>
      <c r="F25" s="162"/>
      <c r="G25" s="173"/>
      <c r="H25" s="173"/>
      <c r="I25" s="10" t="s">
        <v>196</v>
      </c>
      <c r="J25" s="173"/>
      <c r="K25" s="173"/>
    </row>
    <row r="26" spans="1:40" ht="29.45" customHeight="1">
      <c r="A26" s="10" t="s">
        <v>197</v>
      </c>
      <c r="B26" s="172"/>
      <c r="C26" s="172"/>
      <c r="D26" s="172"/>
      <c r="E26" s="162" t="s">
        <v>198</v>
      </c>
      <c r="F26" s="162"/>
      <c r="G26" s="180" t="s">
        <v>2</v>
      </c>
      <c r="H26" s="180"/>
      <c r="I26" s="10" t="s">
        <v>199</v>
      </c>
      <c r="J26" s="180" t="s">
        <v>2</v>
      </c>
      <c r="K26" s="180"/>
    </row>
    <row r="27" spans="1:40" ht="30.2" customHeight="1">
      <c r="A27" s="10" t="s">
        <v>200</v>
      </c>
      <c r="B27" s="172"/>
      <c r="C27" s="172"/>
      <c r="D27" s="172"/>
      <c r="E27" s="162" t="s">
        <v>201</v>
      </c>
      <c r="F27" s="162"/>
      <c r="G27" s="180" t="s">
        <v>2</v>
      </c>
      <c r="H27" s="180"/>
      <c r="I27" s="10" t="s">
        <v>202</v>
      </c>
      <c r="J27" s="173"/>
      <c r="K27" s="173"/>
    </row>
    <row r="28" spans="1:40" ht="30.2" customHeight="1">
      <c r="A28" s="162" t="s">
        <v>302</v>
      </c>
      <c r="B28" s="162"/>
      <c r="C28" s="162"/>
      <c r="D28" s="162"/>
      <c r="E28" s="162"/>
      <c r="F28" s="162"/>
      <c r="G28" s="162"/>
      <c r="H28" s="162"/>
      <c r="I28" s="162"/>
      <c r="J28" s="162"/>
      <c r="K28" s="162"/>
    </row>
    <row r="29" spans="1:40" ht="18.600000000000001" customHeight="1">
      <c r="A29" s="10" t="s">
        <v>203</v>
      </c>
      <c r="B29" s="172"/>
      <c r="C29" s="172"/>
      <c r="D29" s="172"/>
      <c r="E29" s="162" t="s">
        <v>204</v>
      </c>
      <c r="F29" s="162"/>
      <c r="G29" s="173"/>
      <c r="H29" s="173"/>
      <c r="I29" s="10" t="s">
        <v>205</v>
      </c>
      <c r="J29" s="173"/>
      <c r="K29" s="173"/>
    </row>
    <row r="30" spans="1:40" ht="30.2" customHeight="1">
      <c r="A30" s="10" t="s">
        <v>206</v>
      </c>
      <c r="B30" s="172"/>
      <c r="C30" s="172"/>
      <c r="D30" s="172"/>
      <c r="E30" s="162" t="s">
        <v>207</v>
      </c>
      <c r="F30" s="162"/>
      <c r="G30" s="180" t="s">
        <v>2</v>
      </c>
      <c r="H30" s="180"/>
      <c r="I30" s="10" t="s">
        <v>208</v>
      </c>
      <c r="J30" s="180" t="s">
        <v>2</v>
      </c>
      <c r="K30" s="180"/>
    </row>
    <row r="31" spans="1:40" ht="25.5">
      <c r="A31" s="10" t="s">
        <v>209</v>
      </c>
      <c r="B31" s="172"/>
      <c r="C31" s="172"/>
      <c r="D31" s="172"/>
      <c r="E31" s="162" t="s">
        <v>210</v>
      </c>
      <c r="F31" s="162"/>
      <c r="G31" s="180" t="s">
        <v>2</v>
      </c>
      <c r="H31" s="180"/>
      <c r="I31" s="10" t="s">
        <v>211</v>
      </c>
      <c r="J31" s="173"/>
      <c r="K31" s="173"/>
    </row>
    <row r="32" spans="1:40" s="1" customFormat="1" ht="44.25" customHeight="1">
      <c r="A32" s="10" t="s">
        <v>212</v>
      </c>
      <c r="B32" s="220"/>
      <c r="C32" s="221"/>
      <c r="D32" s="222"/>
      <c r="E32" s="188" t="s">
        <v>213</v>
      </c>
      <c r="F32" s="165"/>
      <c r="G32" s="223"/>
      <c r="H32" s="224"/>
      <c r="I32" s="224"/>
      <c r="J32" s="224"/>
      <c r="K32" s="225"/>
      <c r="L32" s="99"/>
      <c r="M32" s="28"/>
      <c r="N32" s="28"/>
      <c r="O32" s="28"/>
      <c r="P32" s="28"/>
      <c r="Q32" s="28"/>
      <c r="R32" s="28"/>
      <c r="S32" s="17"/>
      <c r="T32" s="2"/>
      <c r="U32" s="2"/>
      <c r="V32" s="2"/>
      <c r="W32" s="2"/>
      <c r="X32" s="2"/>
      <c r="Y32" s="2"/>
      <c r="Z32" s="2"/>
      <c r="AA32" s="2"/>
      <c r="AB32" s="2"/>
    </row>
    <row r="33" spans="1:11">
      <c r="A33" s="162" t="s">
        <v>175</v>
      </c>
      <c r="B33" s="162"/>
      <c r="C33" s="162"/>
      <c r="D33" s="162"/>
      <c r="E33" s="162"/>
      <c r="F33" s="162"/>
      <c r="G33" s="162"/>
      <c r="H33" s="162"/>
      <c r="I33" s="162"/>
      <c r="J33" s="162"/>
      <c r="K33" s="162"/>
    </row>
    <row r="34" spans="1:11">
      <c r="A34" s="166" t="s">
        <v>303</v>
      </c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spans="1:11" ht="31.5" customHeight="1">
      <c r="A35" s="11" t="s">
        <v>214</v>
      </c>
      <c r="B35" s="217"/>
      <c r="C35" s="217"/>
      <c r="D35" s="218"/>
      <c r="E35" s="219" t="s">
        <v>215</v>
      </c>
      <c r="F35" s="217"/>
      <c r="G35" s="12"/>
      <c r="H35" s="11" t="s">
        <v>216</v>
      </c>
      <c r="I35" s="12"/>
      <c r="J35" s="11" t="s">
        <v>217</v>
      </c>
      <c r="K35" s="13"/>
    </row>
    <row r="36" spans="1:11" ht="30" customHeight="1">
      <c r="A36" s="226" t="s">
        <v>304</v>
      </c>
      <c r="B36" s="227"/>
      <c r="C36" s="227"/>
      <c r="D36" s="227"/>
      <c r="E36" s="227"/>
      <c r="F36" s="228"/>
      <c r="G36" s="193" t="s">
        <v>305</v>
      </c>
      <c r="H36" s="194"/>
      <c r="I36" s="194"/>
      <c r="J36" s="194"/>
      <c r="K36" s="195"/>
    </row>
    <row r="37" spans="1:11">
      <c r="A37" s="162" t="s">
        <v>306</v>
      </c>
      <c r="B37" s="162"/>
      <c r="C37" s="162"/>
      <c r="D37" s="162"/>
      <c r="E37" s="162"/>
      <c r="F37" s="162"/>
      <c r="G37" s="162"/>
      <c r="H37" s="162"/>
      <c r="I37" s="162"/>
      <c r="J37" s="162"/>
      <c r="K37" s="162"/>
    </row>
    <row r="38" spans="1:11" ht="27.6" customHeight="1">
      <c r="A38" s="14" t="s">
        <v>38</v>
      </c>
      <c r="B38" s="176" t="s">
        <v>218</v>
      </c>
      <c r="C38" s="176"/>
      <c r="D38" s="5" t="s">
        <v>38</v>
      </c>
      <c r="E38" s="176" t="s">
        <v>219</v>
      </c>
      <c r="F38" s="176"/>
      <c r="G38" s="176"/>
      <c r="H38" s="5" t="s">
        <v>38</v>
      </c>
      <c r="I38" s="176" t="s">
        <v>220</v>
      </c>
      <c r="J38" s="176"/>
      <c r="K38" s="176"/>
    </row>
    <row r="39" spans="1:11" ht="35.450000000000003" customHeight="1">
      <c r="A39" s="14" t="s">
        <v>38</v>
      </c>
      <c r="B39" s="190" t="s">
        <v>221</v>
      </c>
      <c r="C39" s="192"/>
      <c r="D39" s="5" t="s">
        <v>38</v>
      </c>
      <c r="E39" s="190" t="s">
        <v>222</v>
      </c>
      <c r="F39" s="191"/>
      <c r="G39" s="191"/>
      <c r="H39" s="191"/>
      <c r="I39" s="191"/>
      <c r="J39" s="191"/>
      <c r="K39" s="192"/>
    </row>
    <row r="40" spans="1:11" ht="18.600000000000001" customHeight="1">
      <c r="A40" s="14" t="s">
        <v>38</v>
      </c>
      <c r="B40" s="190" t="s">
        <v>223</v>
      </c>
      <c r="C40" s="191"/>
      <c r="D40" s="191"/>
      <c r="E40" s="191"/>
      <c r="F40" s="191"/>
      <c r="G40" s="191"/>
      <c r="H40" s="191"/>
      <c r="I40" s="191"/>
      <c r="J40" s="191"/>
      <c r="K40" s="192"/>
    </row>
    <row r="41" spans="1:11">
      <c r="A41" s="162" t="s">
        <v>307</v>
      </c>
      <c r="B41" s="162"/>
      <c r="C41" s="162"/>
      <c r="D41" s="162"/>
      <c r="E41" s="162"/>
      <c r="F41" s="162"/>
      <c r="G41" s="162"/>
      <c r="H41" s="162"/>
      <c r="I41" s="162"/>
      <c r="J41" s="162"/>
      <c r="K41" s="162"/>
    </row>
    <row r="42" spans="1:11" ht="18.600000000000001" customHeight="1">
      <c r="A42" s="14" t="s">
        <v>38</v>
      </c>
      <c r="B42" s="214" t="s">
        <v>224</v>
      </c>
      <c r="C42" s="214"/>
      <c r="D42" s="214"/>
      <c r="E42" s="214"/>
      <c r="F42" s="214"/>
      <c r="G42" s="214"/>
      <c r="H42" s="214"/>
      <c r="I42" s="214"/>
      <c r="J42" s="214"/>
      <c r="K42" s="214"/>
    </row>
    <row r="43" spans="1:11" ht="26.45" customHeight="1">
      <c r="A43" s="14" t="s">
        <v>38</v>
      </c>
      <c r="B43" s="214" t="s">
        <v>359</v>
      </c>
      <c r="C43" s="214"/>
      <c r="D43" s="214"/>
      <c r="E43" s="214"/>
      <c r="F43" s="214"/>
      <c r="G43" s="214"/>
      <c r="H43" s="214"/>
      <c r="I43" s="214"/>
      <c r="J43" s="214"/>
      <c r="K43" s="214"/>
    </row>
    <row r="44" spans="1:11" ht="26.45" customHeight="1">
      <c r="A44" s="14" t="s">
        <v>38</v>
      </c>
      <c r="B44" s="214" t="s">
        <v>385</v>
      </c>
      <c r="C44" s="214"/>
      <c r="D44" s="214"/>
      <c r="E44" s="214"/>
      <c r="F44" s="214"/>
      <c r="G44" s="214"/>
      <c r="H44" s="214"/>
      <c r="I44" s="214"/>
      <c r="J44" s="214"/>
      <c r="K44" s="214"/>
    </row>
    <row r="45" spans="1:11" ht="25.15" customHeight="1">
      <c r="A45" s="14" t="s">
        <v>38</v>
      </c>
      <c r="B45" s="214" t="s">
        <v>225</v>
      </c>
      <c r="C45" s="214"/>
      <c r="D45" s="214"/>
      <c r="E45" s="214"/>
      <c r="F45" s="214"/>
      <c r="G45" s="214"/>
      <c r="H45" s="214"/>
      <c r="I45" s="214"/>
      <c r="J45" s="214"/>
      <c r="K45" s="214"/>
    </row>
    <row r="46" spans="1:11" ht="18.600000000000001" customHeight="1">
      <c r="A46" s="14" t="s">
        <v>38</v>
      </c>
      <c r="B46" s="214" t="s">
        <v>387</v>
      </c>
      <c r="C46" s="214"/>
      <c r="D46" s="214"/>
      <c r="E46" s="214"/>
      <c r="F46" s="214"/>
      <c r="G46" s="214"/>
      <c r="H46" s="214"/>
      <c r="I46" s="214"/>
      <c r="J46" s="214"/>
      <c r="K46" s="214"/>
    </row>
    <row r="47" spans="1:11" ht="55.15" customHeight="1">
      <c r="A47" s="215" t="s">
        <v>390</v>
      </c>
      <c r="B47" s="216"/>
      <c r="C47" s="216"/>
      <c r="D47" s="216"/>
      <c r="E47" s="216"/>
      <c r="F47" s="216"/>
      <c r="G47" s="216"/>
      <c r="H47" s="216"/>
      <c r="I47" s="216"/>
      <c r="J47" s="216"/>
      <c r="K47" s="216"/>
    </row>
    <row r="48" spans="1:11" ht="35.25" customHeight="1">
      <c r="A48" s="142"/>
      <c r="B48" s="143"/>
      <c r="C48" s="143"/>
      <c r="D48" s="143"/>
      <c r="E48" s="144"/>
      <c r="F48" s="30" t="s">
        <v>289</v>
      </c>
      <c r="G48" s="142"/>
      <c r="H48" s="143"/>
      <c r="I48" s="143"/>
      <c r="J48" s="144"/>
      <c r="K48" s="30" t="s">
        <v>290</v>
      </c>
    </row>
    <row r="49" spans="1:12" ht="27" customHeight="1">
      <c r="A49" s="32" t="s">
        <v>38</v>
      </c>
      <c r="B49" s="159" t="s">
        <v>230</v>
      </c>
      <c r="C49" s="159"/>
      <c r="D49" s="159"/>
      <c r="E49" s="159"/>
      <c r="F49" s="33"/>
      <c r="G49" s="32" t="s">
        <v>38</v>
      </c>
      <c r="H49" s="159" t="s">
        <v>360</v>
      </c>
      <c r="I49" s="159"/>
      <c r="J49" s="159"/>
      <c r="K49" s="33"/>
    </row>
    <row r="50" spans="1:12" ht="24" customHeight="1">
      <c r="A50" s="32" t="s">
        <v>38</v>
      </c>
      <c r="B50" s="159" t="s">
        <v>226</v>
      </c>
      <c r="C50" s="159"/>
      <c r="D50" s="159"/>
      <c r="E50" s="159"/>
      <c r="F50" s="33"/>
      <c r="G50" s="32" t="s">
        <v>38</v>
      </c>
      <c r="H50" s="159" t="s">
        <v>229</v>
      </c>
      <c r="I50" s="159"/>
      <c r="J50" s="159"/>
      <c r="K50" s="33"/>
    </row>
    <row r="51" spans="1:12" ht="24" customHeight="1">
      <c r="A51" s="32" t="s">
        <v>38</v>
      </c>
      <c r="B51" s="159" t="s">
        <v>227</v>
      </c>
      <c r="C51" s="159"/>
      <c r="D51" s="159"/>
      <c r="E51" s="159"/>
      <c r="F51" s="33"/>
      <c r="G51" s="32" t="s">
        <v>38</v>
      </c>
      <c r="H51" s="159" t="s">
        <v>228</v>
      </c>
      <c r="I51" s="159"/>
      <c r="J51" s="159"/>
      <c r="K51" s="33"/>
    </row>
    <row r="52" spans="1:12" ht="24" customHeight="1">
      <c r="A52" s="32" t="s">
        <v>38</v>
      </c>
      <c r="B52" s="159" t="s">
        <v>231</v>
      </c>
      <c r="C52" s="159"/>
      <c r="D52" s="159"/>
      <c r="E52" s="159"/>
      <c r="F52" s="33"/>
      <c r="G52" s="32" t="s">
        <v>38</v>
      </c>
      <c r="H52" s="159" t="s">
        <v>232</v>
      </c>
      <c r="I52" s="159"/>
      <c r="J52" s="159"/>
      <c r="K52" s="33"/>
    </row>
    <row r="53" spans="1:12" ht="28.9" customHeight="1">
      <c r="A53" s="32" t="s">
        <v>38</v>
      </c>
      <c r="B53" s="159" t="s">
        <v>233</v>
      </c>
      <c r="C53" s="159"/>
      <c r="D53" s="159"/>
      <c r="E53" s="159"/>
      <c r="F53" s="33"/>
      <c r="G53" s="32" t="s">
        <v>38</v>
      </c>
      <c r="H53" s="159" t="s">
        <v>234</v>
      </c>
      <c r="I53" s="159"/>
      <c r="J53" s="159"/>
      <c r="K53" s="33"/>
    </row>
    <row r="54" spans="1:12" ht="24" customHeight="1">
      <c r="A54" s="32" t="s">
        <v>38</v>
      </c>
      <c r="B54" s="159" t="s">
        <v>235</v>
      </c>
      <c r="C54" s="159"/>
      <c r="D54" s="159"/>
      <c r="E54" s="159"/>
      <c r="F54" s="33"/>
      <c r="G54" s="32" t="s">
        <v>38</v>
      </c>
      <c r="H54" s="159" t="s">
        <v>374</v>
      </c>
      <c r="I54" s="159"/>
      <c r="J54" s="159"/>
      <c r="K54" s="33"/>
    </row>
    <row r="55" spans="1:12" ht="30" customHeight="1">
      <c r="A55" s="162" t="s">
        <v>366</v>
      </c>
      <c r="B55" s="162"/>
      <c r="C55" s="162"/>
      <c r="D55" s="162"/>
      <c r="E55" s="162"/>
      <c r="F55" s="162"/>
      <c r="G55" s="162"/>
      <c r="H55" s="162"/>
      <c r="I55" s="162"/>
      <c r="J55" s="162"/>
      <c r="K55" s="162"/>
    </row>
    <row r="56" spans="1:12" ht="45" customHeight="1">
      <c r="A56" s="205" t="s">
        <v>327</v>
      </c>
      <c r="B56" s="206"/>
      <c r="C56" s="207"/>
      <c r="D56" s="91" t="s">
        <v>328</v>
      </c>
      <c r="E56" s="160" t="s">
        <v>400</v>
      </c>
      <c r="F56" s="161"/>
      <c r="G56" s="92" t="s">
        <v>329</v>
      </c>
      <c r="H56" s="205" t="s">
        <v>383</v>
      </c>
      <c r="I56" s="207"/>
      <c r="J56" s="206" t="s">
        <v>330</v>
      </c>
      <c r="K56" s="207"/>
    </row>
    <row r="57" spans="1:12" ht="37.9" customHeight="1">
      <c r="A57" s="201" t="s">
        <v>357</v>
      </c>
      <c r="B57" s="202"/>
      <c r="C57" s="202"/>
      <c r="D57" s="88"/>
      <c r="E57" s="131"/>
      <c r="F57" s="90"/>
      <c r="G57" s="20" t="str">
        <f>IF($F$57="","",41.24)</f>
        <v/>
      </c>
      <c r="H57" s="129"/>
      <c r="I57" s="128"/>
      <c r="J57" s="87" t="s">
        <v>348</v>
      </c>
      <c r="K57" s="21" t="str">
        <f>IF(F57="","",F57*G57)</f>
        <v/>
      </c>
    </row>
    <row r="58" spans="1:12" ht="37.9" customHeight="1">
      <c r="A58" s="201" t="s">
        <v>358</v>
      </c>
      <c r="B58" s="202"/>
      <c r="C58" s="202"/>
      <c r="D58" s="89"/>
      <c r="E58" s="131"/>
      <c r="F58" s="90"/>
      <c r="G58" s="20" t="str">
        <f>IF($F58="","",41.24)</f>
        <v/>
      </c>
      <c r="H58" s="203" t="b">
        <f>IF(F58&gt;4,L58*40%)</f>
        <v>0</v>
      </c>
      <c r="I58" s="204"/>
      <c r="J58" s="93" t="s">
        <v>349</v>
      </c>
      <c r="K58" s="94" t="str">
        <f>IF(F58="","",L58-H58)</f>
        <v/>
      </c>
      <c r="L58" s="100" t="e">
        <f>F58*G58</f>
        <v>#VALUE!</v>
      </c>
    </row>
    <row r="59" spans="1:12" ht="33" customHeight="1">
      <c r="A59" s="188" t="s">
        <v>394</v>
      </c>
      <c r="B59" s="208"/>
      <c r="C59" s="208"/>
      <c r="D59" s="208"/>
      <c r="E59" s="208"/>
      <c r="F59" s="208"/>
      <c r="G59" s="208"/>
      <c r="H59" s="208"/>
      <c r="I59" s="208"/>
      <c r="J59" s="97"/>
      <c r="K59" s="95">
        <f>SUM(K57:K58)</f>
        <v>0</v>
      </c>
    </row>
    <row r="60" spans="1:12" ht="21" customHeight="1">
      <c r="A60" s="145" t="s">
        <v>350</v>
      </c>
      <c r="B60" s="146"/>
      <c r="C60" s="146"/>
      <c r="D60" s="146"/>
      <c r="E60" s="146"/>
      <c r="F60" s="146"/>
      <c r="G60" s="146"/>
      <c r="H60" s="146"/>
      <c r="I60" s="146"/>
      <c r="J60" s="147"/>
      <c r="K60" s="148"/>
    </row>
    <row r="61" spans="1:12" ht="58.9" customHeight="1">
      <c r="A61" s="145" t="s">
        <v>391</v>
      </c>
      <c r="B61" s="146"/>
      <c r="C61" s="146"/>
      <c r="D61" s="146"/>
      <c r="E61" s="146"/>
      <c r="F61" s="146"/>
      <c r="G61" s="146"/>
      <c r="H61" s="146"/>
      <c r="I61" s="146"/>
      <c r="J61" s="146"/>
      <c r="K61" s="149"/>
    </row>
    <row r="62" spans="1:12" ht="18.600000000000001" customHeight="1">
      <c r="A62" s="166" t="s">
        <v>378</v>
      </c>
      <c r="B62" s="167"/>
      <c r="C62" s="167"/>
      <c r="D62" s="167"/>
      <c r="E62" s="167"/>
      <c r="F62" s="167"/>
      <c r="G62" s="167"/>
      <c r="H62" s="167"/>
      <c r="I62" s="167"/>
      <c r="J62" s="167"/>
      <c r="K62" s="165"/>
    </row>
    <row r="63" spans="1:12" ht="51.6" customHeight="1">
      <c r="A63" s="6" t="s">
        <v>38</v>
      </c>
      <c r="B63" s="196" t="s">
        <v>331</v>
      </c>
      <c r="C63" s="196"/>
      <c r="D63" s="196"/>
      <c r="E63" s="196"/>
      <c r="F63" s="196"/>
      <c r="G63" s="196"/>
      <c r="H63" s="196"/>
      <c r="I63" s="196"/>
      <c r="J63" s="197"/>
      <c r="K63" s="96" t="b">
        <f>IF(A63="V",10)</f>
        <v>0</v>
      </c>
    </row>
    <row r="64" spans="1:12" ht="24" customHeight="1">
      <c r="A64" s="163" t="s">
        <v>177</v>
      </c>
      <c r="B64" s="164"/>
      <c r="C64" s="164"/>
      <c r="D64" s="164"/>
      <c r="E64" s="164"/>
      <c r="F64" s="164"/>
      <c r="G64" s="164"/>
      <c r="H64" s="164"/>
      <c r="I64" s="164"/>
      <c r="J64" s="164"/>
      <c r="K64" s="165"/>
    </row>
    <row r="65" spans="1:32" ht="30" customHeight="1">
      <c r="A65" s="198" t="s">
        <v>376</v>
      </c>
      <c r="B65" s="199"/>
      <c r="C65" s="199"/>
      <c r="D65" s="199"/>
      <c r="E65" s="199"/>
      <c r="F65" s="199"/>
      <c r="G65" s="199"/>
      <c r="H65" s="199"/>
      <c r="I65" s="199"/>
      <c r="J65" s="200"/>
      <c r="K65" s="84">
        <f>K59-K63</f>
        <v>0</v>
      </c>
    </row>
    <row r="66" spans="1:32" s="26" customFormat="1" ht="18.600000000000001" customHeight="1">
      <c r="A66" s="166" t="s">
        <v>3</v>
      </c>
      <c r="B66" s="167"/>
      <c r="C66" s="167"/>
      <c r="D66" s="167"/>
      <c r="E66" s="167"/>
      <c r="F66" s="167"/>
      <c r="G66" s="167"/>
      <c r="H66" s="167"/>
      <c r="I66" s="167"/>
      <c r="J66" s="167"/>
      <c r="K66" s="168"/>
      <c r="L66" s="101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0"/>
      <c r="AF66" s="70"/>
    </row>
    <row r="67" spans="1:32" ht="15" customHeight="1">
      <c r="A67" s="150" t="s">
        <v>4</v>
      </c>
      <c r="B67" s="151"/>
      <c r="C67" s="151"/>
      <c r="D67" s="151"/>
      <c r="E67" s="151"/>
      <c r="F67" s="151"/>
      <c r="G67" s="151"/>
      <c r="H67" s="151"/>
      <c r="I67" s="151"/>
      <c r="J67" s="151"/>
      <c r="K67" s="152"/>
    </row>
    <row r="68" spans="1:32" ht="15" customHeight="1">
      <c r="A68" s="153" t="s">
        <v>313</v>
      </c>
      <c r="B68" s="154"/>
      <c r="C68" s="154"/>
      <c r="D68" s="154"/>
      <c r="E68" s="154"/>
      <c r="F68" s="154"/>
      <c r="G68" s="154"/>
      <c r="H68" s="154"/>
      <c r="I68" s="154"/>
      <c r="J68" s="154"/>
      <c r="K68" s="155"/>
    </row>
    <row r="69" spans="1:32" ht="15" customHeight="1">
      <c r="A69" s="240" t="s">
        <v>275</v>
      </c>
      <c r="B69" s="241"/>
      <c r="C69" s="241"/>
      <c r="D69" s="241"/>
      <c r="E69" s="241"/>
      <c r="F69" s="241"/>
      <c r="G69" s="241"/>
      <c r="H69" s="241"/>
      <c r="I69" s="241"/>
      <c r="J69" s="241"/>
      <c r="K69" s="242"/>
    </row>
    <row r="70" spans="1:32" s="26" customFormat="1" ht="18.600000000000001" customHeight="1">
      <c r="A70" s="166" t="s">
        <v>5</v>
      </c>
      <c r="B70" s="167"/>
      <c r="C70" s="167"/>
      <c r="D70" s="167"/>
      <c r="E70" s="167"/>
      <c r="F70" s="167"/>
      <c r="G70" s="167"/>
      <c r="H70" s="167"/>
      <c r="I70" s="167"/>
      <c r="J70" s="167"/>
      <c r="K70" s="168"/>
      <c r="L70" s="101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</row>
    <row r="71" spans="1:32" ht="22.15" customHeight="1">
      <c r="A71" s="150" t="s">
        <v>393</v>
      </c>
      <c r="B71" s="151"/>
      <c r="C71" s="151"/>
      <c r="D71" s="151"/>
      <c r="E71" s="151"/>
      <c r="F71" s="151"/>
      <c r="G71" s="151"/>
      <c r="H71" s="151"/>
      <c r="I71" s="151"/>
      <c r="J71" s="151"/>
      <c r="K71" s="152"/>
    </row>
    <row r="72" spans="1:32" ht="26.25" customHeight="1">
      <c r="A72" s="156" t="s">
        <v>276</v>
      </c>
      <c r="B72" s="157"/>
      <c r="C72" s="157"/>
      <c r="D72" s="157"/>
      <c r="E72" s="157"/>
      <c r="F72" s="157"/>
      <c r="G72" s="157"/>
      <c r="H72" s="157"/>
      <c r="I72" s="157"/>
      <c r="J72" s="157"/>
      <c r="K72" s="158"/>
    </row>
    <row r="73" spans="1:32" ht="42" customHeight="1">
      <c r="A73" s="138" t="s">
        <v>270</v>
      </c>
      <c r="B73" s="139"/>
      <c r="C73" s="140"/>
      <c r="D73" s="245" t="s">
        <v>269</v>
      </c>
      <c r="E73" s="243"/>
      <c r="F73" s="245" t="s">
        <v>36</v>
      </c>
      <c r="G73" s="243"/>
      <c r="H73" s="245" t="s">
        <v>373</v>
      </c>
      <c r="I73" s="243"/>
      <c r="J73" s="246" t="s">
        <v>315</v>
      </c>
      <c r="K73" s="247"/>
    </row>
    <row r="74" spans="1:32" ht="12.6" customHeight="1">
      <c r="A74" s="141" t="s">
        <v>7</v>
      </c>
      <c r="B74" s="141"/>
      <c r="C74" s="141"/>
      <c r="D74" s="243" t="s">
        <v>8</v>
      </c>
      <c r="E74" s="244"/>
      <c r="F74" s="244" t="s">
        <v>9</v>
      </c>
      <c r="G74" s="245"/>
      <c r="H74" s="141" t="s">
        <v>10</v>
      </c>
      <c r="I74" s="141"/>
      <c r="J74" s="138" t="s">
        <v>11</v>
      </c>
      <c r="K74" s="140"/>
    </row>
    <row r="75" spans="1:32" ht="12" customHeight="1">
      <c r="A75" s="141" t="s">
        <v>316</v>
      </c>
      <c r="B75" s="141"/>
      <c r="C75" s="141"/>
      <c r="D75" s="249" t="s">
        <v>49</v>
      </c>
      <c r="E75" s="259"/>
      <c r="F75" s="248" t="s">
        <v>50</v>
      </c>
      <c r="G75" s="249"/>
      <c r="H75" s="250" t="str">
        <f>IF(D76="","",10)</f>
        <v/>
      </c>
      <c r="I75" s="251"/>
      <c r="J75" s="278" t="s">
        <v>51</v>
      </c>
      <c r="K75" s="279"/>
    </row>
    <row r="76" spans="1:32" ht="15" customHeight="1">
      <c r="A76" s="141"/>
      <c r="B76" s="141"/>
      <c r="C76" s="141"/>
      <c r="D76" s="254"/>
      <c r="E76" s="255"/>
      <c r="F76" s="256"/>
      <c r="G76" s="255"/>
      <c r="H76" s="251"/>
      <c r="I76" s="251"/>
      <c r="J76" s="257">
        <f>ROUND(D76*F76*$M$95,2)</f>
        <v>0</v>
      </c>
      <c r="K76" s="258"/>
      <c r="M76" s="124"/>
    </row>
    <row r="77" spans="1:32" ht="12" customHeight="1">
      <c r="A77" s="141" t="s">
        <v>12</v>
      </c>
      <c r="B77" s="141"/>
      <c r="C77" s="141"/>
      <c r="D77" s="249" t="s">
        <v>52</v>
      </c>
      <c r="E77" s="259"/>
      <c r="F77" s="248" t="s">
        <v>53</v>
      </c>
      <c r="G77" s="249"/>
      <c r="H77" s="250" t="str">
        <f>IF(D78="","",13.33)</f>
        <v/>
      </c>
      <c r="I77" s="251"/>
      <c r="J77" s="252" t="s">
        <v>54</v>
      </c>
      <c r="K77" s="253"/>
      <c r="M77" s="124"/>
    </row>
    <row r="78" spans="1:32" ht="15" customHeight="1">
      <c r="A78" s="141"/>
      <c r="B78" s="141"/>
      <c r="C78" s="141"/>
      <c r="D78" s="254"/>
      <c r="E78" s="255"/>
      <c r="F78" s="256"/>
      <c r="G78" s="255"/>
      <c r="H78" s="251"/>
      <c r="I78" s="251"/>
      <c r="J78" s="257">
        <f>ROUND(D78*F78*$M$96,2)</f>
        <v>0</v>
      </c>
      <c r="K78" s="258"/>
      <c r="M78" s="124"/>
    </row>
    <row r="79" spans="1:32" ht="12" customHeight="1">
      <c r="A79" s="141" t="s">
        <v>13</v>
      </c>
      <c r="B79" s="141"/>
      <c r="C79" s="141"/>
      <c r="D79" s="249" t="s">
        <v>55</v>
      </c>
      <c r="E79" s="259"/>
      <c r="F79" s="248" t="s">
        <v>56</v>
      </c>
      <c r="G79" s="249"/>
      <c r="H79" s="250" t="str">
        <f>IF(D80="","",20)</f>
        <v/>
      </c>
      <c r="I79" s="251"/>
      <c r="J79" s="252" t="s">
        <v>57</v>
      </c>
      <c r="K79" s="253"/>
      <c r="M79" s="124"/>
    </row>
    <row r="80" spans="1:32" ht="15" customHeight="1">
      <c r="A80" s="141"/>
      <c r="B80" s="141"/>
      <c r="C80" s="141"/>
      <c r="D80" s="254"/>
      <c r="E80" s="255"/>
      <c r="F80" s="256"/>
      <c r="G80" s="255"/>
      <c r="H80" s="251"/>
      <c r="I80" s="251"/>
      <c r="J80" s="257">
        <f>ROUND(D80*F80*$M$97,2)</f>
        <v>0</v>
      </c>
      <c r="K80" s="258"/>
      <c r="M80" s="124"/>
    </row>
    <row r="81" spans="1:19" ht="12" customHeight="1">
      <c r="A81" s="141" t="s">
        <v>14</v>
      </c>
      <c r="B81" s="141"/>
      <c r="C81" s="141"/>
      <c r="D81" s="249" t="s">
        <v>58</v>
      </c>
      <c r="E81" s="259"/>
      <c r="F81" s="248" t="s">
        <v>59</v>
      </c>
      <c r="G81" s="249"/>
      <c r="H81" s="250" t="str">
        <f>IF(D82="","",40)</f>
        <v/>
      </c>
      <c r="I81" s="251"/>
      <c r="J81" s="252" t="s">
        <v>60</v>
      </c>
      <c r="K81" s="253"/>
      <c r="M81" s="124"/>
    </row>
    <row r="82" spans="1:19" ht="15" customHeight="1">
      <c r="A82" s="141"/>
      <c r="B82" s="141"/>
      <c r="C82" s="141"/>
      <c r="D82" s="254"/>
      <c r="E82" s="255"/>
      <c r="F82" s="256"/>
      <c r="G82" s="255"/>
      <c r="H82" s="251"/>
      <c r="I82" s="251"/>
      <c r="J82" s="257">
        <f>ROUND(D82*F82*$M$98,2)</f>
        <v>0</v>
      </c>
      <c r="K82" s="258"/>
      <c r="M82" s="124"/>
    </row>
    <row r="83" spans="1:19" ht="12" customHeight="1">
      <c r="A83" s="141" t="s">
        <v>15</v>
      </c>
      <c r="B83" s="141"/>
      <c r="C83" s="141"/>
      <c r="D83" s="249" t="s">
        <v>157</v>
      </c>
      <c r="E83" s="259"/>
      <c r="F83" s="248" t="s">
        <v>158</v>
      </c>
      <c r="G83" s="249"/>
      <c r="H83" s="250" t="str">
        <f>IF(D84="","",60)</f>
        <v/>
      </c>
      <c r="I83" s="251"/>
      <c r="J83" s="252" t="s">
        <v>159</v>
      </c>
      <c r="K83" s="253"/>
      <c r="M83" s="124"/>
    </row>
    <row r="84" spans="1:19" ht="15" customHeight="1">
      <c r="A84" s="141"/>
      <c r="B84" s="141"/>
      <c r="C84" s="141"/>
      <c r="D84" s="254"/>
      <c r="E84" s="255"/>
      <c r="F84" s="256"/>
      <c r="G84" s="255"/>
      <c r="H84" s="251"/>
      <c r="I84" s="251"/>
      <c r="J84" s="257">
        <f>ROUND(D84*F84*$M$99,2)</f>
        <v>0</v>
      </c>
      <c r="K84" s="258"/>
      <c r="L84" s="102"/>
      <c r="M84" s="124"/>
      <c r="N84" s="34"/>
      <c r="O84" s="34"/>
      <c r="P84" s="34"/>
      <c r="Q84" s="34"/>
      <c r="R84" s="239"/>
    </row>
    <row r="85" spans="1:19" ht="12" customHeight="1">
      <c r="A85" s="141" t="s">
        <v>16</v>
      </c>
      <c r="B85" s="141"/>
      <c r="C85" s="141"/>
      <c r="D85" s="249" t="s">
        <v>160</v>
      </c>
      <c r="E85" s="259"/>
      <c r="F85" s="266" t="s">
        <v>161</v>
      </c>
      <c r="G85" s="266"/>
      <c r="H85" s="250" t="str">
        <f>IF(D86="","",109.99)</f>
        <v/>
      </c>
      <c r="I85" s="251"/>
      <c r="J85" s="252" t="s">
        <v>162</v>
      </c>
      <c r="K85" s="253"/>
      <c r="L85" s="103"/>
      <c r="M85" s="124"/>
      <c r="N85" s="35"/>
      <c r="O85" s="35"/>
      <c r="P85" s="35"/>
      <c r="Q85" s="35"/>
      <c r="R85" s="239"/>
    </row>
    <row r="86" spans="1:19" ht="15" customHeight="1">
      <c r="A86" s="141"/>
      <c r="B86" s="141"/>
      <c r="C86" s="141"/>
      <c r="D86" s="254"/>
      <c r="E86" s="255"/>
      <c r="F86" s="256"/>
      <c r="G86" s="255"/>
      <c r="H86" s="251"/>
      <c r="I86" s="251"/>
      <c r="J86" s="257">
        <f>ROUND(D86*F86*$M$100,2)</f>
        <v>0</v>
      </c>
      <c r="K86" s="258"/>
      <c r="L86" s="104"/>
      <c r="M86" s="124"/>
      <c r="N86" s="36"/>
      <c r="O86" s="36"/>
      <c r="P86" s="36"/>
      <c r="Q86" s="36"/>
      <c r="R86" s="37"/>
    </row>
    <row r="87" spans="1:19" ht="12" customHeight="1">
      <c r="A87" s="141" t="s">
        <v>17</v>
      </c>
      <c r="B87" s="141"/>
      <c r="C87" s="141"/>
      <c r="D87" s="249" t="s">
        <v>163</v>
      </c>
      <c r="E87" s="259"/>
      <c r="F87" s="248" t="s">
        <v>164</v>
      </c>
      <c r="G87" s="249"/>
      <c r="H87" s="250" t="str">
        <f>IF(D88="","",183.32)</f>
        <v/>
      </c>
      <c r="I87" s="251"/>
      <c r="J87" s="252" t="s">
        <v>165</v>
      </c>
      <c r="K87" s="253"/>
      <c r="L87" s="105"/>
      <c r="M87" s="124"/>
      <c r="N87" s="38"/>
      <c r="O87" s="38"/>
      <c r="P87" s="38"/>
      <c r="Q87" s="38"/>
      <c r="R87" s="239"/>
    </row>
    <row r="88" spans="1:19" ht="15" customHeight="1">
      <c r="A88" s="141"/>
      <c r="B88" s="141"/>
      <c r="C88" s="141"/>
      <c r="D88" s="254"/>
      <c r="E88" s="255"/>
      <c r="F88" s="256"/>
      <c r="G88" s="255"/>
      <c r="H88" s="251"/>
      <c r="I88" s="251"/>
      <c r="J88" s="257">
        <f>ROUND(D88*F88*$M$101,2)</f>
        <v>0</v>
      </c>
      <c r="K88" s="258"/>
      <c r="L88" s="105"/>
      <c r="M88" s="124"/>
      <c r="N88" s="38"/>
      <c r="O88" s="38"/>
      <c r="P88" s="38"/>
      <c r="Q88" s="38"/>
      <c r="R88" s="239"/>
    </row>
    <row r="89" spans="1:19" ht="12" customHeight="1">
      <c r="A89" s="141" t="s">
        <v>18</v>
      </c>
      <c r="B89" s="141"/>
      <c r="C89" s="141"/>
      <c r="D89" s="248" t="s">
        <v>166</v>
      </c>
      <c r="E89" s="259"/>
      <c r="F89" s="266" t="s">
        <v>167</v>
      </c>
      <c r="G89" s="266"/>
      <c r="H89" s="250" t="str">
        <f>IF(D90="","",1166.59)</f>
        <v/>
      </c>
      <c r="I89" s="251"/>
      <c r="J89" s="267" t="s">
        <v>168</v>
      </c>
      <c r="K89" s="268"/>
      <c r="L89" s="106"/>
      <c r="M89" s="124"/>
      <c r="N89" s="39"/>
      <c r="O89" s="39"/>
      <c r="P89" s="39"/>
      <c r="Q89" s="39"/>
      <c r="R89" s="37"/>
    </row>
    <row r="90" spans="1:19" ht="15" customHeight="1">
      <c r="A90" s="141"/>
      <c r="B90" s="141"/>
      <c r="C90" s="141"/>
      <c r="D90" s="254"/>
      <c r="E90" s="255"/>
      <c r="F90" s="256"/>
      <c r="G90" s="255"/>
      <c r="H90" s="251"/>
      <c r="I90" s="251"/>
      <c r="J90" s="257">
        <f>ROUND(D90*F90*$M$102,2)</f>
        <v>0</v>
      </c>
      <c r="K90" s="258"/>
      <c r="L90" s="106"/>
      <c r="M90" s="124"/>
      <c r="P90" s="39"/>
      <c r="Q90" s="39"/>
      <c r="R90" s="37"/>
    </row>
    <row r="91" spans="1:19" ht="12" customHeight="1" thickBot="1">
      <c r="A91" s="141" t="s">
        <v>19</v>
      </c>
      <c r="B91" s="141"/>
      <c r="C91" s="141"/>
      <c r="D91" s="249" t="s">
        <v>62</v>
      </c>
      <c r="E91" s="259"/>
      <c r="F91" s="248" t="s">
        <v>63</v>
      </c>
      <c r="G91" s="249"/>
      <c r="H91" s="250" t="str">
        <f>IF(D92="","",1666.56)</f>
        <v/>
      </c>
      <c r="I91" s="251"/>
      <c r="J91" s="252" t="s">
        <v>64</v>
      </c>
      <c r="K91" s="253"/>
      <c r="L91" s="106"/>
      <c r="M91" s="124"/>
      <c r="N91" s="39"/>
      <c r="O91" s="39"/>
      <c r="P91" s="39"/>
      <c r="Q91" s="39"/>
      <c r="R91" s="37"/>
      <c r="S91" s="40"/>
    </row>
    <row r="92" spans="1:19" ht="15" customHeight="1">
      <c r="A92" s="141"/>
      <c r="B92" s="141"/>
      <c r="C92" s="141"/>
      <c r="D92" s="254"/>
      <c r="E92" s="255"/>
      <c r="F92" s="256"/>
      <c r="G92" s="255"/>
      <c r="H92" s="251"/>
      <c r="I92" s="251"/>
      <c r="J92" s="257">
        <f>ROUND(D92*F92*$M$103,2)</f>
        <v>0</v>
      </c>
      <c r="K92" s="258"/>
      <c r="L92" s="106"/>
      <c r="M92" s="124"/>
      <c r="N92" s="41">
        <v>0.746</v>
      </c>
      <c r="O92" s="42">
        <v>0.68779999999999997</v>
      </c>
      <c r="P92" s="43" t="s">
        <v>176</v>
      </c>
      <c r="Q92" s="86" t="s">
        <v>326</v>
      </c>
      <c r="R92" s="37"/>
    </row>
    <row r="93" spans="1:19" ht="12" customHeight="1">
      <c r="A93" s="141" t="s">
        <v>20</v>
      </c>
      <c r="B93" s="141"/>
      <c r="C93" s="141"/>
      <c r="D93" s="248" t="s">
        <v>65</v>
      </c>
      <c r="E93" s="259"/>
      <c r="F93" s="266" t="s">
        <v>66</v>
      </c>
      <c r="G93" s="266"/>
      <c r="H93" s="250" t="str">
        <f>IF(D94="","",2666.5)</f>
        <v/>
      </c>
      <c r="I93" s="251"/>
      <c r="J93" s="252" t="s">
        <v>67</v>
      </c>
      <c r="K93" s="253"/>
      <c r="L93" s="106">
        <v>80</v>
      </c>
      <c r="M93" s="44">
        <f>N93</f>
        <v>13.33</v>
      </c>
      <c r="N93" s="45">
        <f>ROUND(P93*$N$92,2)</f>
        <v>13.33</v>
      </c>
      <c r="O93" s="45">
        <f>ROUND(P93*68.78%,2)</f>
        <v>12.29</v>
      </c>
      <c r="P93" s="46">
        <v>17.872</v>
      </c>
      <c r="Q93" s="85">
        <f>N93*2</f>
        <v>26.66</v>
      </c>
      <c r="R93" s="130"/>
    </row>
    <row r="94" spans="1:19" ht="15" customHeight="1">
      <c r="A94" s="141"/>
      <c r="B94" s="141"/>
      <c r="C94" s="141"/>
      <c r="D94" s="282"/>
      <c r="E94" s="283"/>
      <c r="F94" s="284"/>
      <c r="G94" s="283"/>
      <c r="H94" s="251"/>
      <c r="I94" s="251"/>
      <c r="J94" s="257">
        <f>ROUND(D94*F94*$M$104,2)</f>
        <v>0</v>
      </c>
      <c r="K94" s="258"/>
      <c r="L94" s="98">
        <v>120</v>
      </c>
      <c r="M94" s="44">
        <f t="shared" ref="M94:M104" si="0">N94</f>
        <v>20</v>
      </c>
      <c r="N94" s="45">
        <f t="shared" ref="N94:N103" si="1">ROUND(P94*$N$92,2)</f>
        <v>20</v>
      </c>
      <c r="O94" s="48">
        <f t="shared" ref="O94:O104" si="2">ROUND(P94*68.78%,2)</f>
        <v>18.440000000000001</v>
      </c>
      <c r="P94" s="48">
        <v>26.81</v>
      </c>
      <c r="Q94" s="85">
        <f t="shared" ref="Q94:Q104" si="3">N94*2</f>
        <v>40</v>
      </c>
      <c r="R94" s="49"/>
    </row>
    <row r="95" spans="1:19" ht="10.9" customHeight="1">
      <c r="A95" s="260" t="s">
        <v>317</v>
      </c>
      <c r="B95" s="261"/>
      <c r="C95" s="261"/>
      <c r="D95" s="261"/>
      <c r="E95" s="261"/>
      <c r="F95" s="261"/>
      <c r="G95" s="261"/>
      <c r="H95" s="261"/>
      <c r="I95" s="262"/>
      <c r="J95" s="267" t="s">
        <v>68</v>
      </c>
      <c r="K95" s="268"/>
      <c r="L95" s="107">
        <v>60</v>
      </c>
      <c r="M95" s="44">
        <f t="shared" si="0"/>
        <v>10</v>
      </c>
      <c r="N95" s="45">
        <f t="shared" si="1"/>
        <v>10</v>
      </c>
      <c r="O95" s="48">
        <f>ROUND(P95*68.78%,2)</f>
        <v>9.2200000000000006</v>
      </c>
      <c r="P95" s="48">
        <v>13.404</v>
      </c>
      <c r="Q95" s="85">
        <f t="shared" si="3"/>
        <v>20</v>
      </c>
      <c r="R95" s="50"/>
    </row>
    <row r="96" spans="1:19" ht="19.149999999999999" customHeight="1">
      <c r="A96" s="263" t="s">
        <v>361</v>
      </c>
      <c r="B96" s="264"/>
      <c r="C96" s="264"/>
      <c r="D96" s="264"/>
      <c r="E96" s="264"/>
      <c r="F96" s="264"/>
      <c r="G96" s="264"/>
      <c r="H96" s="264"/>
      <c r="I96" s="265"/>
      <c r="J96" s="285">
        <f>SUM(J76+J78+J80+J82+J84+J86+J88+J90+J92+J94)</f>
        <v>0</v>
      </c>
      <c r="K96" s="286"/>
      <c r="L96" s="108">
        <v>80</v>
      </c>
      <c r="M96" s="44">
        <f t="shared" si="0"/>
        <v>13.33</v>
      </c>
      <c r="N96" s="45">
        <f t="shared" si="1"/>
        <v>13.33</v>
      </c>
      <c r="O96" s="48">
        <f t="shared" si="2"/>
        <v>12.29</v>
      </c>
      <c r="P96" s="48">
        <v>17.872</v>
      </c>
      <c r="Q96" s="85">
        <f t="shared" si="3"/>
        <v>26.66</v>
      </c>
      <c r="R96" s="50"/>
    </row>
    <row r="97" spans="1:19" ht="17.45" customHeight="1">
      <c r="A97" s="166" t="s">
        <v>21</v>
      </c>
      <c r="B97" s="167"/>
      <c r="C97" s="167"/>
      <c r="D97" s="167"/>
      <c r="E97" s="167"/>
      <c r="F97" s="167"/>
      <c r="G97" s="167"/>
      <c r="H97" s="167"/>
      <c r="I97" s="167"/>
      <c r="J97" s="167"/>
      <c r="K97" s="168"/>
      <c r="L97" s="108">
        <v>120</v>
      </c>
      <c r="M97" s="44">
        <f t="shared" si="0"/>
        <v>20</v>
      </c>
      <c r="N97" s="45">
        <f t="shared" si="1"/>
        <v>20</v>
      </c>
      <c r="O97" s="48">
        <f t="shared" si="2"/>
        <v>18.440000000000001</v>
      </c>
      <c r="P97" s="48">
        <v>26.81</v>
      </c>
      <c r="Q97" s="85">
        <f t="shared" si="3"/>
        <v>40</v>
      </c>
      <c r="R97" s="50"/>
    </row>
    <row r="98" spans="1:19" ht="23.45" customHeight="1">
      <c r="A98" s="156" t="s">
        <v>318</v>
      </c>
      <c r="B98" s="157"/>
      <c r="C98" s="157"/>
      <c r="D98" s="157"/>
      <c r="E98" s="157"/>
      <c r="F98" s="157"/>
      <c r="G98" s="157"/>
      <c r="H98" s="157"/>
      <c r="I98" s="157"/>
      <c r="J98" s="157"/>
      <c r="K98" s="158"/>
      <c r="L98" s="108">
        <v>240</v>
      </c>
      <c r="M98" s="44">
        <f t="shared" si="0"/>
        <v>40</v>
      </c>
      <c r="N98" s="45">
        <f t="shared" si="1"/>
        <v>40</v>
      </c>
      <c r="O98" s="48">
        <f t="shared" si="2"/>
        <v>36.880000000000003</v>
      </c>
      <c r="P98" s="48">
        <v>53.62</v>
      </c>
      <c r="Q98" s="85">
        <f t="shared" si="3"/>
        <v>80</v>
      </c>
      <c r="R98" s="34"/>
    </row>
    <row r="99" spans="1:19" ht="40.9" customHeight="1">
      <c r="A99" s="138" t="s">
        <v>277</v>
      </c>
      <c r="B99" s="139"/>
      <c r="C99" s="140"/>
      <c r="D99" s="245" t="s">
        <v>269</v>
      </c>
      <c r="E99" s="243"/>
      <c r="F99" s="245" t="s">
        <v>36</v>
      </c>
      <c r="G99" s="243"/>
      <c r="H99" s="245" t="s">
        <v>373</v>
      </c>
      <c r="I99" s="243"/>
      <c r="J99" s="246" t="s">
        <v>319</v>
      </c>
      <c r="K99" s="247"/>
      <c r="L99" s="107">
        <v>360</v>
      </c>
      <c r="M99" s="44">
        <f t="shared" si="0"/>
        <v>60</v>
      </c>
      <c r="N99" s="45">
        <f t="shared" si="1"/>
        <v>60</v>
      </c>
      <c r="O99" s="48">
        <f t="shared" si="2"/>
        <v>55.32</v>
      </c>
      <c r="P99" s="48">
        <v>80.424000000000007</v>
      </c>
      <c r="Q99" s="85">
        <f t="shared" si="3"/>
        <v>120</v>
      </c>
      <c r="R99" s="50"/>
    </row>
    <row r="100" spans="1:19" ht="12" customHeight="1">
      <c r="A100" s="141" t="s">
        <v>7</v>
      </c>
      <c r="B100" s="141"/>
      <c r="C100" s="141"/>
      <c r="D100" s="243" t="s">
        <v>8</v>
      </c>
      <c r="E100" s="244"/>
      <c r="F100" s="244" t="s">
        <v>9</v>
      </c>
      <c r="G100" s="245"/>
      <c r="H100" s="141" t="s">
        <v>10</v>
      </c>
      <c r="I100" s="141"/>
      <c r="J100" s="138" t="s">
        <v>11</v>
      </c>
      <c r="K100" s="140"/>
      <c r="L100" s="108">
        <v>660</v>
      </c>
      <c r="M100" s="44">
        <f t="shared" si="0"/>
        <v>109.99</v>
      </c>
      <c r="N100" s="45">
        <f t="shared" si="1"/>
        <v>109.99</v>
      </c>
      <c r="O100" s="48">
        <f t="shared" si="2"/>
        <v>101.41</v>
      </c>
      <c r="P100" s="48">
        <v>147.44399999999999</v>
      </c>
      <c r="Q100" s="85">
        <f t="shared" si="3"/>
        <v>219.98</v>
      </c>
      <c r="R100" s="50"/>
    </row>
    <row r="101" spans="1:19" ht="12" customHeight="1">
      <c r="A101" s="141" t="s">
        <v>61</v>
      </c>
      <c r="B101" s="141"/>
      <c r="C101" s="141"/>
      <c r="D101" s="249" t="s">
        <v>69</v>
      </c>
      <c r="E101" s="259"/>
      <c r="F101" s="248" t="s">
        <v>70</v>
      </c>
      <c r="G101" s="249"/>
      <c r="H101" s="250" t="str">
        <f>IF(D102="","",20)</f>
        <v/>
      </c>
      <c r="I101" s="251"/>
      <c r="J101" s="278" t="s">
        <v>71</v>
      </c>
      <c r="K101" s="279"/>
      <c r="L101" s="108">
        <v>1100</v>
      </c>
      <c r="M101" s="44">
        <f t="shared" si="0"/>
        <v>183.32</v>
      </c>
      <c r="N101" s="45">
        <f t="shared" si="1"/>
        <v>183.32</v>
      </c>
      <c r="O101" s="48">
        <f t="shared" si="2"/>
        <v>169.02</v>
      </c>
      <c r="P101" s="48">
        <v>245.74</v>
      </c>
      <c r="Q101" s="85">
        <f t="shared" si="3"/>
        <v>366.64</v>
      </c>
      <c r="R101" s="49"/>
    </row>
    <row r="102" spans="1:19" ht="16.899999999999999" customHeight="1">
      <c r="A102" s="141"/>
      <c r="B102" s="141"/>
      <c r="C102" s="141"/>
      <c r="D102" s="254"/>
      <c r="E102" s="255"/>
      <c r="F102" s="256"/>
      <c r="G102" s="255"/>
      <c r="H102" s="251"/>
      <c r="I102" s="251"/>
      <c r="J102" s="257">
        <f>ROUND(D102*F102*M94,2)</f>
        <v>0</v>
      </c>
      <c r="K102" s="258"/>
      <c r="L102" s="107">
        <v>7</v>
      </c>
      <c r="M102" s="44">
        <f t="shared" si="0"/>
        <v>1166.5899999999999</v>
      </c>
      <c r="N102" s="45">
        <f t="shared" si="1"/>
        <v>1166.5899999999999</v>
      </c>
      <c r="O102" s="48">
        <f t="shared" si="2"/>
        <v>1075.58</v>
      </c>
      <c r="P102" s="48">
        <v>1563.8</v>
      </c>
      <c r="Q102" s="85">
        <f t="shared" si="3"/>
        <v>2333.1799999999998</v>
      </c>
      <c r="R102" s="35"/>
      <c r="S102" s="124"/>
    </row>
    <row r="103" spans="1:19" ht="12" customHeight="1">
      <c r="A103" s="141" t="s">
        <v>320</v>
      </c>
      <c r="B103" s="141"/>
      <c r="C103" s="141"/>
      <c r="D103" s="249" t="s">
        <v>72</v>
      </c>
      <c r="E103" s="259"/>
      <c r="F103" s="248" t="s">
        <v>73</v>
      </c>
      <c r="G103" s="249"/>
      <c r="H103" s="250" t="str">
        <f>IF(D104="","",10)</f>
        <v/>
      </c>
      <c r="I103" s="251"/>
      <c r="J103" s="278" t="s">
        <v>74</v>
      </c>
      <c r="K103" s="279"/>
      <c r="L103" s="107">
        <v>10</v>
      </c>
      <c r="M103" s="44">
        <f t="shared" si="0"/>
        <v>1666.56</v>
      </c>
      <c r="N103" s="45">
        <f t="shared" si="1"/>
        <v>1666.56</v>
      </c>
      <c r="O103" s="48">
        <f t="shared" si="2"/>
        <v>1536.55</v>
      </c>
      <c r="P103" s="48">
        <v>2234</v>
      </c>
      <c r="Q103" s="85">
        <f t="shared" si="3"/>
        <v>3333.12</v>
      </c>
      <c r="R103" s="50"/>
      <c r="S103" s="124"/>
    </row>
    <row r="104" spans="1:19" ht="16.899999999999999" customHeight="1">
      <c r="A104" s="141"/>
      <c r="B104" s="141"/>
      <c r="C104" s="141"/>
      <c r="D104" s="254"/>
      <c r="E104" s="255"/>
      <c r="F104" s="256"/>
      <c r="G104" s="255"/>
      <c r="H104" s="251"/>
      <c r="I104" s="251"/>
      <c r="J104" s="257">
        <f>ROUND(D104*F104*$M$95,2)</f>
        <v>0</v>
      </c>
      <c r="K104" s="258"/>
      <c r="L104" s="108">
        <v>16</v>
      </c>
      <c r="M104" s="44">
        <f t="shared" si="0"/>
        <v>2666.5</v>
      </c>
      <c r="N104" s="45">
        <f>ROUND(P104*$N$92,2)</f>
        <v>2666.5</v>
      </c>
      <c r="O104" s="48">
        <f t="shared" si="2"/>
        <v>2458.4699999999998</v>
      </c>
      <c r="P104" s="51">
        <v>3574.4</v>
      </c>
      <c r="Q104" s="85">
        <f t="shared" si="3"/>
        <v>5333</v>
      </c>
      <c r="R104" s="50"/>
      <c r="S104" s="124"/>
    </row>
    <row r="105" spans="1:19" ht="12" customHeight="1">
      <c r="A105" s="141" t="s">
        <v>40</v>
      </c>
      <c r="B105" s="141"/>
      <c r="C105" s="141"/>
      <c r="D105" s="249" t="s">
        <v>75</v>
      </c>
      <c r="E105" s="259"/>
      <c r="F105" s="248" t="s">
        <v>76</v>
      </c>
      <c r="G105" s="249"/>
      <c r="H105" s="250" t="str">
        <f>IF(D106="","",13.33)</f>
        <v/>
      </c>
      <c r="I105" s="251"/>
      <c r="J105" s="278" t="s">
        <v>77</v>
      </c>
      <c r="K105" s="279"/>
      <c r="L105" s="109"/>
      <c r="M105" s="52"/>
      <c r="N105" s="52"/>
      <c r="O105" s="52"/>
      <c r="P105" s="52"/>
      <c r="Q105" s="50"/>
      <c r="R105" s="50"/>
      <c r="S105" s="124"/>
    </row>
    <row r="106" spans="1:19" ht="16.899999999999999" customHeight="1">
      <c r="A106" s="141"/>
      <c r="B106" s="141"/>
      <c r="C106" s="141"/>
      <c r="D106" s="254"/>
      <c r="E106" s="255"/>
      <c r="F106" s="256"/>
      <c r="G106" s="255"/>
      <c r="H106" s="251"/>
      <c r="I106" s="251"/>
      <c r="J106" s="257">
        <f>ROUND(D106*F106*$M$96,2)</f>
        <v>0</v>
      </c>
      <c r="K106" s="258"/>
      <c r="L106" s="125"/>
      <c r="M106" s="52"/>
      <c r="N106" s="52"/>
      <c r="O106" s="52"/>
      <c r="P106" s="52"/>
      <c r="Q106" s="50"/>
      <c r="R106" s="50"/>
      <c r="S106" s="124"/>
    </row>
    <row r="107" spans="1:19" ht="12" customHeight="1">
      <c r="A107" s="141" t="s">
        <v>41</v>
      </c>
      <c r="B107" s="141"/>
      <c r="C107" s="141"/>
      <c r="D107" s="249" t="s">
        <v>78</v>
      </c>
      <c r="E107" s="259"/>
      <c r="F107" s="248" t="s">
        <v>79</v>
      </c>
      <c r="G107" s="249"/>
      <c r="H107" s="250" t="str">
        <f>IF(D108="","",20)</f>
        <v/>
      </c>
      <c r="I107" s="251"/>
      <c r="J107" s="278" t="s">
        <v>80</v>
      </c>
      <c r="K107" s="279"/>
      <c r="L107" s="125"/>
      <c r="M107" s="50"/>
      <c r="N107" s="50"/>
      <c r="O107" s="50"/>
      <c r="P107" s="50"/>
      <c r="Q107" s="50"/>
      <c r="R107" s="50"/>
      <c r="S107" s="124"/>
    </row>
    <row r="108" spans="1:19" ht="16.899999999999999" customHeight="1">
      <c r="A108" s="141"/>
      <c r="B108" s="141"/>
      <c r="C108" s="141"/>
      <c r="D108" s="254"/>
      <c r="E108" s="255"/>
      <c r="F108" s="256"/>
      <c r="G108" s="255"/>
      <c r="H108" s="251"/>
      <c r="I108" s="251"/>
      <c r="J108" s="257">
        <f>ROUND(D108*F108*$M$97,2)</f>
        <v>0</v>
      </c>
      <c r="K108" s="258"/>
      <c r="L108" s="125"/>
      <c r="M108" s="50"/>
      <c r="N108" s="50"/>
      <c r="O108" s="50"/>
      <c r="P108" s="50"/>
      <c r="Q108" s="50"/>
      <c r="R108" s="50"/>
      <c r="S108" s="124"/>
    </row>
    <row r="109" spans="1:19" ht="12" customHeight="1">
      <c r="A109" s="141" t="s">
        <v>42</v>
      </c>
      <c r="B109" s="141"/>
      <c r="C109" s="141"/>
      <c r="D109" s="249" t="s">
        <v>81</v>
      </c>
      <c r="E109" s="259"/>
      <c r="F109" s="248" t="s">
        <v>82</v>
      </c>
      <c r="G109" s="249"/>
      <c r="H109" s="250" t="str">
        <f>IF(D110="","",40)</f>
        <v/>
      </c>
      <c r="I109" s="251"/>
      <c r="J109" s="278" t="s">
        <v>83</v>
      </c>
      <c r="K109" s="279"/>
      <c r="L109" s="125"/>
      <c r="M109" s="50"/>
      <c r="N109" s="50"/>
      <c r="O109" s="50"/>
      <c r="P109" s="50"/>
      <c r="Q109" s="50"/>
      <c r="R109" s="50"/>
      <c r="S109" s="124"/>
    </row>
    <row r="110" spans="1:19" ht="16.899999999999999" customHeight="1">
      <c r="A110" s="141"/>
      <c r="B110" s="141"/>
      <c r="C110" s="141"/>
      <c r="D110" s="254"/>
      <c r="E110" s="255"/>
      <c r="F110" s="256"/>
      <c r="G110" s="255"/>
      <c r="H110" s="251"/>
      <c r="I110" s="251"/>
      <c r="J110" s="257">
        <f>ROUND(D110*F110*$M$98,2)</f>
        <v>0</v>
      </c>
      <c r="K110" s="258"/>
      <c r="L110" s="125"/>
      <c r="M110" s="35"/>
      <c r="N110" s="35"/>
      <c r="O110" s="35"/>
      <c r="P110" s="35"/>
      <c r="Q110" s="35"/>
      <c r="R110" s="35"/>
      <c r="S110" s="124"/>
    </row>
    <row r="111" spans="1:19" ht="12" customHeight="1">
      <c r="A111" s="141" t="s">
        <v>43</v>
      </c>
      <c r="B111" s="141"/>
      <c r="C111" s="141"/>
      <c r="D111" s="249" t="s">
        <v>84</v>
      </c>
      <c r="E111" s="259"/>
      <c r="F111" s="248" t="s">
        <v>85</v>
      </c>
      <c r="G111" s="249"/>
      <c r="H111" s="250" t="str">
        <f>IF(D112="","",60)</f>
        <v/>
      </c>
      <c r="I111" s="251"/>
      <c r="J111" s="278" t="s">
        <v>86</v>
      </c>
      <c r="K111" s="279"/>
      <c r="L111" s="125"/>
      <c r="M111" s="53"/>
      <c r="N111" s="53"/>
      <c r="O111" s="53"/>
      <c r="P111" s="53"/>
      <c r="Q111" s="53"/>
      <c r="R111" s="53"/>
      <c r="S111" s="124"/>
    </row>
    <row r="112" spans="1:19" ht="16.899999999999999" customHeight="1">
      <c r="A112" s="141"/>
      <c r="B112" s="141"/>
      <c r="C112" s="141"/>
      <c r="D112" s="254"/>
      <c r="E112" s="255"/>
      <c r="F112" s="256"/>
      <c r="G112" s="255"/>
      <c r="H112" s="251"/>
      <c r="I112" s="251"/>
      <c r="J112" s="257">
        <f>ROUND(D112*F112*$M$99,2)</f>
        <v>0</v>
      </c>
      <c r="K112" s="258"/>
      <c r="L112" s="125"/>
      <c r="M112" s="54"/>
      <c r="N112" s="54"/>
      <c r="O112" s="54"/>
      <c r="P112" s="54"/>
      <c r="Q112" s="40"/>
      <c r="R112" s="54"/>
      <c r="S112" s="124"/>
    </row>
    <row r="113" spans="1:19" ht="12" customHeight="1">
      <c r="A113" s="141" t="s">
        <v>44</v>
      </c>
      <c r="B113" s="141"/>
      <c r="C113" s="141"/>
      <c r="D113" s="249" t="s">
        <v>87</v>
      </c>
      <c r="E113" s="259"/>
      <c r="F113" s="266" t="s">
        <v>88</v>
      </c>
      <c r="G113" s="266"/>
      <c r="H113" s="250" t="str">
        <f>IF(D114="","",109.99)</f>
        <v/>
      </c>
      <c r="I113" s="251"/>
      <c r="J113" s="278" t="s">
        <v>89</v>
      </c>
      <c r="K113" s="279"/>
      <c r="L113" s="125"/>
      <c r="M113" s="54"/>
      <c r="N113" s="54"/>
      <c r="O113" s="54"/>
      <c r="P113" s="54"/>
      <c r="Q113" s="40"/>
      <c r="R113" s="54"/>
      <c r="S113" s="124"/>
    </row>
    <row r="114" spans="1:19" ht="16.899999999999999" customHeight="1">
      <c r="A114" s="141"/>
      <c r="B114" s="141"/>
      <c r="C114" s="141"/>
      <c r="D114" s="254"/>
      <c r="E114" s="255"/>
      <c r="F114" s="256"/>
      <c r="G114" s="255"/>
      <c r="H114" s="251"/>
      <c r="I114" s="251"/>
      <c r="J114" s="257">
        <f>ROUND(D114*F114*$M$100,2)</f>
        <v>0</v>
      </c>
      <c r="K114" s="258"/>
      <c r="L114" s="125"/>
      <c r="M114" s="40"/>
      <c r="N114" s="40"/>
      <c r="O114" s="55"/>
      <c r="P114" s="55"/>
      <c r="Q114" s="55"/>
      <c r="R114" s="55"/>
      <c r="S114" s="124"/>
    </row>
    <row r="115" spans="1:19" ht="12" customHeight="1">
      <c r="A115" s="141" t="s">
        <v>45</v>
      </c>
      <c r="B115" s="141"/>
      <c r="C115" s="141"/>
      <c r="D115" s="249" t="s">
        <v>90</v>
      </c>
      <c r="E115" s="259"/>
      <c r="F115" s="248" t="s">
        <v>91</v>
      </c>
      <c r="G115" s="249"/>
      <c r="H115" s="250" t="str">
        <f>IF(D116="","",183.32)</f>
        <v/>
      </c>
      <c r="I115" s="251"/>
      <c r="J115" s="278" t="s">
        <v>92</v>
      </c>
      <c r="K115" s="279"/>
      <c r="L115" s="125"/>
      <c r="M115" s="49"/>
      <c r="N115" s="49"/>
      <c r="O115" s="49"/>
      <c r="P115" s="49"/>
      <c r="Q115" s="49"/>
      <c r="R115" s="49"/>
      <c r="S115" s="124"/>
    </row>
    <row r="116" spans="1:19" ht="16.899999999999999" customHeight="1">
      <c r="A116" s="141"/>
      <c r="B116" s="141"/>
      <c r="C116" s="141"/>
      <c r="D116" s="254"/>
      <c r="E116" s="255"/>
      <c r="F116" s="256"/>
      <c r="G116" s="255"/>
      <c r="H116" s="251"/>
      <c r="I116" s="251"/>
      <c r="J116" s="257">
        <f>ROUND(D116*F116*$M$101,2)</f>
        <v>0</v>
      </c>
      <c r="K116" s="258"/>
      <c r="L116" s="125"/>
      <c r="M116" s="35"/>
      <c r="N116" s="35"/>
      <c r="O116" s="35"/>
      <c r="P116" s="35"/>
      <c r="Q116" s="35"/>
      <c r="R116" s="35"/>
      <c r="S116" s="124"/>
    </row>
    <row r="117" spans="1:19" ht="12" customHeight="1">
      <c r="A117" s="141" t="s">
        <v>46</v>
      </c>
      <c r="B117" s="141"/>
      <c r="C117" s="141"/>
      <c r="D117" s="248" t="s">
        <v>92</v>
      </c>
      <c r="E117" s="259"/>
      <c r="F117" s="266" t="s">
        <v>271</v>
      </c>
      <c r="G117" s="266"/>
      <c r="H117" s="250" t="str">
        <f>IF(D118="","",1166.59)</f>
        <v/>
      </c>
      <c r="I117" s="251"/>
      <c r="J117" s="248" t="s">
        <v>93</v>
      </c>
      <c r="K117" s="259"/>
      <c r="L117" s="125"/>
      <c r="M117" s="50"/>
      <c r="N117" s="50"/>
      <c r="O117" s="50"/>
      <c r="P117" s="50"/>
      <c r="Q117" s="50"/>
      <c r="R117" s="50"/>
      <c r="S117" s="124"/>
    </row>
    <row r="118" spans="1:19" ht="16.899999999999999" customHeight="1">
      <c r="A118" s="141"/>
      <c r="B118" s="141"/>
      <c r="C118" s="141"/>
      <c r="D118" s="254"/>
      <c r="E118" s="255"/>
      <c r="F118" s="256"/>
      <c r="G118" s="255"/>
      <c r="H118" s="251"/>
      <c r="I118" s="251"/>
      <c r="J118" s="257">
        <f>ROUND(D118*F118*$M$102,2)</f>
        <v>0</v>
      </c>
      <c r="K118" s="258"/>
      <c r="L118" s="125"/>
      <c r="M118" s="35"/>
      <c r="N118" s="35"/>
      <c r="O118" s="35"/>
      <c r="P118" s="35"/>
      <c r="Q118" s="35"/>
      <c r="R118" s="35"/>
      <c r="S118" s="124"/>
    </row>
    <row r="119" spans="1:19" ht="12" customHeight="1">
      <c r="A119" s="141" t="s">
        <v>47</v>
      </c>
      <c r="B119" s="141"/>
      <c r="C119" s="141"/>
      <c r="D119" s="249" t="s">
        <v>94</v>
      </c>
      <c r="E119" s="259"/>
      <c r="F119" s="248" t="s">
        <v>96</v>
      </c>
      <c r="G119" s="249"/>
      <c r="H119" s="250" t="str">
        <f>IF(D120="","",1666.56)</f>
        <v/>
      </c>
      <c r="I119" s="251"/>
      <c r="J119" s="278" t="s">
        <v>97</v>
      </c>
      <c r="K119" s="279"/>
      <c r="L119" s="125"/>
      <c r="M119" s="50"/>
      <c r="N119" s="50"/>
      <c r="O119" s="50"/>
      <c r="P119" s="50"/>
      <c r="Q119" s="50"/>
      <c r="R119" s="50"/>
      <c r="S119" s="124"/>
    </row>
    <row r="120" spans="1:19" ht="16.899999999999999" customHeight="1">
      <c r="A120" s="141"/>
      <c r="B120" s="141"/>
      <c r="C120" s="141"/>
      <c r="D120" s="254"/>
      <c r="E120" s="255"/>
      <c r="F120" s="256"/>
      <c r="G120" s="255"/>
      <c r="H120" s="251"/>
      <c r="I120" s="251"/>
      <c r="J120" s="257">
        <f>ROUND(D120*F120*$M$103,2)</f>
        <v>0</v>
      </c>
      <c r="K120" s="258"/>
      <c r="L120" s="125"/>
      <c r="M120" s="50"/>
      <c r="N120" s="50"/>
      <c r="O120" s="50"/>
      <c r="P120" s="50"/>
      <c r="Q120" s="50"/>
      <c r="R120" s="50"/>
      <c r="S120" s="124"/>
    </row>
    <row r="121" spans="1:19" ht="12" customHeight="1">
      <c r="A121" s="141" t="s">
        <v>48</v>
      </c>
      <c r="B121" s="141"/>
      <c r="C121" s="141"/>
      <c r="D121" s="248" t="s">
        <v>98</v>
      </c>
      <c r="E121" s="259"/>
      <c r="F121" s="249" t="s">
        <v>99</v>
      </c>
      <c r="G121" s="249"/>
      <c r="H121" s="250" t="str">
        <f>IF(D122="","",2666.5)</f>
        <v/>
      </c>
      <c r="I121" s="251"/>
      <c r="J121" s="278" t="s">
        <v>100</v>
      </c>
      <c r="K121" s="279"/>
      <c r="L121" s="125"/>
      <c r="M121" s="50"/>
      <c r="N121" s="50"/>
      <c r="O121" s="50"/>
      <c r="P121" s="50"/>
      <c r="Q121" s="50"/>
      <c r="R121" s="50"/>
      <c r="S121" s="124"/>
    </row>
    <row r="122" spans="1:19" ht="16.899999999999999" customHeight="1">
      <c r="A122" s="141"/>
      <c r="B122" s="141"/>
      <c r="C122" s="141"/>
      <c r="D122" s="254"/>
      <c r="E122" s="255"/>
      <c r="F122" s="256"/>
      <c r="G122" s="255"/>
      <c r="H122" s="251"/>
      <c r="I122" s="251"/>
      <c r="J122" s="257">
        <f>ROUND(D122*F122*$M$104,2)</f>
        <v>0</v>
      </c>
      <c r="K122" s="258"/>
      <c r="L122" s="125"/>
      <c r="M122" s="50"/>
      <c r="N122" s="50"/>
      <c r="O122" s="50"/>
      <c r="P122" s="50"/>
      <c r="Q122" s="50"/>
      <c r="R122" s="50"/>
    </row>
    <row r="123" spans="1:19" ht="12" customHeight="1">
      <c r="A123" s="269" t="s">
        <v>285</v>
      </c>
      <c r="B123" s="270"/>
      <c r="C123" s="270"/>
      <c r="D123" s="270"/>
      <c r="E123" s="270"/>
      <c r="F123" s="270"/>
      <c r="G123" s="270"/>
      <c r="H123" s="270"/>
      <c r="I123" s="271"/>
      <c r="J123" s="248" t="s">
        <v>101</v>
      </c>
      <c r="K123" s="259"/>
      <c r="L123" s="103"/>
      <c r="M123" s="35"/>
      <c r="N123" s="35"/>
      <c r="O123" s="35"/>
      <c r="P123" s="35"/>
      <c r="Q123" s="35"/>
      <c r="R123" s="35"/>
      <c r="S123" s="40"/>
    </row>
    <row r="124" spans="1:19" ht="18" customHeight="1">
      <c r="A124" s="240" t="s">
        <v>362</v>
      </c>
      <c r="B124" s="241"/>
      <c r="C124" s="241"/>
      <c r="D124" s="241"/>
      <c r="E124" s="241"/>
      <c r="F124" s="241"/>
      <c r="G124" s="241"/>
      <c r="H124" s="241"/>
      <c r="I124" s="242"/>
      <c r="J124" s="287">
        <f>SUM(J102+J104+J106+J108+J110+J112+J114+J116+J118+J120+J122)</f>
        <v>0</v>
      </c>
      <c r="K124" s="288"/>
      <c r="L124" s="113"/>
      <c r="M124" s="56"/>
      <c r="N124" s="56"/>
      <c r="O124" s="56"/>
      <c r="P124" s="56"/>
      <c r="Q124" s="56"/>
      <c r="R124" s="56"/>
      <c r="S124" s="40"/>
    </row>
    <row r="125" spans="1:19" ht="17.45" customHeight="1">
      <c r="A125" s="272" t="s">
        <v>22</v>
      </c>
      <c r="B125" s="273"/>
      <c r="C125" s="273"/>
      <c r="D125" s="273"/>
      <c r="E125" s="273"/>
      <c r="F125" s="273"/>
      <c r="G125" s="273"/>
      <c r="H125" s="273"/>
      <c r="I125" s="273"/>
      <c r="J125" s="273"/>
      <c r="K125" s="274"/>
      <c r="L125" s="111"/>
      <c r="M125" s="55"/>
      <c r="N125" s="55"/>
      <c r="O125" s="55"/>
      <c r="P125" s="55"/>
      <c r="Q125" s="55"/>
      <c r="R125" s="55"/>
      <c r="S125" s="40"/>
    </row>
    <row r="126" spans="1:19" ht="28.9" customHeight="1">
      <c r="A126" s="275" t="s">
        <v>392</v>
      </c>
      <c r="B126" s="276"/>
      <c r="C126" s="276"/>
      <c r="D126" s="276"/>
      <c r="E126" s="276"/>
      <c r="F126" s="276"/>
      <c r="G126" s="276"/>
      <c r="H126" s="276"/>
      <c r="I126" s="276"/>
      <c r="J126" s="276"/>
      <c r="K126" s="277"/>
      <c r="L126" s="114"/>
      <c r="M126" s="57"/>
      <c r="N126" s="57"/>
      <c r="O126" s="57"/>
      <c r="P126" s="57"/>
      <c r="Q126" s="57"/>
      <c r="R126" s="58"/>
      <c r="S126" s="40"/>
    </row>
    <row r="127" spans="1:19" ht="46.15" customHeight="1">
      <c r="A127" s="141" t="s">
        <v>277</v>
      </c>
      <c r="B127" s="141"/>
      <c r="C127" s="141"/>
      <c r="D127" s="280" t="s">
        <v>269</v>
      </c>
      <c r="E127" s="281"/>
      <c r="F127" s="280" t="s">
        <v>36</v>
      </c>
      <c r="G127" s="281"/>
      <c r="H127" s="280" t="s">
        <v>372</v>
      </c>
      <c r="I127" s="281"/>
      <c r="J127" s="289" t="s">
        <v>315</v>
      </c>
      <c r="K127" s="290"/>
      <c r="L127" s="115"/>
      <c r="M127" s="59"/>
      <c r="N127" s="59"/>
      <c r="O127" s="59"/>
      <c r="P127" s="59"/>
      <c r="Q127" s="59"/>
      <c r="R127" s="59"/>
      <c r="S127" s="40"/>
    </row>
    <row r="128" spans="1:19" ht="12" customHeight="1">
      <c r="A128" s="141" t="s">
        <v>7</v>
      </c>
      <c r="B128" s="141"/>
      <c r="C128" s="141"/>
      <c r="D128" s="243" t="s">
        <v>8</v>
      </c>
      <c r="E128" s="244"/>
      <c r="F128" s="244" t="s">
        <v>9</v>
      </c>
      <c r="G128" s="245"/>
      <c r="H128" s="141" t="s">
        <v>10</v>
      </c>
      <c r="I128" s="141"/>
      <c r="J128" s="138" t="s">
        <v>11</v>
      </c>
      <c r="K128" s="140"/>
      <c r="L128" s="111"/>
      <c r="M128" s="55"/>
      <c r="N128" s="55"/>
      <c r="O128" s="55"/>
      <c r="P128" s="55"/>
      <c r="Q128" s="55"/>
      <c r="R128" s="55"/>
    </row>
    <row r="129" spans="1:19" ht="12" customHeight="1">
      <c r="A129" s="141" t="s">
        <v>61</v>
      </c>
      <c r="B129" s="141"/>
      <c r="C129" s="141"/>
      <c r="D129" s="249" t="s">
        <v>102</v>
      </c>
      <c r="E129" s="259"/>
      <c r="F129" s="248" t="s">
        <v>103</v>
      </c>
      <c r="G129" s="249"/>
      <c r="H129" s="250" t="str">
        <f>IF(D130="","",20)</f>
        <v/>
      </c>
      <c r="I129" s="251"/>
      <c r="J129" s="278" t="s">
        <v>104</v>
      </c>
      <c r="K129" s="279"/>
      <c r="L129" s="111"/>
      <c r="M129" s="55"/>
      <c r="N129" s="55"/>
      <c r="O129" s="55"/>
      <c r="P129" s="55"/>
      <c r="Q129" s="55"/>
      <c r="R129" s="55"/>
    </row>
    <row r="130" spans="1:19" ht="15" customHeight="1">
      <c r="A130" s="141"/>
      <c r="B130" s="141"/>
      <c r="C130" s="141"/>
      <c r="D130" s="254"/>
      <c r="E130" s="255"/>
      <c r="F130" s="256"/>
      <c r="G130" s="255"/>
      <c r="H130" s="251"/>
      <c r="I130" s="251"/>
      <c r="J130" s="257">
        <f>ROUND(D130*F130*M94,2)</f>
        <v>0</v>
      </c>
      <c r="K130" s="258"/>
      <c r="L130" s="111"/>
      <c r="M130" s="126"/>
      <c r="N130" s="55"/>
      <c r="O130" s="55"/>
      <c r="P130" s="55"/>
      <c r="Q130" s="55"/>
      <c r="R130" s="55"/>
    </row>
    <row r="131" spans="1:19" ht="12" customHeight="1">
      <c r="A131" s="141" t="s">
        <v>320</v>
      </c>
      <c r="B131" s="141"/>
      <c r="C131" s="141"/>
      <c r="D131" s="249" t="s">
        <v>105</v>
      </c>
      <c r="E131" s="259"/>
      <c r="F131" s="248" t="s">
        <v>106</v>
      </c>
      <c r="G131" s="249"/>
      <c r="H131" s="250" t="str">
        <f>IF(D132="","",10)</f>
        <v/>
      </c>
      <c r="I131" s="251"/>
      <c r="J131" s="278" t="s">
        <v>107</v>
      </c>
      <c r="K131" s="279"/>
      <c r="L131" s="111"/>
      <c r="M131" s="126"/>
      <c r="N131" s="55"/>
      <c r="O131" s="55"/>
      <c r="P131" s="55"/>
      <c r="Q131" s="55"/>
      <c r="R131" s="55"/>
    </row>
    <row r="132" spans="1:19" ht="15" customHeight="1">
      <c r="A132" s="141"/>
      <c r="B132" s="141"/>
      <c r="C132" s="141"/>
      <c r="D132" s="254"/>
      <c r="E132" s="255"/>
      <c r="F132" s="256"/>
      <c r="G132" s="255"/>
      <c r="H132" s="251"/>
      <c r="I132" s="251"/>
      <c r="J132" s="257">
        <f>ROUND(D132*F132*$M$95,2)</f>
        <v>0</v>
      </c>
      <c r="K132" s="258"/>
      <c r="L132" s="116"/>
      <c r="M132" s="126"/>
      <c r="N132" s="55"/>
      <c r="O132" s="60"/>
      <c r="P132" s="60"/>
      <c r="Q132" s="60"/>
      <c r="R132" s="60"/>
    </row>
    <row r="133" spans="1:19" ht="12" customHeight="1">
      <c r="A133" s="141" t="s">
        <v>40</v>
      </c>
      <c r="B133" s="141"/>
      <c r="C133" s="141"/>
      <c r="D133" s="249" t="s">
        <v>108</v>
      </c>
      <c r="E133" s="259"/>
      <c r="F133" s="248" t="s">
        <v>109</v>
      </c>
      <c r="G133" s="249"/>
      <c r="H133" s="250" t="str">
        <f>IF(D134="","",13.33)</f>
        <v/>
      </c>
      <c r="I133" s="251"/>
      <c r="J133" s="278" t="s">
        <v>110</v>
      </c>
      <c r="K133" s="279"/>
      <c r="L133" s="116"/>
      <c r="M133" s="126"/>
      <c r="N133" s="55"/>
      <c r="O133" s="60"/>
      <c r="P133" s="60"/>
      <c r="Q133" s="60"/>
      <c r="R133" s="60"/>
      <c r="S133" s="40"/>
    </row>
    <row r="134" spans="1:19" ht="15" customHeight="1">
      <c r="A134" s="141"/>
      <c r="B134" s="141"/>
      <c r="C134" s="141"/>
      <c r="D134" s="254"/>
      <c r="E134" s="255"/>
      <c r="F134" s="256"/>
      <c r="G134" s="255"/>
      <c r="H134" s="251"/>
      <c r="I134" s="251"/>
      <c r="J134" s="257">
        <f>ROUND(D134*F134*$M$96,2)</f>
        <v>0</v>
      </c>
      <c r="K134" s="258"/>
      <c r="L134" s="111"/>
      <c r="M134" s="126"/>
      <c r="N134" s="55"/>
      <c r="O134" s="55"/>
      <c r="P134" s="55"/>
      <c r="Q134" s="55"/>
      <c r="R134" s="55"/>
      <c r="S134" s="40"/>
    </row>
    <row r="135" spans="1:19" ht="12" customHeight="1">
      <c r="A135" s="141" t="s">
        <v>41</v>
      </c>
      <c r="B135" s="141"/>
      <c r="C135" s="141"/>
      <c r="D135" s="249" t="s">
        <v>111</v>
      </c>
      <c r="E135" s="259"/>
      <c r="F135" s="248" t="s">
        <v>112</v>
      </c>
      <c r="G135" s="249"/>
      <c r="H135" s="250" t="str">
        <f>IF(D136="","",20)</f>
        <v/>
      </c>
      <c r="I135" s="251"/>
      <c r="J135" s="278" t="s">
        <v>113</v>
      </c>
      <c r="K135" s="279"/>
      <c r="L135" s="117"/>
      <c r="M135" s="126"/>
      <c r="N135" s="55"/>
      <c r="O135" s="58"/>
      <c r="P135" s="58"/>
      <c r="Q135" s="58"/>
      <c r="R135" s="58"/>
      <c r="S135" s="40"/>
    </row>
    <row r="136" spans="1:19" ht="15" customHeight="1">
      <c r="A136" s="141"/>
      <c r="B136" s="141"/>
      <c r="C136" s="141"/>
      <c r="D136" s="254"/>
      <c r="E136" s="255"/>
      <c r="F136" s="256"/>
      <c r="G136" s="255"/>
      <c r="H136" s="251"/>
      <c r="I136" s="251"/>
      <c r="J136" s="257">
        <f>ROUND(D136*F136*$M$97,2)</f>
        <v>0</v>
      </c>
      <c r="K136" s="258"/>
      <c r="L136" s="103"/>
      <c r="M136" s="126"/>
      <c r="N136" s="55"/>
      <c r="O136" s="35"/>
      <c r="P136" s="35"/>
      <c r="Q136" s="35"/>
      <c r="R136" s="35"/>
      <c r="S136" s="40"/>
    </row>
    <row r="137" spans="1:19" ht="12" customHeight="1">
      <c r="A137" s="141" t="s">
        <v>42</v>
      </c>
      <c r="B137" s="141"/>
      <c r="C137" s="141"/>
      <c r="D137" s="249" t="s">
        <v>114</v>
      </c>
      <c r="E137" s="259"/>
      <c r="F137" s="248" t="s">
        <v>115</v>
      </c>
      <c r="G137" s="249"/>
      <c r="H137" s="250" t="str">
        <f>IF(D138="","",40)</f>
        <v/>
      </c>
      <c r="I137" s="251"/>
      <c r="J137" s="278" t="s">
        <v>116</v>
      </c>
      <c r="K137" s="279"/>
      <c r="L137" s="103"/>
      <c r="M137" s="126"/>
      <c r="N137" s="55"/>
      <c r="O137" s="35"/>
      <c r="P137" s="35"/>
      <c r="Q137" s="35"/>
      <c r="R137" s="35"/>
      <c r="S137" s="40"/>
    </row>
    <row r="138" spans="1:19" ht="15" customHeight="1">
      <c r="A138" s="141"/>
      <c r="B138" s="141"/>
      <c r="C138" s="141"/>
      <c r="D138" s="254"/>
      <c r="E138" s="255"/>
      <c r="F138" s="256"/>
      <c r="G138" s="255"/>
      <c r="H138" s="251"/>
      <c r="I138" s="251"/>
      <c r="J138" s="257">
        <f>ROUND(D138*F138*$M$98,2)</f>
        <v>0</v>
      </c>
      <c r="K138" s="258"/>
      <c r="L138" s="103"/>
      <c r="M138" s="126"/>
      <c r="N138" s="55"/>
      <c r="O138" s="35"/>
      <c r="P138" s="35"/>
      <c r="Q138" s="35"/>
      <c r="R138" s="35"/>
    </row>
    <row r="139" spans="1:19" ht="12" customHeight="1">
      <c r="A139" s="141" t="s">
        <v>43</v>
      </c>
      <c r="B139" s="141"/>
      <c r="C139" s="141"/>
      <c r="D139" s="249" t="s">
        <v>117</v>
      </c>
      <c r="E139" s="259"/>
      <c r="F139" s="248" t="s">
        <v>178</v>
      </c>
      <c r="G139" s="249"/>
      <c r="H139" s="250" t="str">
        <f>IF(D140="","",60)</f>
        <v/>
      </c>
      <c r="I139" s="251"/>
      <c r="J139" s="248" t="s">
        <v>118</v>
      </c>
      <c r="K139" s="259"/>
      <c r="L139" s="103"/>
      <c r="M139" s="126"/>
      <c r="N139" s="55"/>
      <c r="O139" s="35"/>
      <c r="P139" s="35"/>
      <c r="Q139" s="35"/>
      <c r="R139" s="35"/>
    </row>
    <row r="140" spans="1:19" ht="15" customHeight="1">
      <c r="A140" s="141"/>
      <c r="B140" s="141"/>
      <c r="C140" s="141"/>
      <c r="D140" s="254"/>
      <c r="E140" s="255"/>
      <c r="F140" s="256"/>
      <c r="G140" s="255"/>
      <c r="H140" s="251"/>
      <c r="I140" s="251"/>
      <c r="J140" s="257">
        <f>ROUND(D140*F140*$M$99,2)</f>
        <v>0</v>
      </c>
      <c r="K140" s="258"/>
      <c r="L140" s="103"/>
      <c r="M140" s="126"/>
      <c r="N140" s="55"/>
      <c r="O140" s="35"/>
      <c r="P140" s="35"/>
      <c r="Q140" s="35"/>
      <c r="R140" s="35"/>
    </row>
    <row r="141" spans="1:19" ht="12" customHeight="1">
      <c r="A141" s="141" t="s">
        <v>44</v>
      </c>
      <c r="B141" s="141"/>
      <c r="C141" s="141"/>
      <c r="D141" s="249" t="s">
        <v>179</v>
      </c>
      <c r="E141" s="259"/>
      <c r="F141" s="266" t="s">
        <v>119</v>
      </c>
      <c r="G141" s="266"/>
      <c r="H141" s="250" t="str">
        <f>IF(D142="","",109.99)</f>
        <v/>
      </c>
      <c r="I141" s="251"/>
      <c r="J141" s="248" t="s">
        <v>120</v>
      </c>
      <c r="K141" s="259"/>
      <c r="L141" s="111"/>
      <c r="M141" s="126"/>
      <c r="N141" s="55"/>
      <c r="O141" s="55"/>
      <c r="P141" s="55"/>
      <c r="Q141" s="55"/>
      <c r="R141" s="55"/>
    </row>
    <row r="142" spans="1:19" ht="15" customHeight="1">
      <c r="A142" s="141"/>
      <c r="B142" s="141"/>
      <c r="C142" s="141"/>
      <c r="D142" s="254"/>
      <c r="E142" s="255"/>
      <c r="F142" s="256"/>
      <c r="G142" s="255"/>
      <c r="H142" s="251"/>
      <c r="I142" s="251"/>
      <c r="J142" s="257">
        <f>ROUND(D142*F142*$M$100,2)</f>
        <v>0</v>
      </c>
      <c r="K142" s="258"/>
      <c r="L142" s="111"/>
      <c r="M142" s="126"/>
      <c r="N142" s="55"/>
      <c r="O142" s="55"/>
      <c r="P142" s="55"/>
      <c r="Q142" s="55"/>
      <c r="R142" s="55"/>
    </row>
    <row r="143" spans="1:19" ht="12" customHeight="1">
      <c r="A143" s="141" t="s">
        <v>45</v>
      </c>
      <c r="B143" s="141"/>
      <c r="C143" s="141"/>
      <c r="D143" s="249" t="s">
        <v>332</v>
      </c>
      <c r="E143" s="259"/>
      <c r="F143" s="248" t="s">
        <v>121</v>
      </c>
      <c r="G143" s="249"/>
      <c r="H143" s="250" t="str">
        <f>IF(D144="","",183.32)</f>
        <v/>
      </c>
      <c r="I143" s="251"/>
      <c r="J143" s="248" t="s">
        <v>122</v>
      </c>
      <c r="K143" s="259"/>
      <c r="L143" s="112"/>
      <c r="M143" s="126"/>
      <c r="N143" s="55"/>
      <c r="O143" s="49"/>
      <c r="P143" s="49"/>
      <c r="Q143" s="49"/>
      <c r="R143" s="49"/>
    </row>
    <row r="144" spans="1:19" ht="15" customHeight="1">
      <c r="A144" s="141"/>
      <c r="B144" s="141"/>
      <c r="C144" s="141"/>
      <c r="D144" s="254"/>
      <c r="E144" s="255"/>
      <c r="F144" s="256"/>
      <c r="G144" s="255"/>
      <c r="H144" s="251"/>
      <c r="I144" s="251"/>
      <c r="J144" s="257">
        <f>ROUND(D144*F144*M101,2)</f>
        <v>0</v>
      </c>
      <c r="K144" s="258"/>
      <c r="L144" s="103"/>
      <c r="M144" s="126"/>
      <c r="N144" s="55"/>
      <c r="O144" s="35"/>
      <c r="P144" s="35"/>
      <c r="Q144" s="35"/>
      <c r="R144" s="35"/>
    </row>
    <row r="145" spans="1:28" ht="12" customHeight="1">
      <c r="A145" s="141" t="s">
        <v>46</v>
      </c>
      <c r="B145" s="141"/>
      <c r="C145" s="141"/>
      <c r="D145" s="248" t="s">
        <v>123</v>
      </c>
      <c r="E145" s="259"/>
      <c r="F145" s="266" t="s">
        <v>124</v>
      </c>
      <c r="G145" s="266"/>
      <c r="H145" s="250" t="str">
        <f>IF(D146="","",1166.59)</f>
        <v/>
      </c>
      <c r="I145" s="251"/>
      <c r="J145" s="291" t="s">
        <v>333</v>
      </c>
      <c r="K145" s="292"/>
      <c r="L145" s="110"/>
      <c r="M145" s="126"/>
      <c r="N145" s="55"/>
      <c r="O145" s="53"/>
      <c r="P145" s="53"/>
      <c r="Q145" s="53"/>
      <c r="R145" s="53"/>
    </row>
    <row r="146" spans="1:28" ht="15" customHeight="1">
      <c r="A146" s="141"/>
      <c r="B146" s="141"/>
      <c r="C146" s="141"/>
      <c r="D146" s="254"/>
      <c r="E146" s="255"/>
      <c r="F146" s="256"/>
      <c r="G146" s="255"/>
      <c r="H146" s="251"/>
      <c r="I146" s="251"/>
      <c r="J146" s="257">
        <f>ROUND(D146*F146*M102,2)</f>
        <v>0</v>
      </c>
      <c r="K146" s="258"/>
      <c r="L146" s="111"/>
      <c r="M146" s="126"/>
      <c r="N146" s="55"/>
      <c r="O146" s="55"/>
      <c r="P146" s="55"/>
      <c r="Q146" s="55"/>
      <c r="R146" s="55"/>
    </row>
    <row r="147" spans="1:28" ht="12" customHeight="1">
      <c r="A147" s="141" t="s">
        <v>47</v>
      </c>
      <c r="B147" s="141"/>
      <c r="C147" s="141"/>
      <c r="D147" s="249" t="s">
        <v>125</v>
      </c>
      <c r="E147" s="259"/>
      <c r="F147" s="248" t="s">
        <v>126</v>
      </c>
      <c r="G147" s="249"/>
      <c r="H147" s="250" t="str">
        <f>IF(D148="","",1666.56)</f>
        <v/>
      </c>
      <c r="I147" s="251"/>
      <c r="J147" s="248" t="s">
        <v>127</v>
      </c>
      <c r="K147" s="259"/>
      <c r="L147" s="117"/>
      <c r="M147" s="126"/>
      <c r="N147" s="55"/>
      <c r="O147" s="58"/>
      <c r="P147" s="58"/>
      <c r="Q147" s="58"/>
      <c r="R147" s="58"/>
    </row>
    <row r="148" spans="1:28" ht="15" customHeight="1">
      <c r="A148" s="141"/>
      <c r="B148" s="141"/>
      <c r="C148" s="141"/>
      <c r="D148" s="254"/>
      <c r="E148" s="255"/>
      <c r="F148" s="256"/>
      <c r="G148" s="255"/>
      <c r="H148" s="251"/>
      <c r="I148" s="251"/>
      <c r="J148" s="257">
        <f>ROUND(D148*F148*$M$103,2)</f>
        <v>0</v>
      </c>
      <c r="K148" s="258"/>
      <c r="L148" s="118"/>
      <c r="M148" s="126"/>
      <c r="N148" s="55"/>
      <c r="O148" s="55"/>
      <c r="P148" s="55"/>
      <c r="Q148" s="55"/>
      <c r="R148" s="55"/>
    </row>
    <row r="149" spans="1:28" ht="12" customHeight="1">
      <c r="A149" s="141" t="s">
        <v>48</v>
      </c>
      <c r="B149" s="141"/>
      <c r="C149" s="141"/>
      <c r="D149" s="248" t="s">
        <v>128</v>
      </c>
      <c r="E149" s="259"/>
      <c r="F149" s="266" t="s">
        <v>129</v>
      </c>
      <c r="G149" s="266"/>
      <c r="H149" s="250" t="str">
        <f>IF(D150="","",2666.5)</f>
        <v/>
      </c>
      <c r="I149" s="251"/>
      <c r="J149" s="248" t="s">
        <v>130</v>
      </c>
      <c r="K149" s="259"/>
      <c r="L149" s="110"/>
      <c r="M149" s="126"/>
      <c r="N149" s="55"/>
      <c r="O149" s="53"/>
      <c r="P149" s="53"/>
      <c r="Q149" s="53"/>
      <c r="R149" s="53"/>
    </row>
    <row r="150" spans="1:28" ht="15" customHeight="1">
      <c r="A150" s="141"/>
      <c r="B150" s="141"/>
      <c r="C150" s="141"/>
      <c r="D150" s="254"/>
      <c r="E150" s="255"/>
      <c r="F150" s="256"/>
      <c r="G150" s="255"/>
      <c r="H150" s="251"/>
      <c r="I150" s="251"/>
      <c r="J150" s="257">
        <f>ROUND(D150*F150*$M$104,2)</f>
        <v>0</v>
      </c>
      <c r="K150" s="258"/>
      <c r="L150" s="119"/>
      <c r="M150" s="126"/>
      <c r="N150" s="55"/>
      <c r="O150" s="61"/>
      <c r="P150" s="61"/>
      <c r="Q150" s="61"/>
      <c r="R150" s="61"/>
    </row>
    <row r="151" spans="1:28" ht="18" customHeight="1">
      <c r="A151" s="293" t="s">
        <v>317</v>
      </c>
      <c r="B151" s="294"/>
      <c r="C151" s="294"/>
      <c r="D151" s="294"/>
      <c r="E151" s="294"/>
      <c r="F151" s="294"/>
      <c r="G151" s="294"/>
      <c r="H151" s="294"/>
      <c r="I151" s="295"/>
      <c r="J151" s="248" t="s">
        <v>131</v>
      </c>
      <c r="K151" s="259"/>
      <c r="L151" s="119"/>
      <c r="M151" s="61"/>
      <c r="N151" s="61"/>
      <c r="O151" s="61"/>
      <c r="P151" s="61"/>
      <c r="Q151" s="61"/>
      <c r="R151" s="61"/>
    </row>
    <row r="152" spans="1:28" ht="20.25" customHeight="1">
      <c r="A152" s="150" t="s">
        <v>363</v>
      </c>
      <c r="B152" s="151"/>
      <c r="C152" s="151"/>
      <c r="D152" s="151"/>
      <c r="E152" s="151"/>
      <c r="F152" s="151"/>
      <c r="G152" s="151"/>
      <c r="H152" s="151"/>
      <c r="I152" s="152"/>
      <c r="J152" s="285">
        <f>SUM(J130+J132+J134+J136+J138+J140+J142+J144+J146+J148+J150)</f>
        <v>0</v>
      </c>
      <c r="K152" s="286"/>
      <c r="L152" s="120"/>
      <c r="M152" s="62"/>
      <c r="N152" s="62"/>
      <c r="O152" s="62"/>
      <c r="P152" s="62"/>
      <c r="Q152" s="62"/>
      <c r="R152" s="62"/>
    </row>
    <row r="153" spans="1:28" ht="18" customHeight="1">
      <c r="A153" s="272" t="s">
        <v>23</v>
      </c>
      <c r="B153" s="273"/>
      <c r="C153" s="273"/>
      <c r="D153" s="273"/>
      <c r="E153" s="273"/>
      <c r="F153" s="273"/>
      <c r="G153" s="273"/>
      <c r="H153" s="273"/>
      <c r="I153" s="273"/>
      <c r="J153" s="273"/>
      <c r="K153" s="274"/>
      <c r="L153" s="104"/>
      <c r="M153" s="36"/>
      <c r="N153" s="36"/>
      <c r="O153" s="36"/>
      <c r="P153" s="36"/>
      <c r="Q153" s="36"/>
      <c r="R153" s="36"/>
    </row>
    <row r="154" spans="1:28" ht="24" customHeight="1">
      <c r="A154" s="296" t="s">
        <v>321</v>
      </c>
      <c r="B154" s="297"/>
      <c r="C154" s="297"/>
      <c r="D154" s="297"/>
      <c r="E154" s="297"/>
      <c r="F154" s="297"/>
      <c r="G154" s="297"/>
      <c r="H154" s="297"/>
      <c r="I154" s="297"/>
      <c r="J154" s="297"/>
      <c r="K154" s="298"/>
      <c r="L154" s="104"/>
      <c r="M154" s="36"/>
      <c r="N154" s="36"/>
      <c r="O154" s="36"/>
      <c r="P154" s="63"/>
      <c r="Q154" s="36"/>
      <c r="R154" s="36"/>
    </row>
    <row r="155" spans="1:28" ht="43.9" customHeight="1">
      <c r="A155" s="141" t="s">
        <v>277</v>
      </c>
      <c r="B155" s="141"/>
      <c r="C155" s="141"/>
      <c r="D155" s="245" t="s">
        <v>6</v>
      </c>
      <c r="E155" s="243"/>
      <c r="F155" s="245" t="s">
        <v>36</v>
      </c>
      <c r="G155" s="243"/>
      <c r="H155" s="245" t="s">
        <v>371</v>
      </c>
      <c r="I155" s="243"/>
      <c r="J155" s="246" t="s">
        <v>322</v>
      </c>
      <c r="K155" s="247"/>
      <c r="L155" s="121"/>
      <c r="M155" s="64"/>
      <c r="N155" s="64"/>
      <c r="O155" s="64"/>
      <c r="P155" s="63"/>
      <c r="Q155" s="64"/>
      <c r="R155" s="64"/>
    </row>
    <row r="156" spans="1:28" ht="12.6" customHeight="1">
      <c r="A156" s="141" t="s">
        <v>7</v>
      </c>
      <c r="B156" s="141"/>
      <c r="C156" s="141"/>
      <c r="D156" s="243" t="s">
        <v>8</v>
      </c>
      <c r="E156" s="244"/>
      <c r="F156" s="244" t="s">
        <v>9</v>
      </c>
      <c r="G156" s="245"/>
      <c r="H156" s="141" t="s">
        <v>10</v>
      </c>
      <c r="I156" s="141"/>
      <c r="J156" s="138" t="s">
        <v>11</v>
      </c>
      <c r="K156" s="140"/>
      <c r="S156" s="65"/>
      <c r="T156" s="66"/>
      <c r="U156" s="18"/>
      <c r="V156" s="18"/>
      <c r="W156" s="19"/>
      <c r="X156" s="18"/>
      <c r="Y156" s="18"/>
      <c r="Z156" s="18"/>
      <c r="AA156" s="18"/>
      <c r="AB156" s="18"/>
    </row>
    <row r="157" spans="1:28" ht="11.45" customHeight="1">
      <c r="A157" s="141" t="s">
        <v>95</v>
      </c>
      <c r="B157" s="141"/>
      <c r="C157" s="141"/>
      <c r="D157" s="249" t="s">
        <v>132</v>
      </c>
      <c r="E157" s="259"/>
      <c r="F157" s="248" t="s">
        <v>133</v>
      </c>
      <c r="G157" s="249"/>
      <c r="H157" s="250" t="str">
        <f>IF(D158="","",13.33)</f>
        <v/>
      </c>
      <c r="I157" s="251"/>
      <c r="J157" s="278" t="s">
        <v>134</v>
      </c>
      <c r="K157" s="279"/>
      <c r="S157" s="65"/>
      <c r="T157" s="66"/>
      <c r="U157" s="18"/>
      <c r="V157" s="18"/>
      <c r="W157" s="19"/>
      <c r="X157" s="18"/>
      <c r="Y157" s="18"/>
      <c r="Z157" s="18"/>
      <c r="AA157" s="18"/>
      <c r="AB157" s="18"/>
    </row>
    <row r="158" spans="1:28" ht="15" customHeight="1">
      <c r="A158" s="141"/>
      <c r="B158" s="141"/>
      <c r="C158" s="141"/>
      <c r="D158" s="254"/>
      <c r="E158" s="255"/>
      <c r="F158" s="256"/>
      <c r="G158" s="255"/>
      <c r="H158" s="251"/>
      <c r="I158" s="251"/>
      <c r="J158" s="257">
        <f>ROUND(D158*F158*$M$93,2)</f>
        <v>0</v>
      </c>
      <c r="K158" s="258"/>
      <c r="M158" s="127"/>
      <c r="S158" s="65"/>
      <c r="T158" s="18">
        <v>1</v>
      </c>
      <c r="U158" s="18">
        <v>2.17</v>
      </c>
      <c r="V158" s="18">
        <v>4.33</v>
      </c>
      <c r="W158" s="19">
        <v>8.66</v>
      </c>
      <c r="X158" s="18">
        <v>12.99</v>
      </c>
      <c r="Y158" s="18">
        <v>17.32</v>
      </c>
      <c r="Z158" s="18">
        <v>21.65</v>
      </c>
      <c r="AA158" s="18">
        <v>25.98</v>
      </c>
      <c r="AB158" s="18">
        <v>30.31</v>
      </c>
    </row>
    <row r="159" spans="1:28" ht="11.45" customHeight="1">
      <c r="A159" s="141" t="s">
        <v>320</v>
      </c>
      <c r="B159" s="141"/>
      <c r="C159" s="141"/>
      <c r="D159" s="249" t="s">
        <v>135</v>
      </c>
      <c r="E159" s="259"/>
      <c r="F159" s="248" t="s">
        <v>136</v>
      </c>
      <c r="G159" s="249"/>
      <c r="H159" s="250" t="str">
        <f>IF(D160="","",10)</f>
        <v/>
      </c>
      <c r="I159" s="251"/>
      <c r="J159" s="278" t="s">
        <v>137</v>
      </c>
      <c r="K159" s="279"/>
      <c r="M159" s="127"/>
      <c r="S159" s="65"/>
      <c r="T159" s="67" t="s">
        <v>37</v>
      </c>
      <c r="U159" s="67" t="s">
        <v>38</v>
      </c>
      <c r="V159" s="18"/>
      <c r="W159" s="19"/>
      <c r="X159" s="18"/>
      <c r="Y159" s="18"/>
      <c r="Z159" s="18"/>
      <c r="AA159" s="18"/>
      <c r="AB159" s="18"/>
    </row>
    <row r="160" spans="1:28" ht="15" customHeight="1">
      <c r="A160" s="141"/>
      <c r="B160" s="141"/>
      <c r="C160" s="141"/>
      <c r="D160" s="254"/>
      <c r="E160" s="255"/>
      <c r="F160" s="256"/>
      <c r="G160" s="255"/>
      <c r="H160" s="251"/>
      <c r="I160" s="251"/>
      <c r="J160" s="257">
        <f>ROUND(D160*F160*$M$95,2)</f>
        <v>0</v>
      </c>
      <c r="K160" s="258"/>
      <c r="M160" s="127"/>
    </row>
    <row r="161" spans="1:32" ht="11.45" customHeight="1">
      <c r="A161" s="141" t="s">
        <v>40</v>
      </c>
      <c r="B161" s="141"/>
      <c r="C161" s="141"/>
      <c r="D161" s="249" t="s">
        <v>138</v>
      </c>
      <c r="E161" s="259"/>
      <c r="F161" s="248" t="s">
        <v>139</v>
      </c>
      <c r="G161" s="249"/>
      <c r="H161" s="250" t="str">
        <f>IF(D162="","",13.33)</f>
        <v/>
      </c>
      <c r="I161" s="251"/>
      <c r="J161" s="278" t="s">
        <v>140</v>
      </c>
      <c r="K161" s="279"/>
      <c r="M161" s="127"/>
    </row>
    <row r="162" spans="1:32" ht="15" customHeight="1">
      <c r="A162" s="141"/>
      <c r="B162" s="141"/>
      <c r="C162" s="141"/>
      <c r="D162" s="254"/>
      <c r="E162" s="255"/>
      <c r="F162" s="256"/>
      <c r="G162" s="255"/>
      <c r="H162" s="251"/>
      <c r="I162" s="251"/>
      <c r="J162" s="257">
        <f>ROUND(D162*F162*$M$96,2)</f>
        <v>0</v>
      </c>
      <c r="K162" s="258"/>
      <c r="M162" s="127"/>
    </row>
    <row r="163" spans="1:32" s="69" customFormat="1" ht="11.45" customHeight="1">
      <c r="A163" s="141" t="s">
        <v>41</v>
      </c>
      <c r="B163" s="141"/>
      <c r="C163" s="141"/>
      <c r="D163" s="249" t="s">
        <v>141</v>
      </c>
      <c r="E163" s="259"/>
      <c r="F163" s="248" t="s">
        <v>142</v>
      </c>
      <c r="G163" s="249"/>
      <c r="H163" s="250" t="str">
        <f>IF(D164="","",20)</f>
        <v/>
      </c>
      <c r="I163" s="251"/>
      <c r="J163" s="278" t="s">
        <v>143</v>
      </c>
      <c r="K163" s="279"/>
      <c r="L163" s="122"/>
      <c r="M163" s="127"/>
      <c r="N163" s="68"/>
      <c r="O163" s="68"/>
      <c r="P163" s="68"/>
      <c r="Q163" s="68"/>
      <c r="R163" s="68"/>
      <c r="S163" s="68"/>
      <c r="T163" s="68"/>
      <c r="U163" s="68"/>
      <c r="V163" s="68"/>
      <c r="W163" s="68"/>
      <c r="X163" s="68"/>
      <c r="Y163" s="68"/>
      <c r="Z163" s="68"/>
      <c r="AA163" s="68"/>
      <c r="AB163" s="68"/>
      <c r="AC163" s="68"/>
      <c r="AD163" s="68"/>
      <c r="AE163" s="68"/>
      <c r="AF163" s="68"/>
    </row>
    <row r="164" spans="1:32" ht="15" customHeight="1">
      <c r="A164" s="141"/>
      <c r="B164" s="141"/>
      <c r="C164" s="141"/>
      <c r="D164" s="254"/>
      <c r="E164" s="255"/>
      <c r="F164" s="256"/>
      <c r="G164" s="255"/>
      <c r="H164" s="251"/>
      <c r="I164" s="251"/>
      <c r="J164" s="257">
        <f>ROUND(D164*F164*$M$94,2)</f>
        <v>0</v>
      </c>
      <c r="K164" s="258"/>
      <c r="M164" s="127"/>
    </row>
    <row r="165" spans="1:32" s="26" customFormat="1" ht="11.45" customHeight="1">
      <c r="A165" s="141" t="s">
        <v>42</v>
      </c>
      <c r="B165" s="141"/>
      <c r="C165" s="141"/>
      <c r="D165" s="249" t="s">
        <v>144</v>
      </c>
      <c r="E165" s="259"/>
      <c r="F165" s="248" t="s">
        <v>145</v>
      </c>
      <c r="G165" s="249"/>
      <c r="H165" s="250" t="str">
        <f>IF(D166="","",40)</f>
        <v/>
      </c>
      <c r="I165" s="251"/>
      <c r="J165" s="278" t="s">
        <v>146</v>
      </c>
      <c r="K165" s="279"/>
      <c r="L165" s="101"/>
      <c r="M165" s="127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  <c r="AA165" s="70"/>
      <c r="AB165" s="70"/>
      <c r="AC165" s="70"/>
      <c r="AD165" s="70"/>
      <c r="AE165" s="70"/>
      <c r="AF165" s="70"/>
    </row>
    <row r="166" spans="1:32" ht="15" customHeight="1">
      <c r="A166" s="141"/>
      <c r="B166" s="141"/>
      <c r="C166" s="141"/>
      <c r="D166" s="254"/>
      <c r="E166" s="255"/>
      <c r="F166" s="256"/>
      <c r="G166" s="255"/>
      <c r="H166" s="251"/>
      <c r="I166" s="251"/>
      <c r="J166" s="257">
        <f>ROUND(D166*F166*$M$98,2)</f>
        <v>0</v>
      </c>
      <c r="K166" s="258"/>
      <c r="M166" s="127"/>
    </row>
    <row r="167" spans="1:32" ht="11.45" customHeight="1">
      <c r="A167" s="141" t="s">
        <v>43</v>
      </c>
      <c r="B167" s="141"/>
      <c r="C167" s="141"/>
      <c r="D167" s="249" t="s">
        <v>147</v>
      </c>
      <c r="E167" s="259"/>
      <c r="F167" s="248" t="s">
        <v>148</v>
      </c>
      <c r="G167" s="249"/>
      <c r="H167" s="250" t="str">
        <f>IF(D168="","",60)</f>
        <v/>
      </c>
      <c r="I167" s="251"/>
      <c r="J167" s="278" t="s">
        <v>149</v>
      </c>
      <c r="K167" s="279"/>
      <c r="M167" s="127"/>
    </row>
    <row r="168" spans="1:32" ht="15" customHeight="1">
      <c r="A168" s="141"/>
      <c r="B168" s="141"/>
      <c r="C168" s="141"/>
      <c r="D168" s="254"/>
      <c r="E168" s="255"/>
      <c r="F168" s="256"/>
      <c r="G168" s="255"/>
      <c r="H168" s="251"/>
      <c r="I168" s="251"/>
      <c r="J168" s="257">
        <f>ROUND(D168*F168*$M$99,2)</f>
        <v>0</v>
      </c>
      <c r="K168" s="258"/>
      <c r="M168" s="127"/>
    </row>
    <row r="169" spans="1:32" ht="11.45" customHeight="1">
      <c r="A169" s="141" t="s">
        <v>44</v>
      </c>
      <c r="B169" s="141"/>
      <c r="C169" s="141"/>
      <c r="D169" s="249" t="s">
        <v>150</v>
      </c>
      <c r="E169" s="259"/>
      <c r="F169" s="266" t="s">
        <v>151</v>
      </c>
      <c r="G169" s="266"/>
      <c r="H169" s="250" t="str">
        <f>IF(D170="","",109.99)</f>
        <v/>
      </c>
      <c r="I169" s="251"/>
      <c r="J169" s="278" t="s">
        <v>152</v>
      </c>
      <c r="K169" s="279"/>
      <c r="M169" s="127"/>
    </row>
    <row r="170" spans="1:32" ht="15" customHeight="1">
      <c r="A170" s="141"/>
      <c r="B170" s="141"/>
      <c r="C170" s="141"/>
      <c r="D170" s="254"/>
      <c r="E170" s="255"/>
      <c r="F170" s="256"/>
      <c r="G170" s="255"/>
      <c r="H170" s="251"/>
      <c r="I170" s="251"/>
      <c r="J170" s="257">
        <f>ROUND(D170*F170*$M$100,2)</f>
        <v>0</v>
      </c>
      <c r="K170" s="258"/>
      <c r="M170" s="127"/>
    </row>
    <row r="171" spans="1:32" ht="11.45" customHeight="1">
      <c r="A171" s="141" t="s">
        <v>45</v>
      </c>
      <c r="B171" s="141"/>
      <c r="C171" s="141"/>
      <c r="D171" s="249" t="s">
        <v>334</v>
      </c>
      <c r="E171" s="259"/>
      <c r="F171" s="248" t="s">
        <v>153</v>
      </c>
      <c r="G171" s="249"/>
      <c r="H171" s="250" t="str">
        <f>IF(D172="","",183.32)</f>
        <v/>
      </c>
      <c r="I171" s="251"/>
      <c r="J171" s="278" t="s">
        <v>154</v>
      </c>
      <c r="K171" s="279"/>
      <c r="M171" s="127"/>
    </row>
    <row r="172" spans="1:32" ht="15" customHeight="1">
      <c r="A172" s="141"/>
      <c r="B172" s="141"/>
      <c r="C172" s="141"/>
      <c r="D172" s="254"/>
      <c r="E172" s="255"/>
      <c r="F172" s="256"/>
      <c r="G172" s="255"/>
      <c r="H172" s="251"/>
      <c r="I172" s="251"/>
      <c r="J172" s="257">
        <f>ROUND(D172*F172*$M$101,2)</f>
        <v>0</v>
      </c>
      <c r="K172" s="258"/>
      <c r="M172" s="127"/>
    </row>
    <row r="173" spans="1:32" ht="11.45" customHeight="1">
      <c r="A173" s="141" t="s">
        <v>46</v>
      </c>
      <c r="B173" s="141"/>
      <c r="C173" s="141"/>
      <c r="D173" s="248" t="s">
        <v>155</v>
      </c>
      <c r="E173" s="259"/>
      <c r="F173" s="266" t="s">
        <v>26</v>
      </c>
      <c r="G173" s="266"/>
      <c r="H173" s="250" t="str">
        <f>IF(D174="","",1166.59)</f>
        <v/>
      </c>
      <c r="I173" s="251"/>
      <c r="J173" s="248" t="s">
        <v>180</v>
      </c>
      <c r="K173" s="259"/>
      <c r="M173" s="127"/>
    </row>
    <row r="174" spans="1:32" ht="15" customHeight="1">
      <c r="A174" s="141"/>
      <c r="B174" s="141"/>
      <c r="C174" s="141"/>
      <c r="D174" s="254"/>
      <c r="E174" s="255"/>
      <c r="F174" s="256"/>
      <c r="G174" s="255"/>
      <c r="H174" s="251"/>
      <c r="I174" s="251"/>
      <c r="J174" s="257">
        <f>ROUND(D174*F174*$M$102,2)</f>
        <v>0</v>
      </c>
      <c r="K174" s="258"/>
      <c r="M174" s="127"/>
    </row>
    <row r="175" spans="1:32" ht="11.45" customHeight="1">
      <c r="A175" s="141" t="s">
        <v>47</v>
      </c>
      <c r="B175" s="141"/>
      <c r="C175" s="141"/>
      <c r="D175" s="249" t="s">
        <v>181</v>
      </c>
      <c r="E175" s="259"/>
      <c r="F175" s="248" t="s">
        <v>182</v>
      </c>
      <c r="G175" s="249"/>
      <c r="H175" s="250" t="str">
        <f>IF(D176="","",1666.56)</f>
        <v/>
      </c>
      <c r="I175" s="251"/>
      <c r="J175" s="278" t="s">
        <v>236</v>
      </c>
      <c r="K175" s="279"/>
      <c r="M175" s="127"/>
    </row>
    <row r="176" spans="1:32" ht="15" customHeight="1">
      <c r="A176" s="141"/>
      <c r="B176" s="141"/>
      <c r="C176" s="141"/>
      <c r="D176" s="254"/>
      <c r="E176" s="255"/>
      <c r="F176" s="256"/>
      <c r="G176" s="255"/>
      <c r="H176" s="251"/>
      <c r="I176" s="251"/>
      <c r="J176" s="257">
        <f>ROUND(D176*F176*$M$103,2)</f>
        <v>0</v>
      </c>
      <c r="K176" s="258"/>
      <c r="M176" s="127"/>
    </row>
    <row r="177" spans="1:32" ht="11.45" customHeight="1">
      <c r="A177" s="141" t="s">
        <v>48</v>
      </c>
      <c r="B177" s="141"/>
      <c r="C177" s="141"/>
      <c r="D177" s="248" t="s">
        <v>237</v>
      </c>
      <c r="E177" s="259"/>
      <c r="F177" s="249" t="s">
        <v>238</v>
      </c>
      <c r="G177" s="249"/>
      <c r="H177" s="250" t="str">
        <f>IF(D178="","",2666.5)</f>
        <v/>
      </c>
      <c r="I177" s="251"/>
      <c r="J177" s="278" t="s">
        <v>239</v>
      </c>
      <c r="K177" s="279"/>
      <c r="M177" s="127"/>
    </row>
    <row r="178" spans="1:32" ht="15" customHeight="1">
      <c r="A178" s="141"/>
      <c r="B178" s="141"/>
      <c r="C178" s="141"/>
      <c r="D178" s="254"/>
      <c r="E178" s="255"/>
      <c r="F178" s="256"/>
      <c r="G178" s="255"/>
      <c r="H178" s="251"/>
      <c r="I178" s="251"/>
      <c r="J178" s="257">
        <f>ROUND(D178*F178*$M$104,2)</f>
        <v>0</v>
      </c>
      <c r="K178" s="258"/>
      <c r="M178" s="127"/>
    </row>
    <row r="179" spans="1:32" ht="12" customHeight="1">
      <c r="A179" s="269" t="s">
        <v>317</v>
      </c>
      <c r="B179" s="270"/>
      <c r="C179" s="270"/>
      <c r="D179" s="270"/>
      <c r="E179" s="270"/>
      <c r="F179" s="270"/>
      <c r="G179" s="270"/>
      <c r="H179" s="270"/>
      <c r="I179" s="271"/>
      <c r="J179" s="248" t="s">
        <v>240</v>
      </c>
      <c r="K179" s="259"/>
    </row>
    <row r="180" spans="1:32" ht="18" customHeight="1">
      <c r="A180" s="240" t="s">
        <v>364</v>
      </c>
      <c r="B180" s="241"/>
      <c r="C180" s="241"/>
      <c r="D180" s="241"/>
      <c r="E180" s="241"/>
      <c r="F180" s="241"/>
      <c r="G180" s="241"/>
      <c r="H180" s="241"/>
      <c r="I180" s="242"/>
      <c r="J180" s="287">
        <f>SUM(J158+J160+J162+J164+J166+J168+J170+J172+J174+J176+J178)</f>
        <v>0</v>
      </c>
      <c r="K180" s="288"/>
    </row>
    <row r="181" spans="1:32" ht="18" customHeight="1">
      <c r="A181" s="166" t="s">
        <v>24</v>
      </c>
      <c r="B181" s="167"/>
      <c r="C181" s="167"/>
      <c r="D181" s="167"/>
      <c r="E181" s="167"/>
      <c r="F181" s="167"/>
      <c r="G181" s="167"/>
      <c r="H181" s="167"/>
      <c r="I181" s="167"/>
      <c r="J181" s="167"/>
      <c r="K181" s="168"/>
    </row>
    <row r="182" spans="1:32" ht="31.5" customHeight="1">
      <c r="A182" s="299" t="s">
        <v>314</v>
      </c>
      <c r="B182" s="300"/>
      <c r="C182" s="300"/>
      <c r="D182" s="300"/>
      <c r="E182" s="300"/>
      <c r="F182" s="300"/>
      <c r="G182" s="300"/>
      <c r="H182" s="300"/>
      <c r="I182" s="300"/>
      <c r="J182" s="300"/>
      <c r="K182" s="301"/>
    </row>
    <row r="183" spans="1:32" ht="18" customHeight="1">
      <c r="A183" s="156" t="s">
        <v>25</v>
      </c>
      <c r="B183" s="157"/>
      <c r="C183" s="157"/>
      <c r="D183" s="157"/>
      <c r="E183" s="157"/>
      <c r="F183" s="157"/>
      <c r="G183" s="157"/>
      <c r="H183" s="157"/>
      <c r="I183" s="157"/>
      <c r="J183" s="157"/>
      <c r="K183" s="158"/>
    </row>
    <row r="184" spans="1:32" ht="47.85" customHeight="1">
      <c r="A184" s="141" t="s">
        <v>270</v>
      </c>
      <c r="B184" s="141"/>
      <c r="C184" s="141"/>
      <c r="D184" s="245" t="s">
        <v>6</v>
      </c>
      <c r="E184" s="243"/>
      <c r="F184" s="245" t="s">
        <v>36</v>
      </c>
      <c r="G184" s="243"/>
      <c r="H184" s="245" t="s">
        <v>371</v>
      </c>
      <c r="I184" s="243"/>
      <c r="J184" s="246" t="s">
        <v>315</v>
      </c>
      <c r="K184" s="247"/>
    </row>
    <row r="185" spans="1:32" ht="18" customHeight="1">
      <c r="A185" s="141" t="s">
        <v>7</v>
      </c>
      <c r="B185" s="141"/>
      <c r="C185" s="141"/>
      <c r="D185" s="243" t="s">
        <v>8</v>
      </c>
      <c r="E185" s="244"/>
      <c r="F185" s="244" t="s">
        <v>9</v>
      </c>
      <c r="G185" s="245"/>
      <c r="H185" s="141" t="s">
        <v>10</v>
      </c>
      <c r="I185" s="141"/>
      <c r="J185" s="138" t="s">
        <v>11</v>
      </c>
      <c r="K185" s="140"/>
    </row>
    <row r="186" spans="1:32" ht="12" customHeight="1">
      <c r="A186" s="141" t="s">
        <v>316</v>
      </c>
      <c r="B186" s="141"/>
      <c r="C186" s="141"/>
      <c r="D186" s="249" t="s">
        <v>241</v>
      </c>
      <c r="E186" s="259"/>
      <c r="F186" s="248" t="s">
        <v>242</v>
      </c>
      <c r="G186" s="249"/>
      <c r="H186" s="250" t="str">
        <f>IF(D187="","",10)</f>
        <v/>
      </c>
      <c r="I186" s="251"/>
      <c r="J186" s="278" t="s">
        <v>243</v>
      </c>
      <c r="K186" s="279"/>
    </row>
    <row r="187" spans="1:32" ht="15" customHeight="1">
      <c r="A187" s="141"/>
      <c r="B187" s="141"/>
      <c r="C187" s="141"/>
      <c r="D187" s="254"/>
      <c r="E187" s="255"/>
      <c r="F187" s="256"/>
      <c r="G187" s="255"/>
      <c r="H187" s="251"/>
      <c r="I187" s="251"/>
      <c r="J187" s="257">
        <f>ROUND(D187*F187*$M$95,2)</f>
        <v>0</v>
      </c>
      <c r="K187" s="258"/>
      <c r="M187" s="124"/>
    </row>
    <row r="188" spans="1:32" ht="12" customHeight="1">
      <c r="A188" s="141" t="s">
        <v>12</v>
      </c>
      <c r="B188" s="141"/>
      <c r="C188" s="141"/>
      <c r="D188" s="249" t="s">
        <v>244</v>
      </c>
      <c r="E188" s="259"/>
      <c r="F188" s="248" t="s">
        <v>245</v>
      </c>
      <c r="G188" s="249"/>
      <c r="H188" s="250" t="str">
        <f>IF(D189="","",13.33)</f>
        <v/>
      </c>
      <c r="I188" s="251"/>
      <c r="J188" s="248" t="s">
        <v>246</v>
      </c>
      <c r="K188" s="259"/>
      <c r="M188" s="124"/>
    </row>
    <row r="189" spans="1:32" ht="15" customHeight="1">
      <c r="A189" s="141"/>
      <c r="B189" s="141"/>
      <c r="C189" s="141"/>
      <c r="D189" s="254"/>
      <c r="E189" s="255"/>
      <c r="F189" s="256"/>
      <c r="G189" s="255"/>
      <c r="H189" s="251"/>
      <c r="I189" s="251"/>
      <c r="J189" s="257">
        <f>ROUND(D189*F189*$M$96,2)</f>
        <v>0</v>
      </c>
      <c r="K189" s="258"/>
      <c r="M189" s="124"/>
    </row>
    <row r="190" spans="1:32" ht="12" customHeight="1">
      <c r="A190" s="141" t="s">
        <v>13</v>
      </c>
      <c r="B190" s="141"/>
      <c r="C190" s="141"/>
      <c r="D190" s="249" t="s">
        <v>247</v>
      </c>
      <c r="E190" s="259"/>
      <c r="F190" s="248" t="s">
        <v>248</v>
      </c>
      <c r="G190" s="249"/>
      <c r="H190" s="250" t="str">
        <f>IF(D191="","",20)</f>
        <v/>
      </c>
      <c r="I190" s="251"/>
      <c r="J190" s="248" t="s">
        <v>249</v>
      </c>
      <c r="K190" s="259"/>
      <c r="M190" s="124"/>
    </row>
    <row r="191" spans="1:32" s="26" customFormat="1" ht="15" customHeight="1">
      <c r="A191" s="141"/>
      <c r="B191" s="141"/>
      <c r="C191" s="141"/>
      <c r="D191" s="254"/>
      <c r="E191" s="255"/>
      <c r="F191" s="256"/>
      <c r="G191" s="255"/>
      <c r="H191" s="251"/>
      <c r="I191" s="251"/>
      <c r="J191" s="257">
        <f>ROUND(D191*F191*$M$97,2)</f>
        <v>0</v>
      </c>
      <c r="K191" s="258"/>
      <c r="L191" s="101"/>
      <c r="M191" s="124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/>
      <c r="AB191" s="70"/>
      <c r="AC191" s="70"/>
      <c r="AD191" s="70"/>
      <c r="AE191" s="70"/>
      <c r="AF191" s="70"/>
    </row>
    <row r="192" spans="1:32" s="26" customFormat="1" ht="12" customHeight="1">
      <c r="A192" s="141" t="s">
        <v>14</v>
      </c>
      <c r="B192" s="141"/>
      <c r="C192" s="141"/>
      <c r="D192" s="249" t="s">
        <v>250</v>
      </c>
      <c r="E192" s="259"/>
      <c r="F192" s="248" t="s">
        <v>251</v>
      </c>
      <c r="G192" s="249"/>
      <c r="H192" s="250" t="str">
        <f>IF(D193="","",40)</f>
        <v/>
      </c>
      <c r="I192" s="251"/>
      <c r="J192" s="248" t="s">
        <v>252</v>
      </c>
      <c r="K192" s="259"/>
      <c r="L192" s="101"/>
      <c r="M192" s="124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/>
      <c r="AB192" s="70"/>
      <c r="AC192" s="70"/>
      <c r="AD192" s="70"/>
      <c r="AE192" s="70"/>
      <c r="AF192" s="70"/>
    </row>
    <row r="193" spans="1:32" s="26" customFormat="1" ht="15" customHeight="1">
      <c r="A193" s="141"/>
      <c r="B193" s="141"/>
      <c r="C193" s="141"/>
      <c r="D193" s="254"/>
      <c r="E193" s="255"/>
      <c r="F193" s="256"/>
      <c r="G193" s="255"/>
      <c r="H193" s="251"/>
      <c r="I193" s="251"/>
      <c r="J193" s="257">
        <f>ROUND(D193*F193*$M$98,2)</f>
        <v>0</v>
      </c>
      <c r="K193" s="258"/>
      <c r="L193" s="101"/>
      <c r="M193" s="124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/>
      <c r="AB193" s="70"/>
      <c r="AC193" s="70"/>
      <c r="AD193" s="70"/>
      <c r="AE193" s="70"/>
      <c r="AF193" s="70"/>
    </row>
    <row r="194" spans="1:32" ht="12" customHeight="1">
      <c r="A194" s="141" t="s">
        <v>15</v>
      </c>
      <c r="B194" s="141"/>
      <c r="C194" s="141"/>
      <c r="D194" s="249" t="s">
        <v>253</v>
      </c>
      <c r="E194" s="259"/>
      <c r="F194" s="248" t="s">
        <v>254</v>
      </c>
      <c r="G194" s="249"/>
      <c r="H194" s="250" t="str">
        <f>IF(D195="","",60)</f>
        <v/>
      </c>
      <c r="I194" s="251"/>
      <c r="J194" s="248" t="s">
        <v>255</v>
      </c>
      <c r="K194" s="259"/>
      <c r="M194" s="124"/>
    </row>
    <row r="195" spans="1:32" ht="15" customHeight="1">
      <c r="A195" s="141"/>
      <c r="B195" s="141"/>
      <c r="C195" s="141"/>
      <c r="D195" s="254"/>
      <c r="E195" s="255"/>
      <c r="F195" s="256"/>
      <c r="G195" s="255"/>
      <c r="H195" s="251"/>
      <c r="I195" s="251"/>
      <c r="J195" s="257">
        <f>ROUND(D195*F195*$M$99,2)</f>
        <v>0</v>
      </c>
      <c r="K195" s="258"/>
      <c r="M195" s="124"/>
    </row>
    <row r="196" spans="1:32" ht="12" customHeight="1">
      <c r="A196" s="141" t="s">
        <v>16</v>
      </c>
      <c r="B196" s="141"/>
      <c r="C196" s="141"/>
      <c r="D196" s="249" t="s">
        <v>256</v>
      </c>
      <c r="E196" s="259"/>
      <c r="F196" s="266" t="s">
        <v>402</v>
      </c>
      <c r="G196" s="266"/>
      <c r="H196" s="250" t="str">
        <f>IF(D197="","",109.99)</f>
        <v/>
      </c>
      <c r="I196" s="251"/>
      <c r="J196" s="248" t="s">
        <v>403</v>
      </c>
      <c r="K196" s="259"/>
      <c r="M196" s="124"/>
    </row>
    <row r="197" spans="1:32" ht="15" customHeight="1">
      <c r="A197" s="141"/>
      <c r="B197" s="141"/>
      <c r="C197" s="141"/>
      <c r="D197" s="254"/>
      <c r="E197" s="255"/>
      <c r="F197" s="256"/>
      <c r="G197" s="255"/>
      <c r="H197" s="251"/>
      <c r="I197" s="251"/>
      <c r="J197" s="257">
        <f>ROUND(D197*F197*$M$100,2)</f>
        <v>0</v>
      </c>
      <c r="K197" s="258"/>
      <c r="M197" s="124"/>
    </row>
    <row r="198" spans="1:32" ht="12" customHeight="1">
      <c r="A198" s="141" t="s">
        <v>17</v>
      </c>
      <c r="B198" s="141"/>
      <c r="C198" s="141"/>
      <c r="D198" s="249" t="s">
        <v>257</v>
      </c>
      <c r="E198" s="259"/>
      <c r="F198" s="248" t="s">
        <v>258</v>
      </c>
      <c r="G198" s="249"/>
      <c r="H198" s="250" t="str">
        <f>IF(D199="","",183.32)</f>
        <v/>
      </c>
      <c r="I198" s="251"/>
      <c r="J198" s="248" t="s">
        <v>259</v>
      </c>
      <c r="K198" s="259"/>
      <c r="M198" s="124"/>
    </row>
    <row r="199" spans="1:32" ht="15" customHeight="1">
      <c r="A199" s="141"/>
      <c r="B199" s="141"/>
      <c r="C199" s="141"/>
      <c r="D199" s="254"/>
      <c r="E199" s="255"/>
      <c r="F199" s="256"/>
      <c r="G199" s="255"/>
      <c r="H199" s="251"/>
      <c r="I199" s="251"/>
      <c r="J199" s="257">
        <f>ROUND(D199*F199*$M$101,2)</f>
        <v>0</v>
      </c>
      <c r="K199" s="258"/>
      <c r="M199" s="124"/>
    </row>
    <row r="200" spans="1:32" ht="12" customHeight="1">
      <c r="A200" s="141" t="s">
        <v>18</v>
      </c>
      <c r="B200" s="141"/>
      <c r="C200" s="141"/>
      <c r="D200" s="248" t="s">
        <v>260</v>
      </c>
      <c r="E200" s="259"/>
      <c r="F200" s="248" t="s">
        <v>261</v>
      </c>
      <c r="G200" s="259"/>
      <c r="H200" s="250" t="str">
        <f>IF(D201="","",1166.59)</f>
        <v/>
      </c>
      <c r="I200" s="251"/>
      <c r="J200" s="248" t="s">
        <v>262</v>
      </c>
      <c r="K200" s="259"/>
      <c r="M200" s="124"/>
    </row>
    <row r="201" spans="1:32" ht="15" customHeight="1">
      <c r="A201" s="141"/>
      <c r="B201" s="141"/>
      <c r="C201" s="141"/>
      <c r="D201" s="254"/>
      <c r="E201" s="255"/>
      <c r="F201" s="256"/>
      <c r="G201" s="255"/>
      <c r="H201" s="251"/>
      <c r="I201" s="251"/>
      <c r="J201" s="257">
        <f>ROUND(D201*F201*$M$102,2)</f>
        <v>0</v>
      </c>
      <c r="K201" s="258"/>
      <c r="M201" s="124"/>
    </row>
    <row r="202" spans="1:32" ht="12" customHeight="1">
      <c r="A202" s="141" t="s">
        <v>19</v>
      </c>
      <c r="B202" s="141"/>
      <c r="C202" s="141"/>
      <c r="D202" s="249" t="s">
        <v>263</v>
      </c>
      <c r="E202" s="259"/>
      <c r="F202" s="248" t="s">
        <v>335</v>
      </c>
      <c r="G202" s="249"/>
      <c r="H202" s="250" t="str">
        <f>IF(D203="","",1666.56)</f>
        <v/>
      </c>
      <c r="I202" s="251"/>
      <c r="J202" s="248" t="s">
        <v>264</v>
      </c>
      <c r="K202" s="259"/>
      <c r="M202" s="124"/>
    </row>
    <row r="203" spans="1:32" ht="15" customHeight="1">
      <c r="A203" s="141"/>
      <c r="B203" s="141"/>
      <c r="C203" s="141"/>
      <c r="D203" s="254"/>
      <c r="E203" s="255"/>
      <c r="F203" s="256"/>
      <c r="G203" s="255"/>
      <c r="H203" s="251"/>
      <c r="I203" s="251"/>
      <c r="J203" s="257">
        <f>ROUND(D203*F203*$M$103,2)</f>
        <v>0</v>
      </c>
      <c r="K203" s="258"/>
      <c r="M203" s="124"/>
    </row>
    <row r="204" spans="1:32" ht="12" customHeight="1">
      <c r="A204" s="141" t="s">
        <v>20</v>
      </c>
      <c r="B204" s="141"/>
      <c r="C204" s="141"/>
      <c r="D204" s="248" t="s">
        <v>336</v>
      </c>
      <c r="E204" s="259"/>
      <c r="F204" s="266" t="s">
        <v>265</v>
      </c>
      <c r="G204" s="266"/>
      <c r="H204" s="250" t="str">
        <f>IF(D205="","",2666.5)</f>
        <v/>
      </c>
      <c r="I204" s="251"/>
      <c r="J204" s="248" t="s">
        <v>266</v>
      </c>
      <c r="K204" s="259"/>
      <c r="M204" s="124"/>
    </row>
    <row r="205" spans="1:32" ht="15" customHeight="1">
      <c r="A205" s="141"/>
      <c r="B205" s="141"/>
      <c r="C205" s="141"/>
      <c r="D205" s="254"/>
      <c r="E205" s="255"/>
      <c r="F205" s="256"/>
      <c r="G205" s="255"/>
      <c r="H205" s="251"/>
      <c r="I205" s="251"/>
      <c r="J205" s="257">
        <f>ROUND(D205*F205*$M$104,2)</f>
        <v>0</v>
      </c>
      <c r="K205" s="258"/>
      <c r="M205" s="124"/>
    </row>
    <row r="206" spans="1:32" ht="18" customHeight="1">
      <c r="A206" s="269" t="s">
        <v>317</v>
      </c>
      <c r="B206" s="270"/>
      <c r="C206" s="270"/>
      <c r="D206" s="270"/>
      <c r="E206" s="270"/>
      <c r="F206" s="270"/>
      <c r="G206" s="270"/>
      <c r="H206" s="270"/>
      <c r="I206" s="271"/>
      <c r="J206" s="248" t="s">
        <v>337</v>
      </c>
      <c r="K206" s="259"/>
    </row>
    <row r="207" spans="1:32" ht="12.6" customHeight="1">
      <c r="A207" s="240" t="s">
        <v>365</v>
      </c>
      <c r="B207" s="241"/>
      <c r="C207" s="241"/>
      <c r="D207" s="241"/>
      <c r="E207" s="241"/>
      <c r="F207" s="241"/>
      <c r="G207" s="241"/>
      <c r="H207" s="241"/>
      <c r="I207" s="242"/>
      <c r="J207" s="287">
        <f>SUM(J187+J189+J191+J193+J195+J197+J199+J201+J203+J205)</f>
        <v>0</v>
      </c>
      <c r="K207" s="288"/>
    </row>
    <row r="208" spans="1:32" ht="13.15" customHeight="1">
      <c r="A208" s="376" t="s">
        <v>367</v>
      </c>
      <c r="B208" s="377"/>
      <c r="C208" s="377"/>
      <c r="D208" s="377"/>
      <c r="E208" s="377"/>
      <c r="F208" s="377"/>
      <c r="G208" s="377"/>
      <c r="H208" s="377"/>
      <c r="I208" s="377"/>
      <c r="J208" s="377"/>
      <c r="K208" s="378"/>
    </row>
    <row r="209" spans="1:32" ht="10.9" customHeight="1">
      <c r="A209" s="340"/>
      <c r="B209" s="341"/>
      <c r="C209" s="341"/>
      <c r="D209" s="341"/>
      <c r="E209" s="341"/>
      <c r="F209" s="341"/>
      <c r="G209" s="341"/>
      <c r="H209" s="341"/>
      <c r="I209" s="342" t="s">
        <v>338</v>
      </c>
      <c r="J209" s="343"/>
      <c r="K209" s="344"/>
    </row>
    <row r="210" spans="1:32" ht="24.6" customHeight="1">
      <c r="A210" s="340" t="s">
        <v>353</v>
      </c>
      <c r="B210" s="341"/>
      <c r="C210" s="341"/>
      <c r="D210" s="341"/>
      <c r="E210" s="341"/>
      <c r="F210" s="341"/>
      <c r="G210" s="341"/>
      <c r="H210" s="341"/>
      <c r="I210" s="369"/>
      <c r="J210" s="370"/>
      <c r="K210" s="371"/>
    </row>
    <row r="211" spans="1:32" ht="12.6" customHeight="1">
      <c r="A211" s="340" t="s">
        <v>323</v>
      </c>
      <c r="B211" s="341"/>
      <c r="C211" s="341"/>
      <c r="D211" s="341"/>
      <c r="E211" s="341"/>
      <c r="F211" s="341"/>
      <c r="G211" s="341"/>
      <c r="H211" s="341"/>
      <c r="I211" s="379">
        <f>K65+J96+J124+J152+J180+J207</f>
        <v>0</v>
      </c>
      <c r="J211" s="348"/>
      <c r="K211" s="349"/>
    </row>
    <row r="212" spans="1:32" ht="18" customHeight="1">
      <c r="A212" s="345" t="s">
        <v>354</v>
      </c>
      <c r="B212" s="346"/>
      <c r="C212" s="346"/>
      <c r="D212" s="346"/>
      <c r="E212" s="346"/>
      <c r="F212" s="346"/>
      <c r="G212" s="346"/>
      <c r="H212" s="346"/>
      <c r="I212" s="350"/>
      <c r="J212" s="348"/>
      <c r="K212" s="349"/>
    </row>
    <row r="213" spans="1:32" ht="22.9" customHeight="1">
      <c r="A213" s="340" t="s">
        <v>386</v>
      </c>
      <c r="B213" s="341"/>
      <c r="C213" s="341"/>
      <c r="D213" s="341"/>
      <c r="E213" s="341"/>
      <c r="F213" s="341"/>
      <c r="G213" s="341"/>
      <c r="H213" s="341"/>
      <c r="I213" s="351"/>
      <c r="J213" s="352"/>
      <c r="K213" s="353"/>
    </row>
    <row r="214" spans="1:32" ht="33" customHeight="1">
      <c r="A214" s="358" t="s">
        <v>355</v>
      </c>
      <c r="B214" s="359"/>
      <c r="C214" s="359"/>
      <c r="D214" s="359"/>
      <c r="E214" s="359"/>
      <c r="F214" s="359"/>
      <c r="G214" s="359"/>
      <c r="H214" s="359"/>
      <c r="I214" s="359"/>
      <c r="J214" s="359"/>
      <c r="K214" s="360"/>
    </row>
    <row r="215" spans="1:32" ht="30.6" customHeight="1">
      <c r="A215" s="6" t="s">
        <v>38</v>
      </c>
      <c r="B215" s="354" t="s">
        <v>339</v>
      </c>
      <c r="C215" s="355"/>
      <c r="D215" s="7" t="s">
        <v>38</v>
      </c>
      <c r="E215" s="354" t="s">
        <v>340</v>
      </c>
      <c r="F215" s="354"/>
      <c r="G215" s="355"/>
      <c r="H215" s="6" t="s">
        <v>38</v>
      </c>
      <c r="I215" s="354" t="s">
        <v>401</v>
      </c>
      <c r="J215" s="354"/>
      <c r="K215" s="355"/>
    </row>
    <row r="216" spans="1:32" ht="18.600000000000001" customHeight="1">
      <c r="A216" s="230" t="s">
        <v>286</v>
      </c>
      <c r="B216" s="230"/>
      <c r="C216" s="230"/>
      <c r="D216" s="230"/>
      <c r="E216" s="230"/>
      <c r="F216" s="230"/>
      <c r="G216" s="230"/>
      <c r="H216" s="230"/>
      <c r="I216" s="230"/>
      <c r="J216" s="230"/>
      <c r="K216" s="230"/>
    </row>
    <row r="217" spans="1:32" ht="30.6" customHeight="1">
      <c r="A217" s="6" t="s">
        <v>38</v>
      </c>
      <c r="B217" s="356" t="s">
        <v>397</v>
      </c>
      <c r="C217" s="356"/>
      <c r="D217" s="357"/>
      <c r="E217" s="6" t="s">
        <v>38</v>
      </c>
      <c r="F217" s="356" t="s">
        <v>396</v>
      </c>
      <c r="G217" s="357"/>
      <c r="H217" s="7" t="s">
        <v>38</v>
      </c>
      <c r="I217" s="361" t="s">
        <v>398</v>
      </c>
      <c r="J217" s="361"/>
      <c r="K217" s="362"/>
    </row>
    <row r="218" spans="1:32" ht="25.9" customHeight="1">
      <c r="A218" s="6" t="s">
        <v>38</v>
      </c>
      <c r="B218" s="354" t="s">
        <v>341</v>
      </c>
      <c r="C218" s="354"/>
      <c r="D218" s="355"/>
      <c r="E218" s="6" t="s">
        <v>38</v>
      </c>
      <c r="F218" s="356" t="s">
        <v>356</v>
      </c>
      <c r="G218" s="357"/>
      <c r="H218" s="7" t="s">
        <v>38</v>
      </c>
      <c r="I218" s="24" t="s">
        <v>342</v>
      </c>
      <c r="J218" s="22"/>
      <c r="K218" s="23"/>
    </row>
    <row r="219" spans="1:32" ht="12.6" customHeight="1">
      <c r="A219" s="170" t="s">
        <v>370</v>
      </c>
      <c r="B219" s="170"/>
      <c r="C219" s="170"/>
      <c r="D219" s="170"/>
      <c r="E219" s="170"/>
      <c r="F219" s="170"/>
      <c r="G219" s="170"/>
      <c r="H219" s="170"/>
      <c r="I219" s="170"/>
      <c r="J219" s="170"/>
      <c r="K219" s="170"/>
    </row>
    <row r="220" spans="1:32" ht="28.9" customHeight="1">
      <c r="A220" s="366" t="s">
        <v>343</v>
      </c>
      <c r="B220" s="367"/>
      <c r="C220" s="367"/>
      <c r="D220" s="367"/>
      <c r="E220" s="367"/>
      <c r="F220" s="368"/>
      <c r="G220" s="363" t="s">
        <v>344</v>
      </c>
      <c r="H220" s="364"/>
      <c r="I220" s="364"/>
      <c r="J220" s="364"/>
      <c r="K220" s="365"/>
    </row>
    <row r="221" spans="1:32" ht="12" customHeight="1">
      <c r="A221" s="305" t="s">
        <v>272</v>
      </c>
      <c r="B221" s="306"/>
      <c r="C221" s="306"/>
      <c r="D221" s="306"/>
      <c r="E221" s="306"/>
      <c r="F221" s="307"/>
      <c r="G221" s="305" t="s">
        <v>273</v>
      </c>
      <c r="H221" s="306"/>
      <c r="I221" s="306"/>
      <c r="J221" s="306"/>
      <c r="K221" s="307"/>
    </row>
    <row r="222" spans="1:32" s="26" customFormat="1" ht="15.6" customHeight="1">
      <c r="A222" s="312"/>
      <c r="B222" s="313"/>
      <c r="C222" s="313"/>
      <c r="D222" s="313"/>
      <c r="E222" s="313"/>
      <c r="F222" s="314"/>
      <c r="G222" s="312"/>
      <c r="H222" s="313"/>
      <c r="I222" s="313"/>
      <c r="J222" s="313"/>
      <c r="K222" s="314"/>
      <c r="L222" s="101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/>
      <c r="AB222" s="70"/>
      <c r="AC222" s="70"/>
      <c r="AD222" s="70"/>
      <c r="AE222" s="70"/>
      <c r="AF222" s="70"/>
    </row>
    <row r="223" spans="1:32" s="26" customFormat="1" ht="12" customHeight="1">
      <c r="A223" s="305" t="s">
        <v>278</v>
      </c>
      <c r="B223" s="306"/>
      <c r="C223" s="306"/>
      <c r="D223" s="306"/>
      <c r="E223" s="306"/>
      <c r="F223" s="307"/>
      <c r="G223" s="305" t="s">
        <v>279</v>
      </c>
      <c r="H223" s="306"/>
      <c r="I223" s="306"/>
      <c r="J223" s="306"/>
      <c r="K223" s="307"/>
      <c r="L223" s="101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/>
      <c r="AB223" s="70"/>
      <c r="AC223" s="70"/>
      <c r="AD223" s="70"/>
      <c r="AE223" s="70"/>
      <c r="AF223" s="70"/>
    </row>
    <row r="224" spans="1:32" s="26" customFormat="1" ht="15.6" customHeight="1">
      <c r="A224" s="312"/>
      <c r="B224" s="313"/>
      <c r="C224" s="313"/>
      <c r="D224" s="313"/>
      <c r="E224" s="313"/>
      <c r="F224" s="314"/>
      <c r="G224" s="312"/>
      <c r="H224" s="313"/>
      <c r="I224" s="313"/>
      <c r="J224" s="313"/>
      <c r="K224" s="314"/>
      <c r="L224" s="101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/>
      <c r="AB224" s="70"/>
      <c r="AC224" s="70"/>
      <c r="AD224" s="70"/>
      <c r="AE224" s="70"/>
      <c r="AF224" s="70"/>
    </row>
    <row r="225" spans="1:32" s="26" customFormat="1" ht="12" customHeight="1">
      <c r="A225" s="305" t="s">
        <v>280</v>
      </c>
      <c r="B225" s="306"/>
      <c r="C225" s="306"/>
      <c r="D225" s="306"/>
      <c r="E225" s="306"/>
      <c r="F225" s="307"/>
      <c r="G225" s="305" t="s">
        <v>281</v>
      </c>
      <c r="H225" s="306"/>
      <c r="I225" s="306"/>
      <c r="J225" s="306"/>
      <c r="K225" s="307"/>
      <c r="L225" s="101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/>
      <c r="AB225" s="70"/>
      <c r="AC225" s="70"/>
      <c r="AD225" s="70"/>
      <c r="AE225" s="70"/>
      <c r="AF225" s="70"/>
    </row>
    <row r="226" spans="1:32" ht="15.6" customHeight="1">
      <c r="A226" s="312"/>
      <c r="B226" s="313"/>
      <c r="C226" s="313"/>
      <c r="D226" s="313"/>
      <c r="E226" s="313"/>
      <c r="F226" s="314"/>
      <c r="G226" s="312"/>
      <c r="H226" s="313"/>
      <c r="I226" s="313"/>
      <c r="J226" s="313"/>
      <c r="K226" s="314"/>
    </row>
    <row r="227" spans="1:32" ht="12" customHeight="1">
      <c r="A227" s="305" t="s">
        <v>345</v>
      </c>
      <c r="B227" s="306"/>
      <c r="C227" s="306"/>
      <c r="D227" s="306"/>
      <c r="E227" s="306"/>
      <c r="F227" s="307"/>
      <c r="G227" s="305" t="s">
        <v>346</v>
      </c>
      <c r="H227" s="306"/>
      <c r="I227" s="306"/>
      <c r="J227" s="306"/>
      <c r="K227" s="307"/>
    </row>
    <row r="228" spans="1:32" ht="15.6" customHeight="1">
      <c r="A228" s="312"/>
      <c r="B228" s="313"/>
      <c r="C228" s="313"/>
      <c r="D228" s="313"/>
      <c r="E228" s="313"/>
      <c r="F228" s="314"/>
      <c r="G228" s="312"/>
      <c r="H228" s="313"/>
      <c r="I228" s="313"/>
      <c r="J228" s="313"/>
      <c r="K228" s="314"/>
    </row>
    <row r="229" spans="1:32" ht="31.5" customHeight="1">
      <c r="A229" s="302" t="s">
        <v>287</v>
      </c>
      <c r="B229" s="303"/>
      <c r="C229" s="303"/>
      <c r="D229" s="303"/>
      <c r="E229" s="303"/>
      <c r="F229" s="303"/>
      <c r="G229" s="303"/>
      <c r="H229" s="303"/>
      <c r="I229" s="303"/>
      <c r="J229" s="303"/>
      <c r="K229" s="304"/>
    </row>
    <row r="230" spans="1:32" ht="27" customHeight="1">
      <c r="A230" s="231" t="s">
        <v>27</v>
      </c>
      <c r="B230" s="231"/>
      <c r="C230" s="231"/>
      <c r="D230" s="231"/>
      <c r="E230" s="231"/>
      <c r="F230" s="231"/>
      <c r="G230" s="231"/>
      <c r="H230" s="231"/>
      <c r="I230" s="231"/>
      <c r="J230" s="231"/>
      <c r="K230" s="231"/>
    </row>
    <row r="231" spans="1:32" ht="34.9" customHeight="1">
      <c r="A231" s="309" t="s">
        <v>183</v>
      </c>
      <c r="B231" s="310"/>
      <c r="C231" s="310"/>
      <c r="D231" s="310"/>
      <c r="E231" s="310"/>
      <c r="F231" s="310"/>
      <c r="G231" s="310"/>
      <c r="H231" s="310"/>
      <c r="I231" s="310"/>
      <c r="J231" s="310"/>
      <c r="K231" s="311"/>
    </row>
    <row r="232" spans="1:32" ht="41.45" customHeight="1">
      <c r="A232" s="141" t="s">
        <v>28</v>
      </c>
      <c r="B232" s="141"/>
      <c r="C232" s="315" t="s">
        <v>184</v>
      </c>
      <c r="D232" s="315"/>
      <c r="E232" s="315"/>
      <c r="F232" s="315"/>
      <c r="G232" s="315"/>
      <c r="H232" s="315"/>
      <c r="I232" s="315"/>
      <c r="J232" s="315"/>
      <c r="K232" s="315"/>
    </row>
    <row r="233" spans="1:32" ht="40.15" customHeight="1">
      <c r="A233" s="245" t="s">
        <v>30</v>
      </c>
      <c r="B233" s="243"/>
      <c r="C233" s="308" t="s">
        <v>288</v>
      </c>
      <c r="D233" s="308"/>
      <c r="E233" s="308"/>
      <c r="F233" s="308"/>
      <c r="G233" s="308"/>
      <c r="H233" s="308"/>
      <c r="I233" s="308"/>
      <c r="J233" s="308"/>
      <c r="K233" s="308"/>
    </row>
    <row r="234" spans="1:32" ht="51" customHeight="1">
      <c r="A234" s="138" t="s">
        <v>185</v>
      </c>
      <c r="B234" s="140"/>
      <c r="C234" s="308" t="s">
        <v>282</v>
      </c>
      <c r="D234" s="308"/>
      <c r="E234" s="308"/>
      <c r="F234" s="308"/>
      <c r="G234" s="308"/>
      <c r="H234" s="308"/>
      <c r="I234" s="308"/>
      <c r="J234" s="308"/>
      <c r="K234" s="308"/>
    </row>
    <row r="235" spans="1:32" ht="27" customHeight="1">
      <c r="A235" s="141" t="s">
        <v>31</v>
      </c>
      <c r="B235" s="141"/>
      <c r="C235" s="331" t="s">
        <v>283</v>
      </c>
      <c r="D235" s="332"/>
      <c r="E235" s="332"/>
      <c r="F235" s="332"/>
      <c r="G235" s="332"/>
      <c r="H235" s="332"/>
      <c r="I235" s="332"/>
      <c r="J235" s="332"/>
      <c r="K235" s="333"/>
    </row>
    <row r="236" spans="1:32" ht="49.15" customHeight="1">
      <c r="A236" s="141" t="s">
        <v>32</v>
      </c>
      <c r="B236" s="141"/>
      <c r="C236" s="308" t="s">
        <v>186</v>
      </c>
      <c r="D236" s="308"/>
      <c r="E236" s="308"/>
      <c r="F236" s="308"/>
      <c r="G236" s="308"/>
      <c r="H236" s="308"/>
      <c r="I236" s="308"/>
      <c r="J236" s="308"/>
      <c r="K236" s="308"/>
    </row>
    <row r="237" spans="1:32" ht="76.900000000000006" customHeight="1">
      <c r="A237" s="138" t="s">
        <v>187</v>
      </c>
      <c r="B237" s="140"/>
      <c r="C237" s="308" t="s">
        <v>284</v>
      </c>
      <c r="D237" s="308"/>
      <c r="E237" s="308"/>
      <c r="F237" s="308"/>
      <c r="G237" s="308"/>
      <c r="H237" s="308"/>
      <c r="I237" s="308"/>
      <c r="J237" s="308"/>
      <c r="K237" s="308"/>
    </row>
    <row r="238" spans="1:32" ht="64.900000000000006" customHeight="1">
      <c r="A238" s="138" t="s">
        <v>29</v>
      </c>
      <c r="B238" s="140"/>
      <c r="C238" s="328" t="s">
        <v>188</v>
      </c>
      <c r="D238" s="329"/>
      <c r="E238" s="329"/>
      <c r="F238" s="329"/>
      <c r="G238" s="329"/>
      <c r="H238" s="329"/>
      <c r="I238" s="329"/>
      <c r="J238" s="329"/>
      <c r="K238" s="330"/>
    </row>
    <row r="239" spans="1:32" ht="22.9" customHeight="1">
      <c r="A239" s="138" t="s">
        <v>33</v>
      </c>
      <c r="B239" s="140"/>
      <c r="C239" s="331" t="s">
        <v>189</v>
      </c>
      <c r="D239" s="332"/>
      <c r="E239" s="332"/>
      <c r="F239" s="332"/>
      <c r="G239" s="332"/>
      <c r="H239" s="332"/>
      <c r="I239" s="332"/>
      <c r="J239" s="332"/>
      <c r="K239" s="333"/>
    </row>
    <row r="240" spans="1:32" ht="12.6" customHeight="1">
      <c r="A240" s="337" t="s">
        <v>34</v>
      </c>
      <c r="B240" s="338"/>
      <c r="C240" s="338"/>
      <c r="D240" s="338"/>
      <c r="E240" s="338"/>
      <c r="F240" s="338"/>
      <c r="G240" s="338"/>
      <c r="H240" s="338"/>
      <c r="I240" s="338"/>
      <c r="J240" s="338"/>
      <c r="K240" s="339"/>
    </row>
    <row r="241" spans="1:11" ht="40.700000000000003" customHeight="1">
      <c r="A241" s="244" t="s">
        <v>267</v>
      </c>
      <c r="B241" s="244"/>
      <c r="C241" s="244"/>
      <c r="D241" s="244"/>
      <c r="E241" s="244"/>
      <c r="F241" s="244"/>
      <c r="G241" s="244"/>
      <c r="H241" s="244"/>
      <c r="I241" s="244"/>
      <c r="J241" s="244"/>
      <c r="K241" s="244"/>
    </row>
    <row r="242" spans="1:11" ht="12.6" customHeight="1">
      <c r="A242" s="334" t="s">
        <v>35</v>
      </c>
      <c r="B242" s="335"/>
      <c r="C242" s="335"/>
      <c r="D242" s="335"/>
      <c r="E242" s="335"/>
      <c r="F242" s="335"/>
      <c r="G242" s="335"/>
      <c r="H242" s="335"/>
      <c r="I242" s="335"/>
      <c r="J242" s="335"/>
      <c r="K242" s="336"/>
    </row>
    <row r="243" spans="1:11" ht="24.6" customHeight="1">
      <c r="A243" s="316" t="s">
        <v>324</v>
      </c>
      <c r="B243" s="317"/>
      <c r="C243" s="317"/>
      <c r="D243" s="317"/>
      <c r="E243" s="317"/>
      <c r="F243" s="317"/>
      <c r="G243" s="317"/>
      <c r="H243" s="317"/>
      <c r="I243" s="317"/>
      <c r="J243" s="317"/>
      <c r="K243" s="318"/>
    </row>
    <row r="244" spans="1:11" ht="30" customHeight="1">
      <c r="A244" s="316" t="s">
        <v>268</v>
      </c>
      <c r="B244" s="317"/>
      <c r="C244" s="317"/>
      <c r="D244" s="317"/>
      <c r="E244" s="317"/>
      <c r="F244" s="317"/>
      <c r="G244" s="317"/>
      <c r="H244" s="317"/>
      <c r="I244" s="317"/>
      <c r="J244" s="317"/>
      <c r="K244" s="318"/>
    </row>
    <row r="245" spans="1:11" ht="30.6" customHeight="1">
      <c r="A245" s="319" t="s">
        <v>368</v>
      </c>
      <c r="B245" s="320"/>
      <c r="C245" s="320"/>
      <c r="D245" s="320"/>
      <c r="E245" s="320"/>
      <c r="F245" s="320"/>
      <c r="G245" s="320"/>
      <c r="H245" s="320"/>
      <c r="I245" s="320"/>
      <c r="J245" s="320"/>
      <c r="K245" s="321"/>
    </row>
    <row r="246" spans="1:11" ht="31.15" customHeight="1">
      <c r="A246" s="316" t="s">
        <v>377</v>
      </c>
      <c r="B246" s="317"/>
      <c r="C246" s="317"/>
      <c r="D246" s="317"/>
      <c r="E246" s="317"/>
      <c r="F246" s="317"/>
      <c r="G246" s="317"/>
      <c r="H246" s="317"/>
      <c r="I246" s="317"/>
      <c r="J246" s="317"/>
      <c r="K246" s="318"/>
    </row>
    <row r="247" spans="1:11" ht="54" customHeight="1">
      <c r="A247" s="316" t="s">
        <v>388</v>
      </c>
      <c r="B247" s="317"/>
      <c r="C247" s="317"/>
      <c r="D247" s="317"/>
      <c r="E247" s="317"/>
      <c r="F247" s="317"/>
      <c r="G247" s="317"/>
      <c r="H247" s="317"/>
      <c r="I247" s="317"/>
      <c r="J247" s="317"/>
      <c r="K247" s="318"/>
    </row>
    <row r="248" spans="1:11" ht="25.15" customHeight="1">
      <c r="A248" s="319" t="s">
        <v>384</v>
      </c>
      <c r="B248" s="320"/>
      <c r="C248" s="320"/>
      <c r="D248" s="320"/>
      <c r="E248" s="320"/>
      <c r="F248" s="320"/>
      <c r="G248" s="320"/>
      <c r="H248" s="320"/>
      <c r="I248" s="320"/>
      <c r="J248" s="320"/>
      <c r="K248" s="321"/>
    </row>
    <row r="249" spans="1:11" ht="34.9" customHeight="1">
      <c r="A249" s="316" t="s">
        <v>379</v>
      </c>
      <c r="B249" s="317"/>
      <c r="C249" s="317"/>
      <c r="D249" s="317"/>
      <c r="E249" s="317"/>
      <c r="F249" s="317"/>
      <c r="G249" s="317"/>
      <c r="H249" s="317"/>
      <c r="I249" s="317"/>
      <c r="J249" s="317"/>
      <c r="K249" s="318"/>
    </row>
    <row r="250" spans="1:11" ht="46.9" customHeight="1">
      <c r="A250" s="316" t="s">
        <v>380</v>
      </c>
      <c r="B250" s="317"/>
      <c r="C250" s="317"/>
      <c r="D250" s="317"/>
      <c r="E250" s="317"/>
      <c r="F250" s="317"/>
      <c r="G250" s="317"/>
      <c r="H250" s="317"/>
      <c r="I250" s="317"/>
      <c r="J250" s="317"/>
      <c r="K250" s="318"/>
    </row>
    <row r="251" spans="1:11" ht="26.85" customHeight="1">
      <c r="A251" s="316" t="s">
        <v>389</v>
      </c>
      <c r="B251" s="317"/>
      <c r="C251" s="317"/>
      <c r="D251" s="317"/>
      <c r="E251" s="317"/>
      <c r="F251" s="317"/>
      <c r="G251" s="317"/>
      <c r="H251" s="317"/>
      <c r="I251" s="317"/>
      <c r="J251" s="317"/>
      <c r="K251" s="318"/>
    </row>
    <row r="252" spans="1:11" ht="16.350000000000001" customHeight="1">
      <c r="A252" s="373" t="s">
        <v>395</v>
      </c>
      <c r="B252" s="374"/>
      <c r="C252" s="374"/>
      <c r="D252" s="374"/>
      <c r="E252" s="374"/>
      <c r="F252" s="374"/>
      <c r="G252" s="374"/>
      <c r="H252" s="374"/>
      <c r="I252" s="374"/>
      <c r="J252" s="374"/>
      <c r="K252" s="375"/>
    </row>
    <row r="253" spans="1:11" ht="15" customHeight="1">
      <c r="A253" s="325" t="s">
        <v>381</v>
      </c>
      <c r="B253" s="326"/>
      <c r="C253" s="326"/>
      <c r="D253" s="326"/>
      <c r="E253" s="326"/>
      <c r="F253" s="326"/>
      <c r="G253" s="326"/>
      <c r="H253" s="326"/>
      <c r="I253" s="326"/>
      <c r="J253" s="326"/>
      <c r="K253" s="327"/>
    </row>
    <row r="254" spans="1:11" ht="30.6" customHeight="1">
      <c r="A254" s="322" t="s">
        <v>382</v>
      </c>
      <c r="B254" s="323"/>
      <c r="C254" s="323"/>
      <c r="D254" s="323"/>
      <c r="E254" s="323"/>
      <c r="F254" s="323"/>
      <c r="G254" s="323"/>
      <c r="H254" s="323"/>
      <c r="I254" s="323"/>
      <c r="J254" s="323"/>
      <c r="K254" s="324"/>
    </row>
    <row r="255" spans="1:11" ht="43.15" customHeight="1">
      <c r="A255" s="71"/>
      <c r="B255" s="71"/>
      <c r="C255" s="72"/>
      <c r="D255" s="72"/>
      <c r="E255" s="72"/>
      <c r="F255" s="72"/>
      <c r="G255" s="72"/>
      <c r="H255" s="72"/>
      <c r="I255" s="72"/>
      <c r="J255" s="72"/>
      <c r="K255" s="72"/>
    </row>
    <row r="256" spans="1:11" ht="45.6" customHeight="1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</row>
    <row r="257" spans="1:11" ht="43.15" customHeight="1">
      <c r="A257" s="74"/>
      <c r="B257" s="74"/>
      <c r="C257" s="74"/>
      <c r="D257" s="74"/>
      <c r="E257" s="74"/>
      <c r="F257" s="74"/>
      <c r="G257" s="74"/>
      <c r="H257" s="74"/>
      <c r="I257" s="74"/>
      <c r="J257" s="74"/>
      <c r="K257" s="74"/>
    </row>
    <row r="258" spans="1:11" ht="66.599999999999994" customHeight="1">
      <c r="A258" s="75"/>
      <c r="B258" s="75"/>
      <c r="C258" s="75"/>
      <c r="D258" s="75"/>
      <c r="E258" s="75"/>
      <c r="F258" s="75"/>
      <c r="G258" s="75"/>
      <c r="H258" s="75"/>
      <c r="I258" s="75"/>
      <c r="J258" s="75"/>
      <c r="K258" s="75"/>
    </row>
    <row r="259" spans="1:11" ht="27" customHeight="1">
      <c r="A259" s="76"/>
      <c r="B259" s="76"/>
      <c r="C259" s="76"/>
      <c r="D259" s="76"/>
      <c r="E259" s="76"/>
      <c r="F259" s="76"/>
      <c r="G259" s="76"/>
      <c r="H259" s="76"/>
      <c r="I259" s="76"/>
      <c r="J259" s="76"/>
      <c r="K259" s="76"/>
    </row>
    <row r="260" spans="1:11" ht="15.6" customHeight="1">
      <c r="A260" s="76"/>
      <c r="B260" s="76"/>
      <c r="C260" s="76"/>
      <c r="D260" s="76"/>
      <c r="E260" s="76"/>
      <c r="F260" s="76"/>
      <c r="G260" s="76"/>
      <c r="H260" s="76"/>
      <c r="I260" s="76"/>
      <c r="J260" s="76"/>
      <c r="K260" s="76"/>
    </row>
    <row r="261" spans="1:11" ht="19.899999999999999" customHeight="1">
      <c r="A261" s="76"/>
      <c r="B261" s="76"/>
      <c r="C261" s="76"/>
      <c r="D261" s="76"/>
      <c r="E261" s="76"/>
      <c r="F261" s="76"/>
      <c r="G261" s="76"/>
      <c r="H261" s="76"/>
      <c r="I261" s="76"/>
      <c r="J261" s="76"/>
      <c r="K261" s="76"/>
    </row>
    <row r="262" spans="1:11" ht="13.9" customHeight="1">
      <c r="A262" s="76"/>
      <c r="B262" s="76"/>
      <c r="C262" s="76"/>
      <c r="D262" s="76"/>
      <c r="E262" s="76"/>
      <c r="F262" s="76"/>
      <c r="G262" s="76"/>
      <c r="H262" s="76"/>
      <c r="I262" s="76"/>
      <c r="J262" s="76"/>
      <c r="K262" s="76"/>
    </row>
    <row r="263" spans="1:11" ht="36" customHeight="1">
      <c r="A263" s="76"/>
      <c r="B263" s="76"/>
      <c r="C263" s="76"/>
      <c r="D263" s="76"/>
      <c r="E263" s="76"/>
      <c r="F263" s="76"/>
      <c r="G263" s="76"/>
      <c r="H263" s="76"/>
      <c r="I263" s="76"/>
      <c r="J263" s="76"/>
      <c r="K263" s="76"/>
    </row>
    <row r="264" spans="1:11" ht="56.45" customHeight="1">
      <c r="A264" s="76"/>
      <c r="B264" s="76"/>
      <c r="C264" s="76"/>
      <c r="D264" s="76"/>
      <c r="E264" s="76"/>
      <c r="F264" s="76"/>
      <c r="G264" s="76"/>
      <c r="H264" s="76"/>
      <c r="I264" s="76"/>
      <c r="J264" s="76"/>
      <c r="K264" s="76"/>
    </row>
    <row r="265" spans="1:11" ht="35.450000000000003" customHeight="1">
      <c r="A265" s="76"/>
      <c r="B265" s="76"/>
      <c r="C265" s="76"/>
      <c r="D265" s="76"/>
      <c r="E265" s="76"/>
      <c r="F265" s="76"/>
      <c r="G265" s="76"/>
      <c r="H265" s="76"/>
      <c r="I265" s="76"/>
      <c r="J265" s="76"/>
      <c r="K265" s="76"/>
    </row>
    <row r="266" spans="1:11" ht="24.6" customHeight="1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</row>
    <row r="267" spans="1:11" ht="55.15" customHeight="1">
      <c r="A267" s="76"/>
      <c r="B267" s="76"/>
      <c r="C267" s="76"/>
      <c r="D267" s="76"/>
      <c r="E267" s="76"/>
      <c r="F267" s="76"/>
      <c r="G267" s="76"/>
      <c r="H267" s="76"/>
      <c r="I267" s="76"/>
      <c r="J267" s="76"/>
      <c r="K267" s="76"/>
    </row>
    <row r="268" spans="1:11" ht="23.45" customHeight="1">
      <c r="A268" s="76"/>
      <c r="B268" s="76"/>
      <c r="C268" s="76"/>
      <c r="D268" s="76"/>
      <c r="E268" s="76"/>
      <c r="F268" s="76"/>
      <c r="G268" s="76"/>
      <c r="H268" s="76"/>
      <c r="I268" s="76"/>
      <c r="J268" s="76"/>
      <c r="K268" s="76"/>
    </row>
    <row r="269" spans="1:11" ht="24" customHeight="1">
      <c r="A269" s="76"/>
      <c r="B269" s="76"/>
      <c r="C269" s="76"/>
      <c r="D269" s="76"/>
      <c r="E269" s="76"/>
      <c r="F269" s="76"/>
      <c r="G269" s="76"/>
      <c r="H269" s="76"/>
      <c r="I269" s="76"/>
      <c r="J269" s="76"/>
      <c r="K269" s="76"/>
    </row>
    <row r="270" spans="1:11" ht="45.6" customHeight="1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</row>
    <row r="271" spans="1:11" ht="32.450000000000003" customHeight="1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</row>
    <row r="272" spans="1:11" ht="16.899999999999999" customHeight="1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</row>
    <row r="273" spans="1:11" ht="43.9" customHeight="1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</row>
    <row r="274" spans="1:11" ht="42.6" customHeight="1">
      <c r="A274" s="79"/>
      <c r="B274" s="79"/>
      <c r="C274" s="79"/>
      <c r="D274" s="79"/>
      <c r="E274" s="79"/>
      <c r="F274" s="79"/>
      <c r="G274" s="79"/>
      <c r="H274" s="79"/>
      <c r="I274" s="79"/>
      <c r="J274" s="79"/>
      <c r="K274" s="79"/>
    </row>
    <row r="275" spans="1:11" ht="45" customHeight="1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</row>
    <row r="276" spans="1:11" ht="33" customHeight="1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</row>
    <row r="277" spans="1:11" ht="21.75" customHeight="1">
      <c r="A277" s="80"/>
      <c r="B277" s="80"/>
      <c r="C277" s="80"/>
      <c r="D277" s="80"/>
      <c r="E277" s="80"/>
      <c r="F277" s="80"/>
      <c r="G277" s="80"/>
      <c r="H277" s="80"/>
      <c r="I277" s="80"/>
      <c r="J277" s="80"/>
      <c r="K277" s="80"/>
    </row>
    <row r="278" spans="1:11" ht="40.9" customHeight="1">
      <c r="A278" s="80"/>
      <c r="B278" s="80"/>
      <c r="C278" s="80"/>
      <c r="D278" s="80"/>
      <c r="E278" s="80"/>
      <c r="F278" s="80"/>
      <c r="G278" s="80"/>
      <c r="H278" s="80"/>
      <c r="I278" s="80"/>
      <c r="J278" s="80"/>
      <c r="K278" s="80"/>
    </row>
    <row r="279" spans="1:11" ht="58.9" customHeight="1">
      <c r="A279" s="80"/>
      <c r="B279" s="80"/>
      <c r="C279" s="80"/>
      <c r="D279" s="80"/>
      <c r="E279" s="80"/>
      <c r="F279" s="80"/>
      <c r="G279" s="80"/>
      <c r="H279" s="80"/>
      <c r="I279" s="80"/>
      <c r="J279" s="80"/>
      <c r="K279" s="80"/>
    </row>
    <row r="280" spans="1:11" ht="26.25" customHeight="1">
      <c r="A280" s="80"/>
      <c r="B280" s="80"/>
      <c r="C280" s="80"/>
      <c r="D280" s="80"/>
      <c r="E280" s="80"/>
      <c r="F280" s="80"/>
      <c r="G280" s="80"/>
      <c r="H280" s="80"/>
      <c r="I280" s="80"/>
      <c r="J280" s="80"/>
      <c r="K280" s="80"/>
    </row>
    <row r="281" spans="1:11" ht="34.9" customHeight="1">
      <c r="A281" s="80"/>
      <c r="B281" s="80"/>
      <c r="C281" s="80"/>
      <c r="D281" s="80"/>
      <c r="E281" s="80"/>
      <c r="F281" s="80"/>
      <c r="G281" s="80"/>
      <c r="H281" s="80"/>
      <c r="I281" s="80"/>
      <c r="J281" s="80"/>
      <c r="K281" s="80"/>
    </row>
    <row r="282" spans="1:11" ht="39.75" customHeight="1">
      <c r="A282" s="80"/>
      <c r="B282" s="80"/>
      <c r="C282" s="80"/>
      <c r="D282" s="80"/>
      <c r="E282" s="80"/>
      <c r="F282" s="80"/>
      <c r="G282" s="80"/>
      <c r="H282" s="80"/>
      <c r="I282" s="80"/>
      <c r="J282" s="80"/>
      <c r="K282" s="80"/>
    </row>
    <row r="283" spans="1:11" ht="51.6" customHeight="1">
      <c r="A283" s="80"/>
      <c r="B283" s="80"/>
      <c r="C283" s="80"/>
      <c r="D283" s="80"/>
      <c r="E283" s="80"/>
      <c r="F283" s="80"/>
      <c r="G283" s="80"/>
      <c r="H283" s="80"/>
      <c r="I283" s="80"/>
      <c r="J283" s="80"/>
      <c r="K283" s="80"/>
    </row>
    <row r="284" spans="1:11" ht="20.45" customHeight="1">
      <c r="A284" s="80"/>
      <c r="B284" s="80"/>
      <c r="C284" s="80"/>
      <c r="D284" s="80"/>
      <c r="E284" s="80"/>
      <c r="F284" s="80"/>
      <c r="G284" s="80"/>
      <c r="H284" s="80"/>
      <c r="I284" s="80"/>
      <c r="J284" s="80"/>
      <c r="K284" s="80"/>
    </row>
    <row r="285" spans="1:11" ht="56.45" customHeight="1">
      <c r="A285" s="80"/>
      <c r="B285" s="80"/>
      <c r="C285" s="80"/>
      <c r="D285" s="80"/>
      <c r="E285" s="80"/>
      <c r="F285" s="80"/>
      <c r="G285" s="80"/>
      <c r="H285" s="80"/>
      <c r="I285" s="80"/>
      <c r="J285" s="80"/>
      <c r="K285" s="80"/>
    </row>
    <row r="286" spans="1:11" ht="55.9" customHeight="1">
      <c r="A286" s="80"/>
      <c r="B286" s="80"/>
      <c r="C286" s="80"/>
      <c r="D286" s="80"/>
      <c r="E286" s="80"/>
      <c r="F286" s="80"/>
      <c r="G286" s="80"/>
      <c r="H286" s="80"/>
      <c r="I286" s="80"/>
      <c r="J286" s="80"/>
      <c r="K286" s="80"/>
    </row>
    <row r="287" spans="1:11" ht="17.25" customHeight="1">
      <c r="A287" s="80"/>
      <c r="B287" s="80"/>
      <c r="C287" s="80"/>
      <c r="D287" s="80"/>
      <c r="E287" s="80"/>
      <c r="F287" s="80"/>
      <c r="G287" s="80"/>
      <c r="H287" s="80"/>
      <c r="I287" s="80"/>
      <c r="J287" s="80"/>
      <c r="K287" s="80"/>
    </row>
    <row r="288" spans="1:11" ht="17.25" customHeight="1">
      <c r="A288" s="80"/>
      <c r="B288" s="80"/>
      <c r="C288" s="80"/>
      <c r="D288" s="80"/>
      <c r="E288" s="80"/>
      <c r="F288" s="80"/>
      <c r="G288" s="80"/>
      <c r="H288" s="80"/>
      <c r="I288" s="80"/>
      <c r="J288" s="80"/>
      <c r="K288" s="80"/>
    </row>
    <row r="289" spans="1:32" ht="17.25" customHeight="1">
      <c r="A289" s="80"/>
      <c r="B289" s="80"/>
      <c r="C289" s="80"/>
      <c r="D289" s="80"/>
      <c r="E289" s="80"/>
      <c r="F289" s="80"/>
      <c r="G289" s="80"/>
      <c r="H289" s="80"/>
      <c r="I289" s="80"/>
      <c r="J289" s="80"/>
      <c r="K289" s="80"/>
    </row>
    <row r="290" spans="1:32" ht="28.15" customHeight="1">
      <c r="A290" s="80"/>
      <c r="B290" s="80"/>
      <c r="C290" s="80"/>
      <c r="D290" s="80"/>
      <c r="E290" s="80"/>
      <c r="F290" s="80"/>
      <c r="G290" s="80"/>
      <c r="H290" s="80"/>
      <c r="I290" s="80"/>
      <c r="J290" s="80"/>
      <c r="K290" s="80"/>
    </row>
    <row r="291" spans="1:32" ht="28.15" customHeight="1">
      <c r="A291" s="80"/>
      <c r="B291" s="80"/>
      <c r="C291" s="80"/>
      <c r="D291" s="80"/>
      <c r="E291" s="80"/>
      <c r="F291" s="80"/>
      <c r="G291" s="80"/>
      <c r="H291" s="80"/>
      <c r="I291" s="80"/>
      <c r="J291" s="80"/>
      <c r="K291" s="80"/>
    </row>
    <row r="292" spans="1:32" ht="28.15" customHeight="1">
      <c r="A292" s="80"/>
      <c r="B292" s="80"/>
      <c r="C292" s="80"/>
      <c r="D292" s="80"/>
      <c r="E292" s="80"/>
      <c r="F292" s="80"/>
      <c r="G292" s="80"/>
      <c r="H292" s="80"/>
      <c r="I292" s="80"/>
      <c r="J292" s="80"/>
      <c r="K292" s="80"/>
    </row>
    <row r="293" spans="1:32" ht="20.45" customHeight="1">
      <c r="A293" s="80"/>
      <c r="B293" s="80"/>
      <c r="C293" s="80"/>
      <c r="D293" s="80"/>
      <c r="E293" s="80"/>
      <c r="F293" s="80"/>
      <c r="G293" s="80"/>
      <c r="H293" s="80"/>
      <c r="I293" s="80"/>
      <c r="J293" s="80"/>
      <c r="K293" s="80"/>
    </row>
    <row r="294" spans="1:32" ht="15.6" customHeight="1">
      <c r="A294" s="80"/>
      <c r="B294" s="80"/>
      <c r="C294" s="80"/>
      <c r="D294" s="80"/>
      <c r="E294" s="80"/>
      <c r="F294" s="80"/>
      <c r="G294" s="80"/>
      <c r="H294" s="80"/>
      <c r="I294" s="80"/>
      <c r="J294" s="80"/>
      <c r="K294" s="80"/>
    </row>
    <row r="295" spans="1:32" ht="28.15" customHeight="1">
      <c r="A295" s="80"/>
      <c r="B295" s="80"/>
      <c r="C295" s="80"/>
      <c r="D295" s="80"/>
      <c r="E295" s="80"/>
      <c r="F295" s="80"/>
      <c r="G295" s="80"/>
      <c r="H295" s="80"/>
      <c r="I295" s="80"/>
      <c r="J295" s="80"/>
      <c r="K295" s="80"/>
    </row>
    <row r="296" spans="1:32" s="82" customFormat="1" ht="13.9" customHeight="1">
      <c r="A296" s="80"/>
      <c r="B296" s="80"/>
      <c r="C296" s="80"/>
      <c r="D296" s="80"/>
      <c r="E296" s="80"/>
      <c r="F296" s="80"/>
      <c r="G296" s="80"/>
      <c r="H296" s="80"/>
      <c r="I296" s="80"/>
      <c r="J296" s="80"/>
      <c r="K296" s="80"/>
      <c r="L296" s="123"/>
      <c r="M296" s="81"/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  <c r="AA296" s="81"/>
      <c r="AB296" s="81"/>
      <c r="AC296" s="81"/>
      <c r="AD296" s="81"/>
      <c r="AE296" s="81"/>
      <c r="AF296" s="81"/>
    </row>
    <row r="297" spans="1:32" s="82" customFormat="1" ht="37.9" customHeight="1">
      <c r="A297" s="80"/>
      <c r="B297" s="80"/>
      <c r="C297" s="80"/>
      <c r="D297" s="80"/>
      <c r="E297" s="80"/>
      <c r="F297" s="80"/>
      <c r="G297" s="80"/>
      <c r="H297" s="80"/>
      <c r="I297" s="80"/>
      <c r="J297" s="80"/>
      <c r="K297" s="80"/>
      <c r="L297" s="123"/>
      <c r="M297" s="81"/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  <c r="AA297" s="81"/>
      <c r="AB297" s="81"/>
      <c r="AC297" s="81"/>
      <c r="AD297" s="81"/>
      <c r="AE297" s="81"/>
      <c r="AF297" s="81"/>
    </row>
    <row r="298" spans="1:32" s="82" customFormat="1" ht="67.900000000000006" customHeight="1">
      <c r="A298" s="80"/>
      <c r="B298" s="80"/>
      <c r="C298" s="80"/>
      <c r="D298" s="80"/>
      <c r="E298" s="80"/>
      <c r="F298" s="80"/>
      <c r="G298" s="80"/>
      <c r="H298" s="80"/>
      <c r="I298" s="80"/>
      <c r="J298" s="80"/>
      <c r="K298" s="80"/>
      <c r="L298" s="123"/>
      <c r="M298" s="81"/>
      <c r="N298" s="81"/>
      <c r="O298" s="81"/>
      <c r="P298" s="81"/>
      <c r="Q298" s="81"/>
      <c r="R298" s="81"/>
      <c r="S298" s="81"/>
      <c r="T298" s="81"/>
      <c r="U298" s="81"/>
      <c r="V298" s="81"/>
      <c r="W298" s="81"/>
      <c r="X298" s="81"/>
      <c r="Y298" s="81"/>
      <c r="Z298" s="81"/>
      <c r="AA298" s="81"/>
      <c r="AB298" s="81"/>
      <c r="AC298" s="81"/>
      <c r="AD298" s="81"/>
      <c r="AE298" s="81"/>
      <c r="AF298" s="81"/>
    </row>
    <row r="299" spans="1:32" ht="36.6" customHeight="1">
      <c r="A299" s="80"/>
      <c r="B299" s="80"/>
      <c r="C299" s="80"/>
      <c r="D299" s="80"/>
      <c r="E299" s="80"/>
      <c r="F299" s="80"/>
      <c r="G299" s="80"/>
      <c r="H299" s="80"/>
      <c r="I299" s="80"/>
      <c r="J299" s="80"/>
      <c r="K299" s="80"/>
    </row>
    <row r="300" spans="1:32" ht="35.450000000000003" customHeight="1">
      <c r="A300" s="80"/>
      <c r="B300" s="80"/>
      <c r="C300" s="80"/>
      <c r="D300" s="80"/>
      <c r="E300" s="80"/>
      <c r="F300" s="80"/>
      <c r="G300" s="80"/>
      <c r="H300" s="80"/>
      <c r="I300" s="80"/>
      <c r="J300" s="80"/>
      <c r="K300" s="80"/>
    </row>
    <row r="301" spans="1:32" ht="78.599999999999994" customHeight="1">
      <c r="A301" s="80"/>
      <c r="B301" s="80"/>
      <c r="C301" s="80"/>
      <c r="D301" s="80"/>
      <c r="E301" s="80"/>
      <c r="F301" s="80"/>
      <c r="G301" s="80"/>
      <c r="H301" s="80"/>
      <c r="I301" s="80"/>
      <c r="J301" s="80"/>
      <c r="K301" s="80"/>
    </row>
    <row r="302" spans="1:32" ht="40.15" customHeight="1">
      <c r="A302" s="80"/>
      <c r="B302" s="80"/>
      <c r="C302" s="80"/>
      <c r="D302" s="80"/>
      <c r="E302" s="80"/>
      <c r="F302" s="80"/>
      <c r="G302" s="80"/>
      <c r="H302" s="80"/>
      <c r="I302" s="80"/>
      <c r="J302" s="80"/>
      <c r="K302" s="80"/>
    </row>
    <row r="303" spans="1:32" ht="37.9" customHeight="1">
      <c r="A303" s="80"/>
      <c r="B303" s="80"/>
      <c r="C303" s="80"/>
      <c r="D303" s="80"/>
      <c r="E303" s="80"/>
      <c r="F303" s="80"/>
      <c r="G303" s="80"/>
      <c r="H303" s="80"/>
      <c r="I303" s="80"/>
      <c r="J303" s="80"/>
      <c r="K303" s="80"/>
    </row>
    <row r="304" spans="1:32" ht="58.15" customHeight="1">
      <c r="A304" s="80"/>
      <c r="B304" s="80"/>
      <c r="C304" s="80"/>
      <c r="D304" s="80"/>
      <c r="E304" s="80"/>
      <c r="F304" s="80"/>
      <c r="G304" s="80"/>
      <c r="H304" s="80"/>
      <c r="I304" s="80"/>
      <c r="J304" s="80"/>
      <c r="K304" s="80"/>
    </row>
    <row r="305" spans="1:14" ht="28.15" customHeight="1">
      <c r="A305" s="80"/>
      <c r="B305" s="80"/>
      <c r="C305" s="80"/>
      <c r="D305" s="80"/>
      <c r="E305" s="80"/>
      <c r="F305" s="80"/>
      <c r="G305" s="80"/>
      <c r="H305" s="80"/>
      <c r="I305" s="80"/>
      <c r="J305" s="80"/>
      <c r="K305" s="80"/>
    </row>
    <row r="306" spans="1:14" ht="51" customHeight="1">
      <c r="A306" s="80"/>
      <c r="B306" s="80"/>
      <c r="C306" s="80"/>
      <c r="D306" s="80"/>
      <c r="E306" s="80"/>
      <c r="F306" s="80"/>
      <c r="G306" s="80"/>
      <c r="H306" s="80"/>
      <c r="I306" s="80"/>
      <c r="J306" s="80"/>
      <c r="K306" s="80"/>
    </row>
    <row r="307" spans="1:14" ht="14.25" customHeight="1">
      <c r="A307" s="80"/>
      <c r="B307" s="80"/>
      <c r="C307" s="80"/>
      <c r="D307" s="80"/>
      <c r="E307" s="80"/>
      <c r="F307" s="80"/>
      <c r="G307" s="80"/>
      <c r="H307" s="80"/>
      <c r="I307" s="80"/>
      <c r="J307" s="80"/>
      <c r="K307" s="80"/>
    </row>
    <row r="308" spans="1:14" ht="14.25" customHeight="1">
      <c r="A308" s="80"/>
      <c r="B308" s="80"/>
      <c r="C308" s="80"/>
      <c r="D308" s="80"/>
      <c r="E308" s="80"/>
      <c r="F308" s="80"/>
      <c r="G308" s="80"/>
      <c r="H308" s="80"/>
      <c r="I308" s="80"/>
      <c r="J308" s="80"/>
      <c r="K308" s="80"/>
    </row>
    <row r="309" spans="1:14" ht="14.25" customHeight="1">
      <c r="A309" s="80"/>
      <c r="B309" s="80"/>
      <c r="C309" s="80"/>
      <c r="D309" s="80"/>
      <c r="E309" s="80"/>
      <c r="F309" s="80"/>
      <c r="G309" s="80"/>
      <c r="H309" s="80"/>
      <c r="I309" s="80"/>
      <c r="J309" s="80"/>
      <c r="K309" s="80"/>
    </row>
    <row r="310" spans="1:14" ht="14.25" customHeight="1">
      <c r="A310" s="80"/>
      <c r="B310" s="80"/>
      <c r="C310" s="80"/>
      <c r="D310" s="80"/>
      <c r="E310" s="80"/>
      <c r="F310" s="80"/>
      <c r="G310" s="80"/>
      <c r="H310" s="80"/>
      <c r="I310" s="80"/>
      <c r="J310" s="80"/>
      <c r="K310" s="80"/>
    </row>
    <row r="311" spans="1:14" ht="14.25" customHeight="1">
      <c r="A311" s="80"/>
      <c r="B311" s="80"/>
      <c r="C311" s="80"/>
      <c r="D311" s="80"/>
      <c r="E311" s="80"/>
      <c r="F311" s="80"/>
      <c r="G311" s="80"/>
      <c r="H311" s="80"/>
      <c r="I311" s="80"/>
      <c r="J311" s="80"/>
      <c r="K311" s="80"/>
    </row>
    <row r="312" spans="1:14" ht="14.25" customHeight="1">
      <c r="A312" s="80"/>
      <c r="B312" s="80"/>
      <c r="C312" s="80"/>
      <c r="D312" s="80"/>
      <c r="E312" s="80"/>
      <c r="F312" s="80"/>
      <c r="G312" s="80"/>
      <c r="H312" s="80"/>
      <c r="I312" s="80"/>
      <c r="J312" s="80"/>
      <c r="K312" s="80"/>
    </row>
    <row r="313" spans="1:14" ht="14.25" customHeight="1">
      <c r="A313" s="80"/>
      <c r="B313" s="80"/>
      <c r="C313" s="80"/>
      <c r="D313" s="80"/>
      <c r="E313" s="80"/>
      <c r="F313" s="80"/>
      <c r="G313" s="80"/>
      <c r="H313" s="80"/>
      <c r="I313" s="80"/>
      <c r="J313" s="80"/>
      <c r="K313" s="80"/>
    </row>
    <row r="314" spans="1:14" ht="14.25" customHeight="1">
      <c r="A314" s="80"/>
      <c r="B314" s="80"/>
      <c r="C314" s="80"/>
      <c r="D314" s="80"/>
      <c r="E314" s="80"/>
      <c r="F314" s="80"/>
      <c r="G314" s="80"/>
      <c r="H314" s="80"/>
      <c r="I314" s="80"/>
      <c r="J314" s="80"/>
      <c r="K314" s="80"/>
    </row>
    <row r="315" spans="1:14" ht="14.25" customHeight="1">
      <c r="A315" s="80"/>
      <c r="B315" s="80"/>
      <c r="C315" s="80"/>
      <c r="D315" s="80"/>
      <c r="E315" s="80"/>
      <c r="F315" s="80"/>
      <c r="G315" s="80"/>
      <c r="H315" s="80"/>
      <c r="I315" s="80"/>
      <c r="J315" s="80"/>
      <c r="K315" s="80"/>
    </row>
    <row r="316" spans="1:14" ht="14.25" customHeight="1">
      <c r="A316" s="80"/>
      <c r="B316" s="80"/>
      <c r="C316" s="80"/>
      <c r="D316" s="80"/>
      <c r="E316" s="80"/>
      <c r="F316" s="80"/>
      <c r="G316" s="80"/>
      <c r="H316" s="80"/>
      <c r="I316" s="80"/>
      <c r="J316" s="80"/>
      <c r="K316" s="80"/>
    </row>
    <row r="317" spans="1:14" ht="14.25" customHeight="1">
      <c r="A317" s="80"/>
      <c r="B317" s="80"/>
      <c r="C317" s="80"/>
      <c r="D317" s="80"/>
      <c r="E317" s="80"/>
      <c r="F317" s="80"/>
      <c r="G317" s="80"/>
      <c r="H317" s="80"/>
      <c r="I317" s="80"/>
      <c r="J317" s="80"/>
      <c r="K317" s="80"/>
    </row>
    <row r="318" spans="1:14" ht="14.25" customHeight="1">
      <c r="A318" s="80"/>
      <c r="B318" s="80"/>
      <c r="C318" s="80"/>
      <c r="D318" s="80"/>
      <c r="E318" s="80"/>
      <c r="F318" s="80"/>
      <c r="G318" s="80"/>
      <c r="H318" s="80"/>
      <c r="I318" s="80"/>
      <c r="J318" s="80"/>
      <c r="K318" s="80"/>
    </row>
    <row r="319" spans="1:14">
      <c r="A319" s="80"/>
      <c r="B319" s="80"/>
      <c r="C319" s="80"/>
      <c r="D319" s="80"/>
      <c r="E319" s="80"/>
      <c r="F319" s="80"/>
      <c r="G319" s="80"/>
      <c r="H319" s="80"/>
      <c r="I319" s="80"/>
      <c r="J319" s="80"/>
      <c r="K319" s="80"/>
      <c r="M319" s="83"/>
      <c r="N319" s="83"/>
    </row>
    <row r="320" spans="1:14" ht="14.25" customHeight="1">
      <c r="A320" s="80"/>
      <c r="B320" s="80"/>
      <c r="C320" s="80"/>
      <c r="D320" s="80"/>
      <c r="E320" s="80"/>
      <c r="F320" s="80"/>
      <c r="G320" s="80"/>
      <c r="H320" s="80"/>
      <c r="I320" s="80"/>
      <c r="J320" s="80"/>
      <c r="K320" s="80"/>
    </row>
    <row r="321" spans="1:32">
      <c r="A321" s="80"/>
      <c r="B321" s="80"/>
      <c r="C321" s="80"/>
      <c r="D321" s="80"/>
      <c r="E321" s="80"/>
      <c r="F321" s="80"/>
      <c r="G321" s="80"/>
      <c r="H321" s="80"/>
      <c r="I321" s="80"/>
      <c r="J321" s="80"/>
      <c r="K321" s="80"/>
    </row>
    <row r="322" spans="1:32" ht="15.75" customHeight="1">
      <c r="A322" s="80"/>
      <c r="B322" s="80"/>
      <c r="C322" s="80"/>
      <c r="D322" s="80"/>
      <c r="E322" s="80"/>
      <c r="F322" s="80"/>
      <c r="G322" s="80"/>
      <c r="H322" s="80"/>
      <c r="I322" s="80"/>
      <c r="J322" s="80"/>
      <c r="K322" s="80"/>
    </row>
    <row r="323" spans="1:32" ht="35.25" customHeight="1">
      <c r="A323" s="80"/>
      <c r="B323" s="80"/>
      <c r="C323" s="80"/>
      <c r="D323" s="80"/>
      <c r="E323" s="80"/>
      <c r="F323" s="80"/>
      <c r="G323" s="80"/>
      <c r="H323" s="80"/>
      <c r="I323" s="80"/>
      <c r="J323" s="80"/>
      <c r="K323" s="80"/>
    </row>
    <row r="324" spans="1:32" ht="16.5" customHeight="1">
      <c r="A324" s="80"/>
      <c r="B324" s="80"/>
      <c r="C324" s="80"/>
      <c r="D324" s="80"/>
      <c r="E324" s="80"/>
      <c r="F324" s="80"/>
      <c r="G324" s="80"/>
      <c r="H324" s="80"/>
      <c r="I324" s="80"/>
      <c r="J324" s="80"/>
      <c r="K324" s="80"/>
    </row>
    <row r="325" spans="1:32" ht="22.7" customHeight="1">
      <c r="A325" s="80"/>
      <c r="B325" s="80"/>
      <c r="C325" s="80"/>
      <c r="D325" s="80"/>
      <c r="E325" s="80"/>
      <c r="F325" s="80"/>
      <c r="G325" s="80"/>
      <c r="H325" s="80"/>
      <c r="I325" s="80"/>
      <c r="J325" s="80"/>
      <c r="K325" s="80"/>
    </row>
    <row r="326" spans="1:32">
      <c r="A326" s="80"/>
      <c r="B326" s="80"/>
      <c r="C326" s="80"/>
      <c r="D326" s="80"/>
      <c r="E326" s="80"/>
      <c r="F326" s="80"/>
      <c r="G326" s="80"/>
      <c r="H326" s="80"/>
      <c r="I326" s="80"/>
      <c r="J326" s="80"/>
      <c r="K326" s="80"/>
    </row>
    <row r="327" spans="1:32" s="82" customFormat="1">
      <c r="A327" s="80"/>
      <c r="B327" s="80"/>
      <c r="C327" s="80"/>
      <c r="D327" s="80"/>
      <c r="E327" s="80"/>
      <c r="F327" s="80"/>
      <c r="G327" s="80"/>
      <c r="H327" s="80"/>
      <c r="I327" s="80"/>
      <c r="J327" s="80"/>
      <c r="K327" s="80"/>
      <c r="L327" s="123"/>
      <c r="M327" s="81"/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  <c r="AA327" s="81"/>
      <c r="AB327" s="81"/>
      <c r="AC327" s="81"/>
      <c r="AD327" s="81"/>
      <c r="AE327" s="81"/>
      <c r="AF327" s="81"/>
    </row>
    <row r="328" spans="1:32">
      <c r="A328" s="80"/>
      <c r="B328" s="80"/>
      <c r="C328" s="80"/>
      <c r="D328" s="80"/>
      <c r="E328" s="80"/>
      <c r="F328" s="80"/>
      <c r="G328" s="80"/>
      <c r="H328" s="80"/>
      <c r="I328" s="80"/>
      <c r="J328" s="80"/>
      <c r="K328" s="80"/>
    </row>
    <row r="329" spans="1:32" ht="14.25" customHeight="1">
      <c r="A329" s="80"/>
      <c r="B329" s="80"/>
      <c r="C329" s="80"/>
      <c r="D329" s="80"/>
      <c r="E329" s="80"/>
      <c r="F329" s="80"/>
      <c r="G329" s="80"/>
      <c r="H329" s="80"/>
      <c r="I329" s="80"/>
      <c r="J329" s="80"/>
      <c r="K329" s="80"/>
    </row>
    <row r="330" spans="1:32">
      <c r="A330" s="80"/>
      <c r="B330" s="80"/>
      <c r="C330" s="80"/>
      <c r="D330" s="80"/>
      <c r="E330" s="80"/>
      <c r="F330" s="80"/>
      <c r="G330" s="80"/>
      <c r="H330" s="80"/>
      <c r="I330" s="80"/>
      <c r="J330" s="80"/>
      <c r="K330" s="80"/>
    </row>
    <row r="331" spans="1:32" ht="14.25" customHeight="1">
      <c r="A331" s="80"/>
      <c r="B331" s="80"/>
      <c r="C331" s="80"/>
      <c r="D331" s="80"/>
      <c r="E331" s="80"/>
      <c r="F331" s="80"/>
      <c r="G331" s="80"/>
      <c r="H331" s="80"/>
      <c r="I331" s="80"/>
      <c r="J331" s="80"/>
      <c r="K331" s="80"/>
    </row>
    <row r="332" spans="1:32">
      <c r="A332" s="80"/>
      <c r="B332" s="80"/>
      <c r="C332" s="80"/>
      <c r="D332" s="80"/>
      <c r="E332" s="80"/>
      <c r="F332" s="80"/>
      <c r="G332" s="80"/>
      <c r="H332" s="80"/>
      <c r="I332" s="80"/>
      <c r="J332" s="80"/>
      <c r="K332" s="80"/>
    </row>
    <row r="333" spans="1:32" ht="14.25" customHeight="1">
      <c r="A333" s="80"/>
      <c r="B333" s="80"/>
      <c r="C333" s="80"/>
      <c r="D333" s="80"/>
      <c r="E333" s="80"/>
      <c r="F333" s="80"/>
      <c r="G333" s="80"/>
      <c r="H333" s="80"/>
      <c r="I333" s="80"/>
      <c r="J333" s="80"/>
      <c r="K333" s="80"/>
    </row>
    <row r="334" spans="1:32">
      <c r="A334" s="80"/>
      <c r="B334" s="80"/>
      <c r="C334" s="80"/>
      <c r="D334" s="80"/>
      <c r="E334" s="80"/>
      <c r="F334" s="80"/>
      <c r="G334" s="80"/>
      <c r="H334" s="80"/>
      <c r="I334" s="80"/>
      <c r="J334" s="80"/>
      <c r="K334" s="80"/>
    </row>
    <row r="335" spans="1:32" ht="14.25" customHeight="1">
      <c r="A335" s="80"/>
      <c r="B335" s="80"/>
      <c r="C335" s="80"/>
      <c r="D335" s="80"/>
      <c r="E335" s="80"/>
      <c r="F335" s="80"/>
      <c r="G335" s="80"/>
      <c r="H335" s="80"/>
      <c r="I335" s="80"/>
      <c r="J335" s="80"/>
      <c r="K335" s="80"/>
    </row>
    <row r="336" spans="1:32">
      <c r="A336" s="80"/>
      <c r="B336" s="80"/>
      <c r="C336" s="80"/>
      <c r="D336" s="80"/>
      <c r="E336" s="80"/>
      <c r="F336" s="80"/>
      <c r="G336" s="80"/>
      <c r="H336" s="80"/>
      <c r="I336" s="80"/>
      <c r="J336" s="80"/>
      <c r="K336" s="80"/>
    </row>
    <row r="337" spans="1:11" ht="14.25" customHeight="1">
      <c r="A337" s="80"/>
      <c r="B337" s="80"/>
      <c r="C337" s="80"/>
      <c r="D337" s="80"/>
      <c r="E337" s="80"/>
      <c r="F337" s="80"/>
      <c r="G337" s="80"/>
      <c r="H337" s="80"/>
      <c r="I337" s="80"/>
      <c r="J337" s="80"/>
      <c r="K337" s="80"/>
    </row>
    <row r="338" spans="1:11">
      <c r="A338" s="80"/>
      <c r="B338" s="80"/>
      <c r="C338" s="80"/>
      <c r="D338" s="80"/>
      <c r="E338" s="80"/>
      <c r="F338" s="80"/>
      <c r="G338" s="80"/>
      <c r="H338" s="80"/>
      <c r="I338" s="80"/>
      <c r="J338" s="80"/>
      <c r="K338" s="80"/>
    </row>
    <row r="339" spans="1:11" ht="14.25" customHeight="1">
      <c r="A339" s="80"/>
      <c r="B339" s="80"/>
      <c r="C339" s="80"/>
      <c r="D339" s="80"/>
      <c r="E339" s="80"/>
      <c r="F339" s="80"/>
      <c r="G339" s="80"/>
      <c r="H339" s="80"/>
      <c r="I339" s="80"/>
      <c r="J339" s="80"/>
      <c r="K339" s="80"/>
    </row>
    <row r="340" spans="1:11">
      <c r="A340" s="80"/>
      <c r="B340" s="80"/>
      <c r="C340" s="80"/>
      <c r="D340" s="80"/>
      <c r="E340" s="80"/>
      <c r="F340" s="80"/>
      <c r="G340" s="80"/>
      <c r="H340" s="80"/>
      <c r="I340" s="80"/>
      <c r="J340" s="80"/>
      <c r="K340" s="80"/>
    </row>
    <row r="341" spans="1:11" ht="14.25" customHeight="1">
      <c r="A341" s="80"/>
      <c r="B341" s="80"/>
      <c r="C341" s="80"/>
      <c r="D341" s="80"/>
      <c r="E341" s="80"/>
      <c r="F341" s="80"/>
      <c r="G341" s="80"/>
      <c r="H341" s="80"/>
      <c r="I341" s="80"/>
      <c r="J341" s="80"/>
      <c r="K341" s="80"/>
    </row>
    <row r="342" spans="1:11">
      <c r="A342" s="80"/>
      <c r="B342" s="80"/>
      <c r="C342" s="80"/>
      <c r="D342" s="80"/>
      <c r="E342" s="80"/>
      <c r="F342" s="80"/>
      <c r="G342" s="80"/>
      <c r="H342" s="80"/>
      <c r="I342" s="80"/>
      <c r="J342" s="80"/>
      <c r="K342" s="80"/>
    </row>
    <row r="343" spans="1:11" ht="14.25" customHeight="1">
      <c r="A343" s="80"/>
      <c r="B343" s="80"/>
      <c r="C343" s="80"/>
      <c r="D343" s="80"/>
      <c r="E343" s="80"/>
      <c r="F343" s="80"/>
      <c r="G343" s="80"/>
      <c r="H343" s="80"/>
      <c r="I343" s="80"/>
      <c r="J343" s="80"/>
      <c r="K343" s="80"/>
    </row>
    <row r="344" spans="1:11">
      <c r="A344" s="80"/>
      <c r="B344" s="80"/>
      <c r="C344" s="80"/>
      <c r="D344" s="80"/>
      <c r="E344" s="80"/>
      <c r="F344" s="80"/>
      <c r="G344" s="80"/>
      <c r="H344" s="80"/>
      <c r="I344" s="80"/>
      <c r="J344" s="80"/>
      <c r="K344" s="80"/>
    </row>
    <row r="345" spans="1:11" ht="14.25" customHeight="1">
      <c r="A345" s="80"/>
      <c r="B345" s="80"/>
      <c r="C345" s="80"/>
      <c r="D345" s="80"/>
      <c r="E345" s="80"/>
      <c r="F345" s="80"/>
      <c r="G345" s="80"/>
      <c r="H345" s="80"/>
      <c r="I345" s="80"/>
      <c r="J345" s="80"/>
      <c r="K345" s="80"/>
    </row>
    <row r="346" spans="1:11">
      <c r="A346" s="80"/>
      <c r="B346" s="80"/>
      <c r="C346" s="80"/>
      <c r="D346" s="80"/>
      <c r="E346" s="80"/>
      <c r="F346" s="80"/>
      <c r="G346" s="80"/>
      <c r="H346" s="80"/>
      <c r="I346" s="80"/>
      <c r="J346" s="80"/>
      <c r="K346" s="80"/>
    </row>
    <row r="347" spans="1:11" ht="14.25" customHeight="1">
      <c r="A347" s="80"/>
      <c r="B347" s="80"/>
      <c r="C347" s="80"/>
      <c r="D347" s="80"/>
      <c r="E347" s="80"/>
      <c r="F347" s="80"/>
      <c r="G347" s="80"/>
      <c r="H347" s="80"/>
      <c r="I347" s="80"/>
      <c r="J347" s="80"/>
      <c r="K347" s="80"/>
    </row>
    <row r="348" spans="1:11">
      <c r="A348" s="80"/>
      <c r="B348" s="80"/>
      <c r="C348" s="80"/>
      <c r="D348" s="80"/>
      <c r="E348" s="80"/>
      <c r="F348" s="80"/>
      <c r="G348" s="80"/>
      <c r="H348" s="80"/>
      <c r="I348" s="80"/>
      <c r="J348" s="80"/>
      <c r="K348" s="80"/>
    </row>
    <row r="349" spans="1:11" ht="14.25" customHeight="1">
      <c r="A349" s="80"/>
      <c r="B349" s="80"/>
      <c r="C349" s="80"/>
      <c r="D349" s="80"/>
      <c r="E349" s="80"/>
      <c r="F349" s="80"/>
      <c r="G349" s="80"/>
      <c r="H349" s="80"/>
      <c r="I349" s="80"/>
      <c r="J349" s="80"/>
      <c r="K349" s="80"/>
    </row>
    <row r="350" spans="1:11" ht="14.25" customHeight="1">
      <c r="A350" s="80"/>
      <c r="B350" s="80"/>
      <c r="C350" s="80"/>
      <c r="D350" s="80"/>
      <c r="E350" s="80"/>
      <c r="F350" s="80"/>
      <c r="G350" s="80"/>
      <c r="H350" s="80"/>
      <c r="I350" s="80"/>
      <c r="J350" s="80"/>
      <c r="K350" s="80"/>
    </row>
    <row r="351" spans="1:11" ht="18" customHeight="1">
      <c r="A351" s="80"/>
      <c r="B351" s="80"/>
      <c r="C351" s="80"/>
      <c r="D351" s="80"/>
      <c r="E351" s="80"/>
      <c r="F351" s="80"/>
      <c r="G351" s="80"/>
      <c r="H351" s="80"/>
      <c r="I351" s="80"/>
      <c r="J351" s="80"/>
      <c r="K351" s="80"/>
    </row>
    <row r="352" spans="1:11" ht="18" customHeight="1">
      <c r="A352" s="80"/>
      <c r="B352" s="80"/>
      <c r="C352" s="80"/>
      <c r="D352" s="80"/>
      <c r="E352" s="80"/>
      <c r="F352" s="80"/>
      <c r="G352" s="80"/>
      <c r="H352" s="80"/>
      <c r="I352" s="80"/>
      <c r="J352" s="80"/>
      <c r="K352" s="80"/>
    </row>
    <row r="353" spans="1:11" ht="18" customHeight="1">
      <c r="A353" s="80"/>
      <c r="B353" s="80"/>
      <c r="C353" s="80"/>
      <c r="D353" s="80"/>
      <c r="E353" s="80"/>
      <c r="F353" s="80"/>
      <c r="G353" s="80"/>
      <c r="H353" s="80"/>
      <c r="I353" s="80"/>
      <c r="J353" s="80"/>
      <c r="K353" s="80"/>
    </row>
    <row r="354" spans="1:11" ht="22.7" customHeight="1"/>
    <row r="355" spans="1:11" ht="14.25" customHeight="1"/>
    <row r="356" spans="1:11" ht="14.25" customHeight="1"/>
    <row r="357" spans="1:11" ht="22.7" customHeight="1"/>
    <row r="358" spans="1:11" ht="17.25" customHeight="1"/>
    <row r="359" spans="1:11" ht="15" customHeight="1"/>
    <row r="360" spans="1:11" ht="19.5" customHeight="1"/>
    <row r="361" spans="1:11" ht="39" customHeight="1"/>
    <row r="363" spans="1:11" ht="18" customHeight="1"/>
    <row r="364" spans="1:11" ht="27" customHeight="1"/>
    <row r="365" spans="1:11" ht="28.5" customHeight="1"/>
    <row r="366" spans="1:11" ht="6" customHeight="1"/>
    <row r="367" spans="1:11" ht="17.25" customHeight="1"/>
    <row r="368" spans="1:11" ht="35.25" customHeight="1"/>
    <row r="374" ht="18" customHeight="1"/>
    <row r="375" ht="14.25" customHeight="1"/>
    <row r="376" ht="24.75" customHeight="1"/>
    <row r="377" ht="10.5" customHeight="1"/>
    <row r="378" ht="11.25" customHeight="1"/>
    <row r="379" ht="11.25" customHeight="1"/>
    <row r="380" ht="11.25" customHeight="1"/>
    <row r="381" ht="28.15" customHeight="1"/>
    <row r="382" ht="33" hidden="1" customHeight="1"/>
    <row r="383" ht="33" hidden="1" customHeight="1"/>
    <row r="384" ht="16.5" hidden="1" customHeight="1"/>
    <row r="385" ht="28.15" hidden="1" customHeight="1" thickBot="1"/>
    <row r="386" ht="22.7" customHeight="1"/>
    <row r="387" ht="12.75" customHeight="1"/>
    <row r="388" ht="12.75" customHeight="1"/>
    <row r="389" ht="12.75" customHeight="1"/>
    <row r="390" ht="11.25" customHeight="1"/>
    <row r="391" ht="13.7" customHeight="1"/>
    <row r="392" ht="12" customHeight="1"/>
    <row r="393" ht="10.15" customHeight="1"/>
    <row r="394" ht="11.25" customHeight="1"/>
    <row r="395" ht="11.25" customHeight="1"/>
    <row r="396" ht="11.25" customHeight="1"/>
    <row r="397" ht="13.7" customHeight="1"/>
    <row r="398" ht="21" customHeight="1"/>
    <row r="399" ht="12.75" customHeight="1"/>
    <row r="400" ht="12" customHeight="1"/>
    <row r="401" ht="11.25" customHeight="1"/>
    <row r="402" ht="10.15" customHeight="1"/>
    <row r="403" ht="10.15" customHeight="1"/>
    <row r="404" ht="10.5" customHeight="1"/>
    <row r="405" ht="25.5" customHeight="1"/>
    <row r="406" ht="17.25" customHeight="1"/>
    <row r="407" ht="20.25" customHeight="1"/>
    <row r="409" ht="21.75" customHeight="1"/>
    <row r="410" ht="46.5" customHeight="1"/>
    <row r="411" ht="21" customHeight="1"/>
    <row r="412" ht="29.25" customHeight="1"/>
    <row r="413" ht="21" customHeight="1"/>
    <row r="414" ht="38.25" customHeight="1"/>
    <row r="415" ht="21" customHeight="1"/>
    <row r="416" ht="29.25" customHeight="1"/>
    <row r="417" ht="19.5" customHeight="1"/>
    <row r="418" ht="21.75" customHeight="1"/>
    <row r="419" ht="45" customHeight="1"/>
    <row r="420" ht="10.15" customHeight="1"/>
    <row r="421" ht="11.25" customHeight="1"/>
    <row r="422" ht="19.5" customHeight="1"/>
    <row r="424" ht="10.5" customHeight="1"/>
    <row r="425" ht="8.25" customHeight="1"/>
    <row r="426" ht="10.5" customHeight="1"/>
  </sheetData>
  <mergeCells count="712">
    <mergeCell ref="A1:D1"/>
    <mergeCell ref="A2:B2"/>
    <mergeCell ref="C2:K2"/>
    <mergeCell ref="A3:B3"/>
    <mergeCell ref="C3:K3"/>
    <mergeCell ref="A4:K4"/>
    <mergeCell ref="A9:B9"/>
    <mergeCell ref="D9:G9"/>
    <mergeCell ref="I9:K9"/>
    <mergeCell ref="A11:B11"/>
    <mergeCell ref="A5:K5"/>
    <mergeCell ref="A6:K6"/>
    <mergeCell ref="B7:C7"/>
    <mergeCell ref="D7:E7"/>
    <mergeCell ref="F7:K7"/>
    <mergeCell ref="A8:K8"/>
    <mergeCell ref="A10:B10"/>
    <mergeCell ref="C10:C11"/>
    <mergeCell ref="D10:G11"/>
    <mergeCell ref="H10:H11"/>
    <mergeCell ref="I10:K11"/>
    <mergeCell ref="A14:K14"/>
    <mergeCell ref="A15:K15"/>
    <mergeCell ref="B16:C16"/>
    <mergeCell ref="E16:F16"/>
    <mergeCell ref="H16:I16"/>
    <mergeCell ref="J16:K16"/>
    <mergeCell ref="A12:A13"/>
    <mergeCell ref="B12:E13"/>
    <mergeCell ref="G12:H12"/>
    <mergeCell ref="J12:K12"/>
    <mergeCell ref="F13:H13"/>
    <mergeCell ref="I13:K13"/>
    <mergeCell ref="A21:B21"/>
    <mergeCell ref="C21:F21"/>
    <mergeCell ref="G21:H21"/>
    <mergeCell ref="I21:K21"/>
    <mergeCell ref="A22:F22"/>
    <mergeCell ref="G22:K22"/>
    <mergeCell ref="A17:K17"/>
    <mergeCell ref="A18:F18"/>
    <mergeCell ref="G18:K18"/>
    <mergeCell ref="G19:K19"/>
    <mergeCell ref="G20:K20"/>
    <mergeCell ref="B19:F19"/>
    <mergeCell ref="B20:F20"/>
    <mergeCell ref="B26:D26"/>
    <mergeCell ref="E26:F26"/>
    <mergeCell ref="G26:H26"/>
    <mergeCell ref="J26:K26"/>
    <mergeCell ref="B27:D27"/>
    <mergeCell ref="E27:F27"/>
    <mergeCell ref="G27:H27"/>
    <mergeCell ref="J27:K27"/>
    <mergeCell ref="A23:F23"/>
    <mergeCell ref="G23:K23"/>
    <mergeCell ref="A24:B24"/>
    <mergeCell ref="D24:F24"/>
    <mergeCell ref="H24:K24"/>
    <mergeCell ref="B25:D25"/>
    <mergeCell ref="E25:F25"/>
    <mergeCell ref="G25:H25"/>
    <mergeCell ref="J25:K25"/>
    <mergeCell ref="A28:K28"/>
    <mergeCell ref="B29:D29"/>
    <mergeCell ref="E29:F29"/>
    <mergeCell ref="G29:H29"/>
    <mergeCell ref="J29:K29"/>
    <mergeCell ref="B30:D30"/>
    <mergeCell ref="E30:F30"/>
    <mergeCell ref="G30:H30"/>
    <mergeCell ref="J30:K30"/>
    <mergeCell ref="A33:K33"/>
    <mergeCell ref="A34:K34"/>
    <mergeCell ref="B35:D35"/>
    <mergeCell ref="E35:F35"/>
    <mergeCell ref="A36:F36"/>
    <mergeCell ref="G36:K36"/>
    <mergeCell ref="B31:D31"/>
    <mergeCell ref="E31:F31"/>
    <mergeCell ref="G31:H31"/>
    <mergeCell ref="J31:K31"/>
    <mergeCell ref="B32:D32"/>
    <mergeCell ref="E32:F32"/>
    <mergeCell ref="G32:K32"/>
    <mergeCell ref="B40:K40"/>
    <mergeCell ref="A41:K41"/>
    <mergeCell ref="B42:K42"/>
    <mergeCell ref="B43:K43"/>
    <mergeCell ref="B44:K44"/>
    <mergeCell ref="B45:K45"/>
    <mergeCell ref="A37:K37"/>
    <mergeCell ref="B38:C38"/>
    <mergeCell ref="E38:G38"/>
    <mergeCell ref="I38:K38"/>
    <mergeCell ref="B39:C39"/>
    <mergeCell ref="E39:K39"/>
    <mergeCell ref="B50:E50"/>
    <mergeCell ref="H50:J50"/>
    <mergeCell ref="B51:E51"/>
    <mergeCell ref="H51:J51"/>
    <mergeCell ref="B52:E52"/>
    <mergeCell ref="H52:J52"/>
    <mergeCell ref="B46:K46"/>
    <mergeCell ref="A47:K47"/>
    <mergeCell ref="A48:E48"/>
    <mergeCell ref="G48:J48"/>
    <mergeCell ref="B49:E49"/>
    <mergeCell ref="H49:J49"/>
    <mergeCell ref="B53:E53"/>
    <mergeCell ref="H53:J53"/>
    <mergeCell ref="B54:E54"/>
    <mergeCell ref="H54:J54"/>
    <mergeCell ref="A55:K55"/>
    <mergeCell ref="A56:C56"/>
    <mergeCell ref="E56:F56"/>
    <mergeCell ref="H56:I56"/>
    <mergeCell ref="J56:K56"/>
    <mergeCell ref="A62:K62"/>
    <mergeCell ref="B63:J63"/>
    <mergeCell ref="A64:K64"/>
    <mergeCell ref="A65:J65"/>
    <mergeCell ref="A66:K66"/>
    <mergeCell ref="A67:K67"/>
    <mergeCell ref="A57:C57"/>
    <mergeCell ref="A58:C58"/>
    <mergeCell ref="H58:I58"/>
    <mergeCell ref="A59:I59"/>
    <mergeCell ref="A60:K60"/>
    <mergeCell ref="A61:K61"/>
    <mergeCell ref="A68:K68"/>
    <mergeCell ref="A69:K69"/>
    <mergeCell ref="A70:K70"/>
    <mergeCell ref="A71:K71"/>
    <mergeCell ref="A72:K72"/>
    <mergeCell ref="A73:C73"/>
    <mergeCell ref="D73:E73"/>
    <mergeCell ref="F73:G73"/>
    <mergeCell ref="H73:I73"/>
    <mergeCell ref="J73:K73"/>
    <mergeCell ref="A74:C74"/>
    <mergeCell ref="D74:E74"/>
    <mergeCell ref="F74:G74"/>
    <mergeCell ref="H74:I74"/>
    <mergeCell ref="J74:K74"/>
    <mergeCell ref="A75:C76"/>
    <mergeCell ref="D75:E75"/>
    <mergeCell ref="F75:G75"/>
    <mergeCell ref="H75:I76"/>
    <mergeCell ref="J75:K75"/>
    <mergeCell ref="D76:E76"/>
    <mergeCell ref="F76:G76"/>
    <mergeCell ref="J76:K76"/>
    <mergeCell ref="A77:C78"/>
    <mergeCell ref="D77:E77"/>
    <mergeCell ref="F77:G77"/>
    <mergeCell ref="H77:I78"/>
    <mergeCell ref="J77:K77"/>
    <mergeCell ref="D78:E78"/>
    <mergeCell ref="F78:G78"/>
    <mergeCell ref="A81:C82"/>
    <mergeCell ref="D81:E81"/>
    <mergeCell ref="F81:G81"/>
    <mergeCell ref="H81:I82"/>
    <mergeCell ref="J81:K81"/>
    <mergeCell ref="D82:E82"/>
    <mergeCell ref="F82:G82"/>
    <mergeCell ref="J82:K82"/>
    <mergeCell ref="J78:K78"/>
    <mergeCell ref="A79:C80"/>
    <mergeCell ref="D79:E79"/>
    <mergeCell ref="F79:G79"/>
    <mergeCell ref="H79:I80"/>
    <mergeCell ref="J79:K79"/>
    <mergeCell ref="D80:E80"/>
    <mergeCell ref="F80:G80"/>
    <mergeCell ref="J80:K80"/>
    <mergeCell ref="R84:R85"/>
    <mergeCell ref="A85:C86"/>
    <mergeCell ref="D85:E85"/>
    <mergeCell ref="F85:G85"/>
    <mergeCell ref="H85:I86"/>
    <mergeCell ref="J85:K85"/>
    <mergeCell ref="D86:E86"/>
    <mergeCell ref="F86:G86"/>
    <mergeCell ref="J86:K86"/>
    <mergeCell ref="A83:C84"/>
    <mergeCell ref="D83:E83"/>
    <mergeCell ref="F83:G83"/>
    <mergeCell ref="H83:I84"/>
    <mergeCell ref="J83:K83"/>
    <mergeCell ref="D84:E84"/>
    <mergeCell ref="F84:G84"/>
    <mergeCell ref="J84:K84"/>
    <mergeCell ref="A87:C88"/>
    <mergeCell ref="D87:E87"/>
    <mergeCell ref="F87:G87"/>
    <mergeCell ref="H87:I88"/>
    <mergeCell ref="J87:K87"/>
    <mergeCell ref="R87:R88"/>
    <mergeCell ref="D88:E88"/>
    <mergeCell ref="F88:G88"/>
    <mergeCell ref="J88:K88"/>
    <mergeCell ref="A91:C92"/>
    <mergeCell ref="D91:E91"/>
    <mergeCell ref="F91:G91"/>
    <mergeCell ref="H91:I92"/>
    <mergeCell ref="J91:K91"/>
    <mergeCell ref="D92:E92"/>
    <mergeCell ref="F92:G92"/>
    <mergeCell ref="J92:K92"/>
    <mergeCell ref="A89:C90"/>
    <mergeCell ref="D89:E89"/>
    <mergeCell ref="F89:G89"/>
    <mergeCell ref="H89:I90"/>
    <mergeCell ref="J89:K89"/>
    <mergeCell ref="D90:E90"/>
    <mergeCell ref="F90:G90"/>
    <mergeCell ref="J90:K90"/>
    <mergeCell ref="A95:I95"/>
    <mergeCell ref="J95:K95"/>
    <mergeCell ref="A96:I96"/>
    <mergeCell ref="J96:K96"/>
    <mergeCell ref="A97:K97"/>
    <mergeCell ref="A98:K98"/>
    <mergeCell ref="A93:C94"/>
    <mergeCell ref="D93:E93"/>
    <mergeCell ref="F93:G93"/>
    <mergeCell ref="H93:I94"/>
    <mergeCell ref="J93:K93"/>
    <mergeCell ref="D94:E94"/>
    <mergeCell ref="F94:G94"/>
    <mergeCell ref="J94:K94"/>
    <mergeCell ref="A99:C99"/>
    <mergeCell ref="D99:E99"/>
    <mergeCell ref="F99:G99"/>
    <mergeCell ref="H99:I99"/>
    <mergeCell ref="J99:K99"/>
    <mergeCell ref="A100:C100"/>
    <mergeCell ref="D100:E100"/>
    <mergeCell ref="F100:G100"/>
    <mergeCell ref="H100:I100"/>
    <mergeCell ref="J100:K100"/>
    <mergeCell ref="A103:C104"/>
    <mergeCell ref="D103:E103"/>
    <mergeCell ref="F103:G103"/>
    <mergeCell ref="H103:I104"/>
    <mergeCell ref="J103:K103"/>
    <mergeCell ref="D104:E104"/>
    <mergeCell ref="F104:G104"/>
    <mergeCell ref="J104:K104"/>
    <mergeCell ref="A101:C102"/>
    <mergeCell ref="D101:E101"/>
    <mergeCell ref="F101:G101"/>
    <mergeCell ref="H101:I102"/>
    <mergeCell ref="J101:K101"/>
    <mergeCell ref="D102:E102"/>
    <mergeCell ref="F102:G102"/>
    <mergeCell ref="J102:K102"/>
    <mergeCell ref="A107:C108"/>
    <mergeCell ref="D107:E107"/>
    <mergeCell ref="F107:G107"/>
    <mergeCell ref="H107:I108"/>
    <mergeCell ref="J107:K107"/>
    <mergeCell ref="D108:E108"/>
    <mergeCell ref="F108:G108"/>
    <mergeCell ref="J108:K108"/>
    <mergeCell ref="A105:C106"/>
    <mergeCell ref="D105:E105"/>
    <mergeCell ref="F105:G105"/>
    <mergeCell ref="H105:I106"/>
    <mergeCell ref="J105:K105"/>
    <mergeCell ref="D106:E106"/>
    <mergeCell ref="F106:G106"/>
    <mergeCell ref="J106:K106"/>
    <mergeCell ref="A111:C112"/>
    <mergeCell ref="D111:E111"/>
    <mergeCell ref="F111:G111"/>
    <mergeCell ref="H111:I112"/>
    <mergeCell ref="J111:K111"/>
    <mergeCell ref="D112:E112"/>
    <mergeCell ref="F112:G112"/>
    <mergeCell ref="J112:K112"/>
    <mergeCell ref="A109:C110"/>
    <mergeCell ref="D109:E109"/>
    <mergeCell ref="F109:G109"/>
    <mergeCell ref="H109:I110"/>
    <mergeCell ref="J109:K109"/>
    <mergeCell ref="D110:E110"/>
    <mergeCell ref="F110:G110"/>
    <mergeCell ref="J110:K110"/>
    <mergeCell ref="A115:C116"/>
    <mergeCell ref="D115:E115"/>
    <mergeCell ref="F115:G115"/>
    <mergeCell ref="H115:I116"/>
    <mergeCell ref="J115:K115"/>
    <mergeCell ref="D116:E116"/>
    <mergeCell ref="F116:G116"/>
    <mergeCell ref="J116:K116"/>
    <mergeCell ref="A113:C114"/>
    <mergeCell ref="D113:E113"/>
    <mergeCell ref="F113:G113"/>
    <mergeCell ref="H113:I114"/>
    <mergeCell ref="J113:K113"/>
    <mergeCell ref="D114:E114"/>
    <mergeCell ref="F114:G114"/>
    <mergeCell ref="J114:K114"/>
    <mergeCell ref="A119:C120"/>
    <mergeCell ref="D119:E119"/>
    <mergeCell ref="F119:G119"/>
    <mergeCell ref="H119:I120"/>
    <mergeCell ref="J119:K119"/>
    <mergeCell ref="D120:E120"/>
    <mergeCell ref="F120:G120"/>
    <mergeCell ref="J120:K120"/>
    <mergeCell ref="A117:C118"/>
    <mergeCell ref="D117:E117"/>
    <mergeCell ref="F117:G117"/>
    <mergeCell ref="H117:I118"/>
    <mergeCell ref="J117:K117"/>
    <mergeCell ref="D118:E118"/>
    <mergeCell ref="F118:G118"/>
    <mergeCell ref="J118:K118"/>
    <mergeCell ref="A123:I123"/>
    <mergeCell ref="J123:K123"/>
    <mergeCell ref="A124:I124"/>
    <mergeCell ref="J124:K124"/>
    <mergeCell ref="A125:K125"/>
    <mergeCell ref="A126:K126"/>
    <mergeCell ref="A121:C122"/>
    <mergeCell ref="D121:E121"/>
    <mergeCell ref="F121:G121"/>
    <mergeCell ref="H121:I122"/>
    <mergeCell ref="J121:K121"/>
    <mergeCell ref="D122:E122"/>
    <mergeCell ref="F122:G122"/>
    <mergeCell ref="J122:K122"/>
    <mergeCell ref="A127:C127"/>
    <mergeCell ref="D127:E127"/>
    <mergeCell ref="F127:G127"/>
    <mergeCell ref="H127:I127"/>
    <mergeCell ref="J127:K127"/>
    <mergeCell ref="A128:C128"/>
    <mergeCell ref="D128:E128"/>
    <mergeCell ref="F128:G128"/>
    <mergeCell ref="H128:I128"/>
    <mergeCell ref="J128:K128"/>
    <mergeCell ref="A131:C132"/>
    <mergeCell ref="D131:E131"/>
    <mergeCell ref="F131:G131"/>
    <mergeCell ref="H131:I132"/>
    <mergeCell ref="J131:K131"/>
    <mergeCell ref="D132:E132"/>
    <mergeCell ref="F132:G132"/>
    <mergeCell ref="J132:K132"/>
    <mergeCell ref="A129:C130"/>
    <mergeCell ref="D129:E129"/>
    <mergeCell ref="F129:G129"/>
    <mergeCell ref="H129:I130"/>
    <mergeCell ref="J129:K129"/>
    <mergeCell ref="D130:E130"/>
    <mergeCell ref="F130:G130"/>
    <mergeCell ref="J130:K130"/>
    <mergeCell ref="A135:C136"/>
    <mergeCell ref="D135:E135"/>
    <mergeCell ref="F135:G135"/>
    <mergeCell ref="H135:I136"/>
    <mergeCell ref="J135:K135"/>
    <mergeCell ref="D136:E136"/>
    <mergeCell ref="F136:G136"/>
    <mergeCell ref="J136:K136"/>
    <mergeCell ref="A133:C134"/>
    <mergeCell ref="D133:E133"/>
    <mergeCell ref="F133:G133"/>
    <mergeCell ref="H133:I134"/>
    <mergeCell ref="J133:K133"/>
    <mergeCell ref="D134:E134"/>
    <mergeCell ref="F134:G134"/>
    <mergeCell ref="J134:K134"/>
    <mergeCell ref="A139:C140"/>
    <mergeCell ref="D139:E139"/>
    <mergeCell ref="F139:G139"/>
    <mergeCell ref="H139:I140"/>
    <mergeCell ref="J139:K139"/>
    <mergeCell ref="D140:E140"/>
    <mergeCell ref="F140:G140"/>
    <mergeCell ref="J140:K140"/>
    <mergeCell ref="A137:C138"/>
    <mergeCell ref="D137:E137"/>
    <mergeCell ref="F137:G137"/>
    <mergeCell ref="H137:I138"/>
    <mergeCell ref="J137:K137"/>
    <mergeCell ref="D138:E138"/>
    <mergeCell ref="F138:G138"/>
    <mergeCell ref="J138:K138"/>
    <mergeCell ref="A143:C144"/>
    <mergeCell ref="D143:E143"/>
    <mergeCell ref="F143:G143"/>
    <mergeCell ref="H143:I144"/>
    <mergeCell ref="J143:K143"/>
    <mergeCell ref="D144:E144"/>
    <mergeCell ref="F144:G144"/>
    <mergeCell ref="J144:K144"/>
    <mergeCell ref="A141:C142"/>
    <mergeCell ref="D141:E141"/>
    <mergeCell ref="F141:G141"/>
    <mergeCell ref="H141:I142"/>
    <mergeCell ref="J141:K141"/>
    <mergeCell ref="D142:E142"/>
    <mergeCell ref="F142:G142"/>
    <mergeCell ref="J142:K142"/>
    <mergeCell ref="A147:C148"/>
    <mergeCell ref="D147:E147"/>
    <mergeCell ref="F147:G147"/>
    <mergeCell ref="H147:I148"/>
    <mergeCell ref="J147:K147"/>
    <mergeCell ref="D148:E148"/>
    <mergeCell ref="F148:G148"/>
    <mergeCell ref="J148:K148"/>
    <mergeCell ref="A145:C146"/>
    <mergeCell ref="D145:E145"/>
    <mergeCell ref="F145:G145"/>
    <mergeCell ref="H145:I146"/>
    <mergeCell ref="J145:K145"/>
    <mergeCell ref="D146:E146"/>
    <mergeCell ref="F146:G146"/>
    <mergeCell ref="J146:K146"/>
    <mergeCell ref="A151:I151"/>
    <mergeCell ref="J151:K151"/>
    <mergeCell ref="A152:I152"/>
    <mergeCell ref="J152:K152"/>
    <mergeCell ref="A153:K153"/>
    <mergeCell ref="A154:K154"/>
    <mergeCell ref="A149:C150"/>
    <mergeCell ref="D149:E149"/>
    <mergeCell ref="F149:G149"/>
    <mergeCell ref="H149:I150"/>
    <mergeCell ref="J149:K149"/>
    <mergeCell ref="D150:E150"/>
    <mergeCell ref="F150:G150"/>
    <mergeCell ref="J150:K150"/>
    <mergeCell ref="A157:C158"/>
    <mergeCell ref="D157:E157"/>
    <mergeCell ref="F157:G157"/>
    <mergeCell ref="H157:I158"/>
    <mergeCell ref="J157:K157"/>
    <mergeCell ref="D158:E158"/>
    <mergeCell ref="F158:G158"/>
    <mergeCell ref="J158:K158"/>
    <mergeCell ref="A155:C155"/>
    <mergeCell ref="D155:E155"/>
    <mergeCell ref="F155:G155"/>
    <mergeCell ref="H155:I155"/>
    <mergeCell ref="J155:K155"/>
    <mergeCell ref="A156:C156"/>
    <mergeCell ref="D156:E156"/>
    <mergeCell ref="F156:G156"/>
    <mergeCell ref="H156:I156"/>
    <mergeCell ref="J156:K156"/>
    <mergeCell ref="A161:C162"/>
    <mergeCell ref="D161:E161"/>
    <mergeCell ref="F161:G161"/>
    <mergeCell ref="H161:I162"/>
    <mergeCell ref="J161:K161"/>
    <mergeCell ref="D162:E162"/>
    <mergeCell ref="F162:G162"/>
    <mergeCell ref="J162:K162"/>
    <mergeCell ref="A159:C160"/>
    <mergeCell ref="D159:E159"/>
    <mergeCell ref="F159:G159"/>
    <mergeCell ref="H159:I160"/>
    <mergeCell ref="J159:K159"/>
    <mergeCell ref="D160:E160"/>
    <mergeCell ref="F160:G160"/>
    <mergeCell ref="J160:K160"/>
    <mergeCell ref="A165:C166"/>
    <mergeCell ref="D165:E165"/>
    <mergeCell ref="F165:G165"/>
    <mergeCell ref="H165:I166"/>
    <mergeCell ref="J165:K165"/>
    <mergeCell ref="D166:E166"/>
    <mergeCell ref="F166:G166"/>
    <mergeCell ref="J166:K166"/>
    <mergeCell ref="A163:C164"/>
    <mergeCell ref="D163:E163"/>
    <mergeCell ref="F163:G163"/>
    <mergeCell ref="H163:I164"/>
    <mergeCell ref="J163:K163"/>
    <mergeCell ref="D164:E164"/>
    <mergeCell ref="F164:G164"/>
    <mergeCell ref="J164:K164"/>
    <mergeCell ref="A169:C170"/>
    <mergeCell ref="D169:E169"/>
    <mergeCell ref="F169:G169"/>
    <mergeCell ref="H169:I170"/>
    <mergeCell ref="J169:K169"/>
    <mergeCell ref="D170:E170"/>
    <mergeCell ref="F170:G170"/>
    <mergeCell ref="J170:K170"/>
    <mergeCell ref="A167:C168"/>
    <mergeCell ref="D167:E167"/>
    <mergeCell ref="F167:G167"/>
    <mergeCell ref="H167:I168"/>
    <mergeCell ref="J167:K167"/>
    <mergeCell ref="D168:E168"/>
    <mergeCell ref="F168:G168"/>
    <mergeCell ref="J168:K168"/>
    <mergeCell ref="A173:C174"/>
    <mergeCell ref="D173:E173"/>
    <mergeCell ref="F173:G173"/>
    <mergeCell ref="H173:I174"/>
    <mergeCell ref="J173:K173"/>
    <mergeCell ref="D174:E174"/>
    <mergeCell ref="F174:G174"/>
    <mergeCell ref="J174:K174"/>
    <mergeCell ref="A171:C172"/>
    <mergeCell ref="D171:E171"/>
    <mergeCell ref="F171:G171"/>
    <mergeCell ref="H171:I172"/>
    <mergeCell ref="J171:K171"/>
    <mergeCell ref="D172:E172"/>
    <mergeCell ref="F172:G172"/>
    <mergeCell ref="J172:K172"/>
    <mergeCell ref="A177:C178"/>
    <mergeCell ref="D177:E177"/>
    <mergeCell ref="F177:G177"/>
    <mergeCell ref="H177:I178"/>
    <mergeCell ref="J177:K177"/>
    <mergeCell ref="D178:E178"/>
    <mergeCell ref="F178:G178"/>
    <mergeCell ref="J178:K178"/>
    <mergeCell ref="A175:C176"/>
    <mergeCell ref="D175:E175"/>
    <mergeCell ref="F175:G175"/>
    <mergeCell ref="H175:I176"/>
    <mergeCell ref="J175:K175"/>
    <mergeCell ref="D176:E176"/>
    <mergeCell ref="F176:G176"/>
    <mergeCell ref="J176:K176"/>
    <mergeCell ref="A183:K183"/>
    <mergeCell ref="A184:C184"/>
    <mergeCell ref="D184:E184"/>
    <mergeCell ref="F184:G184"/>
    <mergeCell ref="H184:I184"/>
    <mergeCell ref="J184:K184"/>
    <mergeCell ref="A179:I179"/>
    <mergeCell ref="J179:K179"/>
    <mergeCell ref="A180:I180"/>
    <mergeCell ref="J180:K180"/>
    <mergeCell ref="A181:K181"/>
    <mergeCell ref="A182:K182"/>
    <mergeCell ref="A185:C185"/>
    <mergeCell ref="D185:E185"/>
    <mergeCell ref="F185:G185"/>
    <mergeCell ref="H185:I185"/>
    <mergeCell ref="J185:K185"/>
    <mergeCell ref="A186:C187"/>
    <mergeCell ref="D186:E186"/>
    <mergeCell ref="F186:G186"/>
    <mergeCell ref="H186:I187"/>
    <mergeCell ref="J186:K186"/>
    <mergeCell ref="D187:E187"/>
    <mergeCell ref="F187:G187"/>
    <mergeCell ref="J187:K187"/>
    <mergeCell ref="A188:C189"/>
    <mergeCell ref="D188:E188"/>
    <mergeCell ref="F188:G188"/>
    <mergeCell ref="H188:I189"/>
    <mergeCell ref="J188:K188"/>
    <mergeCell ref="D189:E189"/>
    <mergeCell ref="F189:G189"/>
    <mergeCell ref="A192:C193"/>
    <mergeCell ref="D192:E192"/>
    <mergeCell ref="F192:G192"/>
    <mergeCell ref="H192:I193"/>
    <mergeCell ref="J192:K192"/>
    <mergeCell ref="D193:E193"/>
    <mergeCell ref="F193:G193"/>
    <mergeCell ref="J193:K193"/>
    <mergeCell ref="J189:K189"/>
    <mergeCell ref="A190:C191"/>
    <mergeCell ref="D190:E190"/>
    <mergeCell ref="F190:G190"/>
    <mergeCell ref="H190:I191"/>
    <mergeCell ref="J190:K190"/>
    <mergeCell ref="D191:E191"/>
    <mergeCell ref="F191:G191"/>
    <mergeCell ref="J191:K191"/>
    <mergeCell ref="A196:C197"/>
    <mergeCell ref="D196:E196"/>
    <mergeCell ref="F196:G196"/>
    <mergeCell ref="H196:I197"/>
    <mergeCell ref="J196:K196"/>
    <mergeCell ref="D197:E197"/>
    <mergeCell ref="F197:G197"/>
    <mergeCell ref="J197:K197"/>
    <mergeCell ref="A194:C195"/>
    <mergeCell ref="D194:E194"/>
    <mergeCell ref="F194:G194"/>
    <mergeCell ref="H194:I195"/>
    <mergeCell ref="J194:K194"/>
    <mergeCell ref="D195:E195"/>
    <mergeCell ref="F195:G195"/>
    <mergeCell ref="J195:K195"/>
    <mergeCell ref="A200:C201"/>
    <mergeCell ref="D200:E200"/>
    <mergeCell ref="F200:G200"/>
    <mergeCell ref="H200:I201"/>
    <mergeCell ref="J200:K200"/>
    <mergeCell ref="D201:E201"/>
    <mergeCell ref="F201:G201"/>
    <mergeCell ref="J201:K201"/>
    <mergeCell ref="A198:C199"/>
    <mergeCell ref="D198:E198"/>
    <mergeCell ref="F198:G198"/>
    <mergeCell ref="H198:I199"/>
    <mergeCell ref="J198:K198"/>
    <mergeCell ref="D199:E199"/>
    <mergeCell ref="F199:G199"/>
    <mergeCell ref="J199:K199"/>
    <mergeCell ref="A204:C205"/>
    <mergeCell ref="D204:E204"/>
    <mergeCell ref="F204:G204"/>
    <mergeCell ref="H204:I205"/>
    <mergeCell ref="J204:K204"/>
    <mergeCell ref="D205:E205"/>
    <mergeCell ref="F205:G205"/>
    <mergeCell ref="J205:K205"/>
    <mergeCell ref="A202:C203"/>
    <mergeCell ref="D202:E202"/>
    <mergeCell ref="F202:G202"/>
    <mergeCell ref="H202:I203"/>
    <mergeCell ref="J202:K202"/>
    <mergeCell ref="D203:E203"/>
    <mergeCell ref="F203:G203"/>
    <mergeCell ref="J203:K203"/>
    <mergeCell ref="A210:H210"/>
    <mergeCell ref="I210:K210"/>
    <mergeCell ref="A211:H211"/>
    <mergeCell ref="I211:K213"/>
    <mergeCell ref="A212:H212"/>
    <mergeCell ref="A213:H213"/>
    <mergeCell ref="A206:I206"/>
    <mergeCell ref="J206:K206"/>
    <mergeCell ref="A207:I207"/>
    <mergeCell ref="J207:K207"/>
    <mergeCell ref="A208:K208"/>
    <mergeCell ref="A209:H209"/>
    <mergeCell ref="I209:K209"/>
    <mergeCell ref="B218:D218"/>
    <mergeCell ref="F218:G218"/>
    <mergeCell ref="A219:K219"/>
    <mergeCell ref="A220:F220"/>
    <mergeCell ref="G220:K220"/>
    <mergeCell ref="A221:F221"/>
    <mergeCell ref="G221:K221"/>
    <mergeCell ref="A214:K214"/>
    <mergeCell ref="B215:C215"/>
    <mergeCell ref="E215:G215"/>
    <mergeCell ref="I215:K215"/>
    <mergeCell ref="A216:K216"/>
    <mergeCell ref="B217:D217"/>
    <mergeCell ref="F217:G217"/>
    <mergeCell ref="I217:K217"/>
    <mergeCell ref="A225:F225"/>
    <mergeCell ref="G225:K225"/>
    <mergeCell ref="A226:F226"/>
    <mergeCell ref="G226:K226"/>
    <mergeCell ref="A227:F227"/>
    <mergeCell ref="G227:K227"/>
    <mergeCell ref="A222:F222"/>
    <mergeCell ref="G222:K222"/>
    <mergeCell ref="A223:F223"/>
    <mergeCell ref="G223:K223"/>
    <mergeCell ref="A224:F224"/>
    <mergeCell ref="G224:K224"/>
    <mergeCell ref="A233:B233"/>
    <mergeCell ref="C233:K233"/>
    <mergeCell ref="A234:B234"/>
    <mergeCell ref="C234:K234"/>
    <mergeCell ref="A235:B235"/>
    <mergeCell ref="C235:K235"/>
    <mergeCell ref="A228:F228"/>
    <mergeCell ref="G228:K228"/>
    <mergeCell ref="A229:K229"/>
    <mergeCell ref="A230:K230"/>
    <mergeCell ref="A231:K231"/>
    <mergeCell ref="A232:B232"/>
    <mergeCell ref="C232:K232"/>
    <mergeCell ref="A250:K250"/>
    <mergeCell ref="A251:K251"/>
    <mergeCell ref="A252:K252"/>
    <mergeCell ref="A253:K253"/>
    <mergeCell ref="A254:K254"/>
    <mergeCell ref="A244:K244"/>
    <mergeCell ref="A245:K245"/>
    <mergeCell ref="A246:K246"/>
    <mergeCell ref="A247:K247"/>
    <mergeCell ref="A248:K248"/>
    <mergeCell ref="A249:K249"/>
    <mergeCell ref="A239:B239"/>
    <mergeCell ref="C239:K239"/>
    <mergeCell ref="A240:K240"/>
    <mergeCell ref="A241:K241"/>
    <mergeCell ref="A242:K242"/>
    <mergeCell ref="A243:K243"/>
    <mergeCell ref="A236:B236"/>
    <mergeCell ref="C236:K236"/>
    <mergeCell ref="A237:B237"/>
    <mergeCell ref="C237:K237"/>
    <mergeCell ref="A238:B238"/>
    <mergeCell ref="C238:K238"/>
  </mergeCells>
  <conditionalFormatting sqref="C33:D33 G31:H31 G37:H39 C37:D39 G33:H33">
    <cfRule type="containsText" dxfId="15" priority="18" operator="containsText" text="*">
      <formula>NOT(ISERROR(SEARCH("*",C31)))</formula>
    </cfRule>
  </conditionalFormatting>
  <conditionalFormatting sqref="J26:K26">
    <cfRule type="containsText" dxfId="14" priority="14" operator="containsText" text="*">
      <formula>NOT(ISERROR(SEARCH("*",J26)))</formula>
    </cfRule>
  </conditionalFormatting>
  <conditionalFormatting sqref="I21">
    <cfRule type="containsText" dxfId="13" priority="13" operator="containsText" text="*">
      <formula>NOT(ISERROR(SEARCH("*",I21)))</formula>
    </cfRule>
  </conditionalFormatting>
  <conditionalFormatting sqref="G30:H30">
    <cfRule type="containsText" dxfId="12" priority="11" operator="containsText" text="*">
      <formula>NOT(ISERROR(SEARCH("*",G30)))</formula>
    </cfRule>
  </conditionalFormatting>
  <conditionalFormatting sqref="J30:K30">
    <cfRule type="containsText" dxfId="11" priority="10" operator="containsText" text="*">
      <formula>NOT(ISERROR(SEARCH("*",J30)))</formula>
    </cfRule>
  </conditionalFormatting>
  <conditionalFormatting sqref="H24">
    <cfRule type="expression" dxfId="10" priority="19">
      <formula>COUNTIF(#REF!,C24)</formula>
    </cfRule>
  </conditionalFormatting>
  <conditionalFormatting sqref="D24:F24">
    <cfRule type="expression" dxfId="9" priority="20">
      <formula>COUNTIF(#REF!,#REF!)</formula>
    </cfRule>
  </conditionalFormatting>
  <conditionalFormatting sqref="G32">
    <cfRule type="containsText" dxfId="8" priority="9" operator="containsText" text="*">
      <formula>NOT(ISERROR(SEARCH("*",G32)))</formula>
    </cfRule>
  </conditionalFormatting>
  <conditionalFormatting sqref="G215:H215 C215:D215">
    <cfRule type="containsText" dxfId="7" priority="8" operator="containsText" text="*">
      <formula>NOT(ISERROR(SEARCH("*",C215)))</formula>
    </cfRule>
  </conditionalFormatting>
  <conditionalFormatting sqref="K63">
    <cfRule type="cellIs" dxfId="6" priority="7" operator="equal">
      <formula>FALSE</formula>
    </cfRule>
  </conditionalFormatting>
  <conditionalFormatting sqref="H58:I58">
    <cfRule type="cellIs" dxfId="5" priority="6" operator="equal">
      <formula>FALSE</formula>
    </cfRule>
  </conditionalFormatting>
  <conditionalFormatting sqref="J130:K130">
    <cfRule type="containsText" dxfId="4" priority="4" operator="containsText" text="ARG">
      <formula>NOT(ISERROR(SEARCH("ARG",J130)))</formula>
    </cfRule>
    <cfRule type="containsText" dxfId="3" priority="5" operator="containsText" text="arg">
      <formula>NOT(ISERROR(SEARCH("arg",J130)))</formula>
    </cfRule>
  </conditionalFormatting>
  <conditionalFormatting sqref="G26:H26">
    <cfRule type="containsText" dxfId="2" priority="3" operator="containsText" text="*">
      <formula>NOT(ISERROR(SEARCH("*",G26)))</formula>
    </cfRule>
  </conditionalFormatting>
  <conditionalFormatting sqref="G27:H27">
    <cfRule type="containsText" dxfId="1" priority="2" operator="containsText" text="*">
      <formula>NOT(ISERROR(SEARCH("*",G27)))</formula>
    </cfRule>
  </conditionalFormatting>
  <conditionalFormatting sqref="AM22:AN22">
    <cfRule type="containsText" dxfId="0" priority="1" operator="containsText" text="*">
      <formula>NOT(ISERROR(SEARCH("*",AM22)))</formula>
    </cfRule>
  </conditionalFormatting>
  <dataValidations count="6">
    <dataValidation type="list" allowBlank="1" showInputMessage="1" showErrorMessage="1" sqref="A217:A218 H217:H218 E217:E218">
      <formula1>$M$4:$N$4</formula1>
    </dataValidation>
    <dataValidation type="list" allowBlank="1" showInputMessage="1" showErrorMessage="1" sqref="A63 A215 A16 D16 G16 C24 G24 H38 D38:D39 A38:A40 A42:A46 A49:A54 G49:G54 H215 D215 C9 H9 C10:C11 H10:H11 A12:A13">
      <formula1>$M$2:$N$2</formula1>
    </dataValidation>
    <dataValidation type="list" allowBlank="1" showInputMessage="1" showErrorMessage="1" sqref="S148">
      <formula1>$T$148:$T$149</formula1>
    </dataValidation>
    <dataValidation type="list" allowBlank="1" showInputMessage="1" showErrorMessage="1" sqref="F108 F110 F112 F114 F116 F118 F122 F120 F102 F104 F106 F136 F138 F140 F142 F144 F146 F150 F148 F130 F132 F134">
      <formula1>$U$158:$AB$158</formula1>
    </dataValidation>
    <dataValidation type="list" allowBlank="1" showInputMessage="1" showErrorMessage="1" sqref="F160:G160 F178:G178 F176:G176 F174:G174 F172:G172 F170:G170 F168:G168 F166:G166 F164:G164 F162:G162 F158:G158">
      <formula1>$T$158:$AB$158</formula1>
    </dataValidation>
    <dataValidation type="list" allowBlank="1" showInputMessage="1" showErrorMessage="1" sqref="F201 F90 F88 F86 F84 F82 F80 F78 F76 F92 F94 F187 F189 F191 F193 F195 F197 F203 F199 F205">
      <formula1>$V$158:$AB$158</formula1>
    </dataValidation>
  </dataValidations>
  <printOptions horizontalCentered="1"/>
  <pageMargins left="0.31496062992125984" right="0.31496062992125984" top="0.39370078740157483" bottom="0.39370078740157483" header="0.31496062992125984" footer="0.31496062992125984"/>
  <pageSetup paperSize="9" scale="79" orientation="portrait" r:id="rId1"/>
  <rowBreaks count="5" manualBreakCount="5">
    <brk id="36" max="10" man="1"/>
    <brk id="65" max="10" man="1"/>
    <brk id="124" max="10" man="1"/>
    <brk id="180" max="10" man="1"/>
    <brk id="229" max="10" man="1"/>
  </rowBreaks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0 ZŁ</vt:lpstr>
      <vt:lpstr>NOWY</vt:lpstr>
      <vt:lpstr>'0 ZŁ'!Obszar_wydruku</vt:lpstr>
      <vt:lpstr>NOWY!Obszar_wydruku</vt:lpstr>
    </vt:vector>
  </TitlesOfParts>
  <Company>UMW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umelwo02</dc:creator>
  <cp:lastModifiedBy>umdast01</cp:lastModifiedBy>
  <cp:lastPrinted>2023-06-05T07:53:55Z</cp:lastPrinted>
  <dcterms:created xsi:type="dcterms:W3CDTF">2020-09-21T06:14:10Z</dcterms:created>
  <dcterms:modified xsi:type="dcterms:W3CDTF">2023-06-19T08:14:31Z</dcterms:modified>
</cp:coreProperties>
</file>