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2405" yWindow="-90" windowWidth="14340" windowHeight="10590" tabRatio="780" activeTab="15"/>
  </bookViews>
  <sheets>
    <sheet name="Nota 1" sheetId="67" r:id="rId1"/>
    <sheet name="Nota 2, 3, 4" sheetId="6" r:id="rId2"/>
    <sheet name="Nota 5, 6" sheetId="53" r:id="rId3"/>
    <sheet name="Nota 7" sheetId="60" r:id="rId4"/>
    <sheet name="Nota 8, 9" sheetId="51" r:id="rId5"/>
    <sheet name="Nota 10" sheetId="61" r:id="rId6"/>
    <sheet name="Nota 11 12" sheetId="40" r:id="rId7"/>
    <sheet name="Nota 13" sheetId="63" r:id="rId8"/>
    <sheet name="Nota14, 15, 16, 17" sheetId="16" r:id="rId9"/>
    <sheet name="Nota 18" sheetId="42" r:id="rId10"/>
    <sheet name="Nota 19" sheetId="28" r:id="rId11"/>
    <sheet name="Nota 20, 21" sheetId="64" r:id="rId12"/>
    <sheet name="Nota 22" sheetId="65" r:id="rId13"/>
    <sheet name="zał. 2 do bilansu" sheetId="71" r:id="rId14"/>
    <sheet name="zał. 3 do RZiS" sheetId="73" r:id="rId15"/>
    <sheet name="zał. 4 do ZZwF" sheetId="72" r:id="rId16"/>
    <sheet name="Arkusz1" sheetId="74" r:id="rId17"/>
    <sheet name="Arkusz2" sheetId="75" r:id="rId18"/>
  </sheets>
  <definedNames>
    <definedName name="ColumnTitle" localSheetId="11">'Nota 20, 21'!$A$8</definedName>
    <definedName name="ColumnTitle" localSheetId="12">'Nota 22'!$A$2</definedName>
    <definedName name="ColumnTitle">'Nota 22'!$A$2</definedName>
    <definedName name="ColumnTitle_9fea9f41749c4dd2a2f8e174ea47200d" localSheetId="4">'Nota 8, 9'!$I$1</definedName>
    <definedName name="_xlnm.Print_Area" localSheetId="5">'Nota 10'!$A$1:$F$97</definedName>
    <definedName name="_xlnm.Print_Area" localSheetId="9">'Nota 18'!$A$1:$D$36</definedName>
    <definedName name="_xlnm.Print_Area" localSheetId="10">'Nota 19'!$A$1:$D$30</definedName>
    <definedName name="_xlnm.Print_Area" localSheetId="11">'Nota 20, 21'!$A$1:$C$14</definedName>
    <definedName name="_xlnm.Print_Area" localSheetId="12">'Nota 22'!$A$1:$C$37</definedName>
    <definedName name="_xlnm.Print_Area" localSheetId="2">'Nota 5, 6'!$A$1:$F$28</definedName>
    <definedName name="_xlnm.Print_Area" localSheetId="14">'zał. 3 do RZiS'!$A$1:$F$252</definedName>
    <definedName name="TitleRegion1.A2.B250.1">#REF!</definedName>
    <definedName name="TitleRegion1.A2.C5.11">#REF!</definedName>
    <definedName name="TitleRegion1.A2.D33.12">'Nota 19'!$A$2</definedName>
    <definedName name="TitleRegion1.A2.D34.11" localSheetId="9">'Nota 18'!$A$2</definedName>
    <definedName name="TitleRegion1.A2.D34.12">'Nota 18'!$A$2</definedName>
    <definedName name="TitleRegion1.A2.D9.10">'Nota14, 15, 16, 17'!$A$2</definedName>
    <definedName name="TitleRegion1.A2.D9.19" localSheetId="8">'Nota14, 15, 16, 17'!$A$2</definedName>
    <definedName name="TitleRegion1.A2.E10.2" localSheetId="1">'Nota 2, 3, 4'!$A$2</definedName>
    <definedName name="TitleRegion1.A2.E10.3">'Nota 2, 3, 4'!$A$2</definedName>
    <definedName name="TitleRegion1.A2.E5.8" localSheetId="7">'Nota 13'!$A$2</definedName>
    <definedName name="TitleRegion1.A2.E5.9">'Nota 13'!$A$2</definedName>
    <definedName name="TitleRegion1.A2.E6.3" localSheetId="1">'Nota 5, 6'!$A$2</definedName>
    <definedName name="TitleRegion1.A2.E6.3" localSheetId="2">'Nota 5, 6'!$A$2</definedName>
    <definedName name="TitleRegion1.A2.E6.4">'Nota 5, 6'!$A$2</definedName>
    <definedName name="TitleRegion1.A2.E69.6" localSheetId="5">'Nota 10'!$A$3</definedName>
    <definedName name="TitleRegion1.A2.E69.7">'Nota 10'!$A$3</definedName>
    <definedName name="TitleRegion1.A2.F23.4" localSheetId="1">'Nota 7'!$A$2</definedName>
    <definedName name="TitleRegion1.A2.F23.4" localSheetId="3">'Nota 7'!$A$2</definedName>
    <definedName name="TitleRegion1.A2.F23.5">'Nota 7'!$A$2</definedName>
    <definedName name="TitleRegion1.A2.F5.7" localSheetId="6">'Nota 11 12'!#REF!</definedName>
    <definedName name="TitleRegion1.A2.F5.8">'Nota 11 12'!#REF!</definedName>
    <definedName name="TitleRegion1.A2.H10.5" localSheetId="1">'Nota 8, 9'!$A$2</definedName>
    <definedName name="TitleRegion1.A2.H10.5" localSheetId="4">'Nota 8, 9'!$A$2</definedName>
    <definedName name="TitleRegion1.A2.H10.6">'Nota 8, 9'!$A$2</definedName>
    <definedName name="TitleRegion1.A2.N31.1" localSheetId="0">'Nota 1'!#REF!</definedName>
    <definedName name="TitleRegion1.A2.N31.2">'Nota 1'!#REF!</definedName>
    <definedName name="TitleRegion2.A11.D18.10">'Nota14, 15, 16, 17'!$A$12</definedName>
    <definedName name="TitleRegion2.A11.D18.9" localSheetId="8">'Nota14, 15, 16, 17'!$A$12</definedName>
    <definedName name="TitleRegion2.A12.H17.5" localSheetId="1">'Nota 8, 9'!$A$12</definedName>
    <definedName name="TitleRegion2.A12.H17.5" localSheetId="4">'Nota 8, 9'!$A$12</definedName>
    <definedName name="TitleRegion2.A12.H17.6">'Nota 8, 9'!$A$12</definedName>
    <definedName name="TitleRegion2.A13.F15.2" localSheetId="1">'Nota 2, 3, 4'!$A$13</definedName>
    <definedName name="TitleRegion2.A13.F15.3">'Nota 2, 3, 4'!$A$13</definedName>
    <definedName name="TitleRegion2.A25.F46.4" localSheetId="1">'Nota 7'!$A$23</definedName>
    <definedName name="TitleRegion2.A25.F46.4" localSheetId="3">'Nota 7'!$A$23</definedName>
    <definedName name="TitleRegion2.A25.F46.5">'Nota 7'!$A$23</definedName>
    <definedName name="TitleRegion2.A7.D10.11">#REF!</definedName>
    <definedName name="TitleRegion2.A71.E138.6" localSheetId="5">'Nota 10'!$A$64</definedName>
    <definedName name="TitleRegion2.A71.E138.7">'Nota 10'!$A$64</definedName>
    <definedName name="TitleRegion2.A8.J15.7" localSheetId="6">'Nota 11 12'!$A$2</definedName>
    <definedName name="TitleRegion2.A8.J15.8">'Nota 11 12'!$A$2</definedName>
    <definedName name="TitleRegion2.A9.D19.3" localSheetId="1">'Nota 5, 6'!$A$9</definedName>
    <definedName name="TitleRegion2.A9.D19.3" localSheetId="2">'Nota 5, 6'!$A$9</definedName>
    <definedName name="TitleRegion2.A9.D19.4">'Nota 5, 6'!$A$9</definedName>
    <definedName name="TitleRegion3.A18.F25.2" localSheetId="1">'Nota 2, 3, 4'!$A$18</definedName>
    <definedName name="TitleRegion3.A18.F25.3">'Nota 2, 3, 4'!$A$18</definedName>
    <definedName name="TitleRegion3.A18.N22.7" localSheetId="6">'Nota 11 12'!$A$10</definedName>
    <definedName name="TitleRegion3.A18.N22.8">'Nota 11 12'!$A$10</definedName>
    <definedName name="TitleRegion3.A20.D24.10">'Nota14, 15, 16, 17'!$A$21</definedName>
    <definedName name="TitleRegion3.A21.D31.3" localSheetId="1">'Nota 5, 6'!$A$20</definedName>
    <definedName name="TitleRegion3.A21.D31.3" localSheetId="2">'Nota 5, 6'!$A$20</definedName>
    <definedName name="TitleRegion3.A21.D31.4">'Nota 5, 6'!$A$20</definedName>
    <definedName name="TitleRegion4.A26.D27.10">'Nota14, 15, 16, 17'!$A$27</definedName>
    <definedName name="TitleRegion4.A26.D27.9" localSheetId="8">'Nota14, 15, 16, 17'!$A$27</definedName>
  </definedNames>
  <calcPr calcId="125725"/>
</workbook>
</file>

<file path=xl/calcChain.xml><?xml version="1.0" encoding="utf-8"?>
<calcChain xmlns="http://schemas.openxmlformats.org/spreadsheetml/2006/main">
  <c r="D33" i="42"/>
  <c r="D32" l="1"/>
  <c r="C7"/>
  <c r="F9" i="51"/>
  <c r="G9"/>
  <c r="H9" s="1"/>
  <c r="D9" i="28"/>
  <c r="G11" i="67" l="1"/>
  <c r="G6"/>
  <c r="D17" i="42"/>
  <c r="D25" i="28"/>
  <c r="D24"/>
  <c r="D18"/>
  <c r="D15"/>
  <c r="D13"/>
  <c r="D7"/>
  <c r="D22" i="53"/>
  <c r="D8" i="28" l="1"/>
  <c r="D15" i="16"/>
  <c r="C15"/>
  <c r="D13"/>
  <c r="C13"/>
  <c r="I13" i="40"/>
  <c r="M12"/>
  <c r="M13" s="1"/>
  <c r="C12"/>
  <c r="C13" s="1"/>
  <c r="H7"/>
  <c r="G7"/>
  <c r="F7"/>
  <c r="E7"/>
  <c r="D7"/>
  <c r="C7"/>
  <c r="J6"/>
  <c r="J7" s="1"/>
  <c r="I6"/>
  <c r="I7" s="1"/>
  <c r="E95" i="61"/>
  <c r="E48"/>
  <c r="G16" i="51"/>
  <c r="H16" s="1"/>
  <c r="G12" i="40" l="1"/>
  <c r="G13" s="1"/>
  <c r="E42" i="60"/>
  <c r="D42"/>
  <c r="D26" i="53"/>
  <c r="D25"/>
  <c r="D24"/>
  <c r="D23"/>
  <c r="D21"/>
  <c r="D20"/>
  <c r="C16"/>
  <c r="C19" s="1"/>
  <c r="C27" s="1"/>
  <c r="B16"/>
  <c r="D15"/>
  <c r="D14"/>
  <c r="D13"/>
  <c r="D12"/>
  <c r="D11"/>
  <c r="D10"/>
  <c r="D16" l="1"/>
  <c r="D19" s="1"/>
  <c r="D27" s="1"/>
  <c r="B19"/>
  <c r="B27" s="1"/>
  <c r="M30" i="67"/>
  <c r="G20"/>
  <c r="H6"/>
  <c r="F14" i="6" l="1"/>
  <c r="D6" i="28"/>
  <c r="D3" s="1"/>
  <c r="D12"/>
  <c r="D10" s="1"/>
  <c r="C25"/>
  <c r="C23" s="1"/>
  <c r="C19"/>
  <c r="C16" s="1"/>
  <c r="C12"/>
  <c r="C10" s="1"/>
  <c r="C6"/>
  <c r="C3" s="1"/>
  <c r="C10" i="42"/>
  <c r="C3"/>
  <c r="C33" s="1"/>
  <c r="D15" i="6"/>
  <c r="E15"/>
  <c r="C15"/>
  <c r="D60" i="72"/>
  <c r="C60"/>
  <c r="D23" i="28"/>
  <c r="D19"/>
  <c r="D16" s="1"/>
  <c r="D25" i="16"/>
  <c r="C25"/>
  <c r="E4" i="63"/>
  <c r="C4"/>
  <c r="F4" i="67"/>
  <c r="E4" s="1"/>
  <c r="F5"/>
  <c r="E5" s="1"/>
  <c r="H9"/>
  <c r="I9"/>
  <c r="F7"/>
  <c r="E7" s="1"/>
  <c r="F8"/>
  <c r="E8" s="1"/>
  <c r="D9"/>
  <c r="G9"/>
  <c r="J9"/>
  <c r="K9"/>
  <c r="L9"/>
  <c r="M9"/>
  <c r="N9"/>
  <c r="F10"/>
  <c r="E10" s="1"/>
  <c r="F11"/>
  <c r="E11" s="1"/>
  <c r="F12"/>
  <c r="E12" s="1"/>
  <c r="F13"/>
  <c r="E13" s="1"/>
  <c r="D14"/>
  <c r="G14"/>
  <c r="H14"/>
  <c r="I14"/>
  <c r="J14"/>
  <c r="K14"/>
  <c r="L14"/>
  <c r="M14"/>
  <c r="N14"/>
  <c r="F16"/>
  <c r="E16" s="1"/>
  <c r="F17"/>
  <c r="E17" s="1"/>
  <c r="F18"/>
  <c r="E18" s="1"/>
  <c r="F19"/>
  <c r="E19" s="1"/>
  <c r="D20"/>
  <c r="H20"/>
  <c r="I20"/>
  <c r="J20"/>
  <c r="K20"/>
  <c r="L20"/>
  <c r="M20"/>
  <c r="N20"/>
  <c r="F21"/>
  <c r="E21" s="1"/>
  <c r="F22"/>
  <c r="E22" s="1"/>
  <c r="F23"/>
  <c r="E23" s="1"/>
  <c r="D24"/>
  <c r="G24"/>
  <c r="H24"/>
  <c r="I24"/>
  <c r="J24"/>
  <c r="K24"/>
  <c r="K25" s="1"/>
  <c r="L24"/>
  <c r="L25" s="1"/>
  <c r="M24"/>
  <c r="N24"/>
  <c r="F26"/>
  <c r="E26" s="1"/>
  <c r="F27"/>
  <c r="E27" s="1"/>
  <c r="F28"/>
  <c r="E28" s="1"/>
  <c r="D29"/>
  <c r="G29"/>
  <c r="H29"/>
  <c r="I29"/>
  <c r="J29"/>
  <c r="K29"/>
  <c r="L29"/>
  <c r="M29"/>
  <c r="N29"/>
  <c r="D30"/>
  <c r="G30"/>
  <c r="H30"/>
  <c r="I30"/>
  <c r="J30"/>
  <c r="K30"/>
  <c r="L30"/>
  <c r="N30"/>
  <c r="E3" i="6"/>
  <c r="E4"/>
  <c r="C5"/>
  <c r="D5"/>
  <c r="E6"/>
  <c r="E7"/>
  <c r="C8"/>
  <c r="D8"/>
  <c r="C9"/>
  <c r="D9"/>
  <c r="F19"/>
  <c r="F20"/>
  <c r="F21"/>
  <c r="F22"/>
  <c r="F24"/>
  <c r="C25"/>
  <c r="D25"/>
  <c r="E25"/>
  <c r="B6" i="53"/>
  <c r="C6"/>
  <c r="D6"/>
  <c r="E6"/>
  <c r="D21" i="60"/>
  <c r="E21"/>
  <c r="G5" i="51"/>
  <c r="H5" s="1"/>
  <c r="G6"/>
  <c r="H6" s="1"/>
  <c r="G7"/>
  <c r="H7" s="1"/>
  <c r="C8"/>
  <c r="D8"/>
  <c r="E8"/>
  <c r="F8"/>
  <c r="G15"/>
  <c r="H15" s="1"/>
  <c r="C17"/>
  <c r="D17"/>
  <c r="E17"/>
  <c r="F17"/>
  <c r="C5" i="16"/>
  <c r="D5"/>
  <c r="C9"/>
  <c r="D9"/>
  <c r="C44" i="71"/>
  <c r="D44"/>
  <c r="C245" i="73"/>
  <c r="D245"/>
  <c r="N25" i="67" l="1"/>
  <c r="M25"/>
  <c r="D15"/>
  <c r="H25"/>
  <c r="N15"/>
  <c r="N31" s="1"/>
  <c r="F29"/>
  <c r="E29" s="1"/>
  <c r="C4" i="16"/>
  <c r="E9" i="6"/>
  <c r="E5"/>
  <c r="F20" i="67"/>
  <c r="E20" s="1"/>
  <c r="K15"/>
  <c r="K31" s="1"/>
  <c r="D4" i="16"/>
  <c r="G17" i="51"/>
  <c r="G8"/>
  <c r="H8"/>
  <c r="F15" i="6"/>
  <c r="C10"/>
  <c r="D25" i="67"/>
  <c r="J25"/>
  <c r="I25"/>
  <c r="F14"/>
  <c r="E14" s="1"/>
  <c r="G15"/>
  <c r="F30"/>
  <c r="E30" s="1"/>
  <c r="F25" i="6"/>
  <c r="E8"/>
  <c r="M15" i="67"/>
  <c r="L15"/>
  <c r="L31" s="1"/>
  <c r="F24"/>
  <c r="E24" s="1"/>
  <c r="J15"/>
  <c r="H15"/>
  <c r="H31" s="1"/>
  <c r="I15"/>
  <c r="F9"/>
  <c r="E9" s="1"/>
  <c r="H17" i="51"/>
  <c r="D10" i="6"/>
  <c r="F6" i="67"/>
  <c r="E6" s="1"/>
  <c r="G25"/>
  <c r="M31" l="1"/>
  <c r="D31"/>
  <c r="E10" i="6"/>
  <c r="J31" i="67"/>
  <c r="F25"/>
  <c r="E25" s="1"/>
  <c r="I31"/>
  <c r="G31"/>
  <c r="F15"/>
  <c r="E15" s="1"/>
  <c r="F31" l="1"/>
  <c r="E31" s="1"/>
  <c r="D10" i="42"/>
</calcChain>
</file>

<file path=xl/sharedStrings.xml><?xml version="1.0" encoding="utf-8"?>
<sst xmlns="http://schemas.openxmlformats.org/spreadsheetml/2006/main" count="1859" uniqueCount="786">
  <si>
    <t>Zespół Placówek Opiekuńczo-Wychowawczych „Dziecięcy Dom”, ul. Parkowa 2, 51-616 Wrocław</t>
  </si>
  <si>
    <t>Sportowa Szkoła Podstawowa Nr 72, ul. Trwała 17-19, 53-335 Wrocław</t>
  </si>
  <si>
    <t>Umorzenie kapitału</t>
  </si>
  <si>
    <t>Pokrycie strat</t>
  </si>
  <si>
    <t>Rezerwa na wydatki, które nie wygasają z upływem roku budżetowego</t>
  </si>
  <si>
    <t>Bank Polskiej Spółdzielczości i Bank Gospodarstwa Krajowego</t>
  </si>
  <si>
    <t>RAZEM:</t>
  </si>
  <si>
    <t>Wyszczególnienie 
(rodzaj zobowiązań warunkowych)</t>
  </si>
  <si>
    <t>Kwota zobowiązań warunkowych</t>
  </si>
  <si>
    <t>Wyszczególnienie (forma i charakter zabezpieczenia zobowiązań warunkowych)</t>
  </si>
  <si>
    <t xml:space="preserve">Roszczenia kierowane względem Miasta w ramach toczących się postępowań sądowych
</t>
  </si>
  <si>
    <t>Należności długoterminowe</t>
  </si>
  <si>
    <t>Należności krótkoterminowe</t>
  </si>
  <si>
    <t>Należności finansowe*</t>
  </si>
  <si>
    <t>Łączna kwota zobowiązań warunkowych, w tym również udzielonych przez jednostkę gwarancji i poręczeń, także wekslowych niewykazanych w bilansie ze wskazaniem zobowiązań zabezpieczonych na majątku jednostki oraz charakteru i formy tych zabezpieczeń</t>
  </si>
  <si>
    <t>Podatek od spadków i darowizn, podatek od czynności  cywilnoprawnych, podatek z karty podatkowej</t>
  </si>
  <si>
    <t>Liczba oraz wartość posiadanych papierów wartościowych, w tym akcji i udziałów oraz dłużnych papierów wartościowych</t>
  </si>
  <si>
    <t xml:space="preserve"> -</t>
  </si>
  <si>
    <r>
      <t>1.</t>
    </r>
    <r>
      <rPr>
        <b/>
        <sz val="10"/>
        <rFont val="Verdana"/>
        <family val="2"/>
        <charset val="238"/>
      </rPr>
      <t xml:space="preserve"> </t>
    </r>
  </si>
  <si>
    <t>k) amortyzacja/
umorzenia za okres sprawozdawczy</t>
  </si>
  <si>
    <t>m) razem zwiększenia (k+l+ł)</t>
  </si>
  <si>
    <t>r) razem zmniejszenia (n+o+p)</t>
  </si>
  <si>
    <t>Stan odpisów aktualizujących aktywów 
- na koniec okresu  (V+5-6)</t>
  </si>
  <si>
    <t>Udział % Gminy 
w kapitale zakładowym</t>
  </si>
  <si>
    <t>Stan na 
początek 
roku</t>
  </si>
  <si>
    <t xml:space="preserve">Nota  nr 1 (1.1 i 1.3)  Zmiana stanu wartości początkowej wartości niematerialnych i prawnych oraz rzeczowych aktywów trwałych </t>
  </si>
  <si>
    <t>Nota nr 2 (1.1 i 1.3)  Zmiana stanu wartości początkowej pozostałych wartości niematerialnych i prawnych oraz pozostałych środków trwałych</t>
  </si>
  <si>
    <t>Nota nr 3 (1.4)  Wartość gruntów użytkowanych wieczyście</t>
  </si>
  <si>
    <t>Nota nr 4 (1.5)  Wartość nieamortyzowanych lub nieumarzanych przez jednostkę środków trwałych, używanych na podstawie umów najmu, dzierżawy i innych umów, w tym z tytułu umów leasingu</t>
  </si>
  <si>
    <t>Nota nr 5 (1.6) Liczba oraz wartość posiadanych papierów wartościowych, w tym akcji i udziałów oraz dłużnych papierów wartościowych</t>
  </si>
  <si>
    <t xml:space="preserve">Nota nr 6 (1.6) Długoterminowe aktywa finansowe </t>
  </si>
  <si>
    <t>Nota nr 7 (1.6) Wykaz podmiotów, w których Miasto Wrocław posiada co najmniej 5% udziałów w kapitale</t>
  </si>
  <si>
    <t xml:space="preserve">Nota nr 8. (1.7) Informacja o odpisach aktualizujących wartość należności </t>
  </si>
  <si>
    <t>(1.1),(1.3)</t>
  </si>
  <si>
    <t>(1.4)</t>
  </si>
  <si>
    <t>(1.5)</t>
  </si>
  <si>
    <t>(1.6)</t>
  </si>
  <si>
    <t>(1.7)</t>
  </si>
  <si>
    <t>(1.8)</t>
  </si>
  <si>
    <t>(1.9)</t>
  </si>
  <si>
    <t>(1.11)</t>
  </si>
  <si>
    <t>(1.12)</t>
  </si>
  <si>
    <t>(1.13)</t>
  </si>
  <si>
    <t>(1.14)</t>
  </si>
  <si>
    <t>(1.15)</t>
  </si>
  <si>
    <t>(2.5)</t>
  </si>
  <si>
    <t>(3)</t>
  </si>
  <si>
    <t>(kierownik jednostki)</t>
  </si>
  <si>
    <t xml:space="preserve">                                  (data)</t>
  </si>
  <si>
    <t>(główny księgowy)</t>
  </si>
  <si>
    <t>………………….......</t>
  </si>
  <si>
    <t>.....………………….</t>
  </si>
  <si>
    <t>……………………………..</t>
  </si>
  <si>
    <t>Konsolidacją objęte są jednostki budżetowe, samorządowe zakłady budżetowe, Organ (budżet) Miasta Wrocławia, samorządowe instytucje kultury, samodzielne publiczne zakłady opieki zdrowotnej oraz spółki prawa handlowego.</t>
  </si>
  <si>
    <t>X</t>
  </si>
  <si>
    <t xml:space="preserve">Wrocławski Tor Wyścigów Konnych Partynice, ul. Zwycięska 2, 53-033 Wrocław  </t>
  </si>
  <si>
    <t>Rodzaj, tytuł należności, zobowiązań np. opłata za gospodarowanie odpadami komunalnymi, wynajem basenu, podatek od nieruchomości, podatek VAT, rozliczenia 
z budżetem, media, inne</t>
  </si>
  <si>
    <t>Pozycja
 w 
bilansie</t>
  </si>
  <si>
    <t>Inne rozrachunki</t>
  </si>
  <si>
    <t xml:space="preserve">Zobowiązania </t>
  </si>
  <si>
    <t xml:space="preserve">Należności </t>
  </si>
  <si>
    <t>Nazwa jednostki</t>
  </si>
  <si>
    <t xml:space="preserve"> jednostki organizacyjne Miasta Wrocławia</t>
  </si>
  <si>
    <t>50-141 Wrocław</t>
  </si>
  <si>
    <t>sprawozdań finansowych przez</t>
  </si>
  <si>
    <t>pl. Nowy Targ 1-8</t>
  </si>
  <si>
    <t>do jednolitych zasad sporządzania</t>
  </si>
  <si>
    <t>Urząd Miejski Wrocławia</t>
  </si>
  <si>
    <t>Załącznik nr 2 (do bilansu)</t>
  </si>
  <si>
    <t>(data)</t>
  </si>
  <si>
    <t>………………….</t>
  </si>
  <si>
    <t>……………………………..............</t>
  </si>
  <si>
    <t>Łącznym sprawozdaniem finansowym objęte są jednostki budżetowe i samorządowe zakłady budżetowe.</t>
  </si>
  <si>
    <t>Zespół Szkół Teleinformatycznych i Elektronicznych, ul. Haukego-Bosaka 21, 50-447 Wrocław</t>
  </si>
  <si>
    <t>Szkoła Podstawowa Nr 84, ul. Górnickiego 20, 50-337 Wrocław</t>
  </si>
  <si>
    <t>Przedszkole Nr 104, ul. Niedźwiedzia 26-28, 54-233 Wrocław</t>
  </si>
  <si>
    <t xml:space="preserve">Młodzieżowe Centrum Sportu Wrocław, ul. I. Paderewskiego 35, 51-612 Wrocław 
</t>
  </si>
  <si>
    <t>Wrocławskie Mieszkania</t>
  </si>
  <si>
    <t>Ekosystem</t>
  </si>
  <si>
    <t>Budżet</t>
  </si>
  <si>
    <t>Zespół Szkolno-Przedszkolny Nr 6, ul. K. I. Gałczyńskiego 8, 52-214 Wrocław</t>
  </si>
  <si>
    <t>Szkoła Podstawowa Nr 50, ul. Czeska 38, 51-113 Wrocław</t>
  </si>
  <si>
    <t>Rodzaj, tytuł zmian 
w funduszu, 
tj. przekazanie/
otrzymanie aktywów trwałych, rozliczanie 
z tytułu VAT</t>
  </si>
  <si>
    <t xml:space="preserve">Pozycja 
w zestawieniu zmian 
w funduszu </t>
  </si>
  <si>
    <t xml:space="preserve">Zmniejszenia </t>
  </si>
  <si>
    <t xml:space="preserve">Zwiększenia </t>
  </si>
  <si>
    <t xml:space="preserve">                                                                                   </t>
  </si>
  <si>
    <t xml:space="preserve">                                                                     </t>
  </si>
  <si>
    <t xml:space="preserve">                                                                          </t>
  </si>
  <si>
    <t>Załącznik nr 4 (do zestawienia zmian w funduszu)</t>
  </si>
  <si>
    <t>x</t>
  </si>
  <si>
    <t>Zarząd Cmentarzy Komunalnych, pl. Strzelecki 19/21, 50-224 Wrocław</t>
  </si>
  <si>
    <t xml:space="preserve">Liceum Ogólnokształcące Nr I, ul. Ks. J. Poniatowskiego 9, 50-326 Wrocław </t>
  </si>
  <si>
    <t>Rodzaj, tytuł 
przychodów, kosztów 
np. opłata za gospodarowanie odpadami komunalnymi, świadczenie usług cateringowych, wynajem basenu, podatek od nieruchomości, inne</t>
  </si>
  <si>
    <t>Pozycja  
w 
rachunku             zysków i strat</t>
  </si>
  <si>
    <t xml:space="preserve">Koszty </t>
  </si>
  <si>
    <t xml:space="preserve">Przychody </t>
  </si>
  <si>
    <t>Załącznik nr 3 (do rachunku zysków i strat)</t>
  </si>
  <si>
    <t>PKO BP S.A.. ING Bank Śląski S.A.</t>
  </si>
  <si>
    <t>PKO BP S.A., Bank Gospodarstwa Krajowego</t>
  </si>
  <si>
    <t>Poręczenia i gwarancje dotyczące zabezpieczenia usuwania wad i usterek</t>
  </si>
  <si>
    <t>Liceum Ogólnokształcące Nr XV, ul. Wojrowicka 58, 54-436 Wrocław</t>
  </si>
  <si>
    <t>Organ (budżet) Miasta Wrocławia</t>
  </si>
  <si>
    <t>Przedszkole Nr 35, ul. Pułaskiego 20a, 50-446 Wrocław</t>
  </si>
  <si>
    <t>Archiwum Miejskie Wrocławia, ul. Stalowa 62, 53-440 Wrocław</t>
  </si>
  <si>
    <t>Centrum Kształcenia Zawodowego, ul. Strzegomska 49a, 53-611 Wrocław</t>
  </si>
  <si>
    <t>Elektroniczne Zakłady Naukowe, ul. Braniborska 57, 53-680 Wrocław</t>
  </si>
  <si>
    <t>Liceum Ogólnokształcące Nr III, ul. Składowa 5, 50-209 Wrocław</t>
  </si>
  <si>
    <t>Liceum Ogólnokształcące Nr IV, ul. S. Świstackiego 12-14, 50-430 Wrocław</t>
  </si>
  <si>
    <t>Liceum Ogólnokształcące Nr IX, ul. Ks.Piotra Skargi 31, 50-082 Wrocław</t>
  </si>
  <si>
    <t>B.II.1</t>
  </si>
  <si>
    <t>D.II.1</t>
  </si>
  <si>
    <t>przewozy</t>
  </si>
  <si>
    <t>dostawa wody, odbiór ścieków</t>
  </si>
  <si>
    <t>D.II.7</t>
  </si>
  <si>
    <t>prace przygotowawcze - wynagrodzenie</t>
  </si>
  <si>
    <t>opłata za zarządzanie</t>
  </si>
  <si>
    <t>usługi zwiazane z oczyszczaniem</t>
  </si>
  <si>
    <t>B.IV.IV</t>
  </si>
  <si>
    <t>usługi geodezyjne</t>
  </si>
  <si>
    <t>abonament za parking</t>
  </si>
  <si>
    <t>B.III.III</t>
  </si>
  <si>
    <t>za zajęcie pasa drogowego</t>
  </si>
  <si>
    <t>usługa cateringowa</t>
  </si>
  <si>
    <t>media</t>
  </si>
  <si>
    <t>abonament za pojemniki</t>
  </si>
  <si>
    <t>B.II.II</t>
  </si>
  <si>
    <t>woda, ścieki</t>
  </si>
  <si>
    <t>Liceum Ogólnokształcące Nr VII, ul. Krucza 49, 53-410 Wrocław</t>
  </si>
  <si>
    <t>Liceum Ogólnokształcące Nr VIII, ul. Zaporoska 71, 53-415 Wrocław</t>
  </si>
  <si>
    <t>Liceum Ogólnokształcące Nr X, ul. Piesza 1, 51-109 Wrocław</t>
  </si>
  <si>
    <t>Liceum Ogólnokształcące Nr XI, ul. Spółdzielcza 2a, 51-662 Wrocław</t>
  </si>
  <si>
    <t>Liceum Ogólnokształcące Nr XII, pl. Orląt Lwowskich 2A, 53-605 Wrocław</t>
  </si>
  <si>
    <t>Liceum Ogólnokształcące Nr XIII, ul. Gen. józefa Haukego-Bosaka 33-37, 50-447 Wrocław</t>
  </si>
  <si>
    <t>Liceum Ogólnokształcące Nr XIV, Aleja Aleksandra Brucknera 10, 51-410 Wrocław</t>
  </si>
  <si>
    <t>Liceum Ogólnokształcące Nr XVII, ul. Tęczowa 60, 53-603 Wrocław</t>
  </si>
  <si>
    <t>Młodzieżowy Dom Kultury Fabryczna, ul. Zemska 16a, 54-438 Wrocław</t>
  </si>
  <si>
    <t>Młodzieżowy Dom Kultury Krzyki, ul. Powstańców Śląskich 190, 53-139 Wrocław</t>
  </si>
  <si>
    <t>Młodzieżowy Ośrodek Socjoterapii Nr 2, ul. Kielecka 51, 54-029 Wrocław</t>
  </si>
  <si>
    <t>Powiatowy Urząd Pracy, ul. Gliniana 20-22, 50-525 Wrocław</t>
  </si>
  <si>
    <t xml:space="preserve">Przedszkole  Nr 5, ul. Dźwirzyńska 3, 54-320 Wrocław  </t>
  </si>
  <si>
    <t xml:space="preserve">Przedszkole Integracyjne Nr 12, ul. Zgodna 10-14, 50-432 Wrocław </t>
  </si>
  <si>
    <t>Przedszkole Integracyjne Nr 125, ul. Ścinawska 10, 53-642 Wrocław</t>
  </si>
  <si>
    <t>Przedszkole Integracyjne Nr 68, ul. Długosza 29, 51-162 Wrocław</t>
  </si>
  <si>
    <t>Przedszkole Integracyjne Nr 89, ul. Oporowska 1, 53-434 Wrocław</t>
  </si>
  <si>
    <t>Przedszkole Nr  3, ul. Nowowiejska 80, 50-315 Wrocław</t>
  </si>
  <si>
    <t>Przedszkole Nr  4, ul. Słowicza 7-9, 53-320 Wrocław</t>
  </si>
  <si>
    <t>Przedszkole Nr 102, ul. Litomska 11, 53-641 Wrocław</t>
  </si>
  <si>
    <t>Przedszkole Nr 106, ul. Sycowska 9, 51-319 Wrocław</t>
  </si>
  <si>
    <t>Przedszkole Nr 108, ul. Drukarska 8a, 53-312 Wrocław</t>
  </si>
  <si>
    <t>Przedszkole Nr 109, ul. Nowowiejska 80a, 50-315 Wrocław</t>
  </si>
  <si>
    <t>Przedszkole Nr 117, ul. Fiołkowa 7a, 53-239 Wrocław</t>
  </si>
  <si>
    <t>Przedszkole Nr 121, ul. Tramwajowa 34, 51-621 Wrocław</t>
  </si>
  <si>
    <t>Przedszkole Nr 122, ul. Kłodnicka 23, 54-217 Wrocław</t>
  </si>
  <si>
    <t>Przedszkole Nr 123, ul. Wojrowicka 3, 54-434 Wrocław</t>
  </si>
  <si>
    <t>Przedszkole Nr 124, ul. Gen. St. Kopańskiego 18, 51-210 Wrocław</t>
  </si>
  <si>
    <t>Przedszkole Nr 126, ul. Jugosłowiańska 115, 51-112 Wrocław</t>
  </si>
  <si>
    <t>Przedszkole Nr 136, ul. Gliniana 85, 50-526 Wrocław</t>
  </si>
  <si>
    <t>Przedszkole Nr 146, ul. Haukego-Bosaka 9, 50-447 Wrocław</t>
  </si>
  <si>
    <t>Przedszkole Nr 148, ul. Rogowska 18a, 54-440 Wrocław</t>
  </si>
  <si>
    <t>Przedszkole Nr 149, ul. Obornicka 21, 51-113 Wrocław</t>
  </si>
  <si>
    <t>Przedszkole Nr 15, ul. Wolska 9, 54-076 Wrocław</t>
  </si>
  <si>
    <t>Przedszkole Nr 150, ul. Ignuta 30, 54-151 Wrocław</t>
  </si>
  <si>
    <t>Przedszkole Nr 17, ul. Gen. Leopolda Okulickiego 2a, 51-216 Wrocław</t>
  </si>
  <si>
    <t>Przedszkole Nr 18, ul. Sienkiewicza 85, 50-348 Wrocław</t>
  </si>
  <si>
    <t>Przedszkole Nr 23, ul. Zwycięska 8a, 53-033 Wrocław</t>
  </si>
  <si>
    <t>Przedszkole Nr 25, ul. Kręta 1a, 50-237 Wrocław</t>
  </si>
  <si>
    <t>Przedszkole Nr 28, ul. Orla 5-7, 53-143 Wrocław</t>
  </si>
  <si>
    <t>Przedszkole Nr 33, ul. Łąkowa 2a, 50-036 Wrocław</t>
  </si>
  <si>
    <t>Przedszkole Nr 34, ul. Gdańska 26, 50-344 Wrocław</t>
  </si>
  <si>
    <t>Przedszkole Nr 36, ul. Witelona 6, 51-617 Wrocław</t>
  </si>
  <si>
    <t>Przedszkole Nr 41, ul. Dobra 16, 53-678 Wrocław</t>
  </si>
  <si>
    <t>Przedszkole Nr 43, ul. Kościuszki 27a, 50-011 Wrocław</t>
  </si>
  <si>
    <t>Przedszkole Nr 47, ul. Różyckiego 1a, 51-608 Wrocław</t>
  </si>
  <si>
    <t>Przedszkole Nr 48, ul. Bartla 3, 51-618 Wrocław</t>
  </si>
  <si>
    <t>Przedszkole Nr 49, ul. Borowska 181-187, 50-553 Wrocław</t>
  </si>
  <si>
    <t>Przedszkole Nr 50, ul. Dyrekcyjna 15, 50-528 Wrocław</t>
  </si>
  <si>
    <t>Przedszkole Nr 51, ul. Semaforowa 42, 52-115 Wrocław</t>
  </si>
  <si>
    <t>Przedszkole Nr 52, ul. Łączności 5-7, 53-330 Wrocław</t>
  </si>
  <si>
    <t>Przedszkole Nr 56, ul. Wałbrzyska 16, 52-314 Wrocław</t>
  </si>
  <si>
    <t>Przedszkole Nr 57, ul. Chorzowska 55, 52-023 Wrocław</t>
  </si>
  <si>
    <t>Przedszkole Nr 58, ul. Strzegomska 322, 54-432 Wrocław</t>
  </si>
  <si>
    <t>Przedszkole Nr 59, ul. Narcyzowa 6, 53-225 Wrocław</t>
  </si>
  <si>
    <t>Przedszkole Nr 61, ul. Gajowicka 199, 53-150 Wrocław</t>
  </si>
  <si>
    <t>Przedszkole Nr 66, ul. Łączna 1-5, 54-004 Wrocław</t>
  </si>
  <si>
    <t>Przedszkole Nr 71, ul. Kiełczowska 31-33, 51-315 Wrocław</t>
  </si>
  <si>
    <t>Przedszkole Nr 74, ul. Krzywa 3, 50-338 Wrocław</t>
  </si>
  <si>
    <t>Przedszkole Nr 77, ul. Niemcewicza 4, 50-238 Wrocław</t>
  </si>
  <si>
    <t>Przedszkole Nr 79, ul. Piwna 14, 50-353 Wrocław</t>
  </si>
  <si>
    <t>Przedszkole Nr 88, ul. Szczęśliwa 9-11, 53-445 Wrocław</t>
  </si>
  <si>
    <t>Przedszkole Nr 91, ul. Zaporoska 52a, 53-416 Wrocław</t>
  </si>
  <si>
    <t>Przedszkole Nr 92, ul. Bardzka 5, 50-516 Wrocław</t>
  </si>
  <si>
    <t>Przedszkole Nr 94, ul. Grabiszyńska 147, 53-439 Wrocław</t>
  </si>
  <si>
    <t>Przedszkole Nr 95, ul. Lwowska 30a, 53-515 Wrocław</t>
  </si>
  <si>
    <t>Przedszkole Nr 96, Aleja Pracy 29a, 53-232 Wrocław</t>
  </si>
  <si>
    <t>Sportowa Szkoła Podstawowa Nr 46, ul. Ścinawska 21, 53-628 Wrocław</t>
  </si>
  <si>
    <t>Szkoła Podstawowa Nr 1, ul. Nowowiejska 78, 50-315 Wrocław</t>
  </si>
  <si>
    <t>Szkoła Podstawowa Nr 107, ul. B. Prusa 64, 50-318 Wrocław</t>
  </si>
  <si>
    <t>Szkoła Podstawowa Nr 109, ul. Inżynierska 54, 53-230 Wrocław</t>
  </si>
  <si>
    <t>Szkoła Podstawowa Nr 118, ul. Bulwar Ikara 19, 54-130 Wrocław</t>
  </si>
  <si>
    <t>Szkoła Podstawowa Nr 2, ul. Komuny Paryskiej 36-38, 50-451 Wrocław</t>
  </si>
  <si>
    <t>MPK</t>
  </si>
  <si>
    <t>Wrocławskie Inwestycje</t>
  </si>
  <si>
    <t>Rezerwa na skutki finansowe toczących się postępowań sądowych, których stroną jest Miasto Wrocław</t>
  </si>
  <si>
    <t>Szkoła Podstawowa Nr 20, ul. Kamieńskiego 24, 51-124 Wrocław</t>
  </si>
  <si>
    <t>Szkoła Podstawowa Nr 28, ul. Grecka 59, 54-406 Wrocław</t>
  </si>
  <si>
    <t>Szkoła Podstawowa Nr 29, ul. Ks. W.Kraińskiego 1, 50-153 Wrocław</t>
  </si>
  <si>
    <t>Szkoła Podstawowa Nr 30, ul. Zaporoska 28, 53-523 Wrocław</t>
  </si>
  <si>
    <t>Szkoła Podstawowa Nr 36, ul. Chopina 9b, 51-609 Wrocław</t>
  </si>
  <si>
    <t>Szkoła Podstawowa Nr 42, ul. Wałbrzyska 50, 52-314 Wrocław</t>
  </si>
  <si>
    <t>Szkoła Podstawowa Nr 44, ul. Wilanowska 34, 51-206 Wrocław</t>
  </si>
  <si>
    <t>Szkoła Podstawowa Nr 5, ul. Jelenia 7, 54-242 Wrocław</t>
  </si>
  <si>
    <t>Szkoła Podstawowa Nr 51, ul. Krępicka 50, 54-018 Wrocław</t>
  </si>
  <si>
    <t>Szkoła Podstawowa Nr 61, ul. Skarbowców 8, 53-025 Wrocław</t>
  </si>
  <si>
    <t>Szkoła Podstawowa Nr 63, ul. Mennicza 21-23, 50-057 Wrocław</t>
  </si>
  <si>
    <t>Szkoła Podstawowa Nr 64, ul. Wojszycka 1, 53-006 Wrocław</t>
  </si>
  <si>
    <t>Szkoła Podstawowa Nr 68, ul. Szczęśliwa 28, 53-445 Wrocław</t>
  </si>
  <si>
    <t>Szkoła Podstawowa Nr 73, ul. Gliniana 30, 50-525 Wrocław</t>
  </si>
  <si>
    <t>Szkoła Podstawowa Nr 74, ul. Kleczkowska 2, 50-227 Wrocław</t>
  </si>
  <si>
    <t>Szkoła Podstawowa Nr 76, ul. Wandy 13, 53-320 Wrocław</t>
  </si>
  <si>
    <t>Szkoła Podstawowa Nr 78, ul. Jedności Narodowej 195, 50-303 Wrocław</t>
  </si>
  <si>
    <t>Szkoła Podstawowa Nr 8, ul. Kowalska 105, 51-424 Wrocław</t>
  </si>
  <si>
    <t>Szkoła Podstawowa Nr 80, ul. Polna 4, 52-120 Wrocław</t>
  </si>
  <si>
    <t>Szkoła Podstawowa Nr 82, ul. Blacharska 13, 53-206 Wrocław</t>
  </si>
  <si>
    <t>Szkoła Podstawowa Nr 83, ul. Boya-Żeleńskiego 32, 51-160 Wrocław</t>
  </si>
  <si>
    <t>Szkoła Podstawowa Nr 9, ul. Nyska 66, 50-505 Wrocław</t>
  </si>
  <si>
    <t>Szkoła Podstawowa Nr 93, ul. Niemcewicza 29-31, 50-238 Wrocław</t>
  </si>
  <si>
    <t>Szkoła Podstawowa Nr 95, ul. Starogajowa 66-68, 54-047 Wrocław</t>
  </si>
  <si>
    <t>Szkoła Podstawowa Nr 96, ul. Krakowska 2, 50-425 Wrocław</t>
  </si>
  <si>
    <t>Szkoła Podstawowa Nr 97, ul. Prosta 16, 53-509 Wrocław</t>
  </si>
  <si>
    <t>Szkoła Podstawowa Nr 98, ul. Sycowska 22a, 51-319 Wrocław</t>
  </si>
  <si>
    <t>Szkoła Podstawowa Nr 99, ul. Głubczycka 3, 52-026 Wrocław</t>
  </si>
  <si>
    <t>SzkołaPodstawowa Nr 43, ul. Grochowa 36-38, 53-424 Wrocław</t>
  </si>
  <si>
    <t>Technikum Nr 15, ul. Skwierzyńska 1-7, 53-521 Wrocław</t>
  </si>
  <si>
    <t>Technikum Nr 18, ul. Ślężna 2-24, 53-302 Wrocław</t>
  </si>
  <si>
    <t>Wrocławski Zespół Żłobków ul. Fabryczna 15, 53-609 Wrocław</t>
  </si>
  <si>
    <t>Wrocławskie Centrum Integracji, ul. Strzegomska 49, 53-611 Wrocław</t>
  </si>
  <si>
    <t>Zespół Placówek Oświatowych Nr 3, ul. Borowska 101, 50-551 Wrocław</t>
  </si>
  <si>
    <t>Zespół Szkolno Przedszkolny Nr 7, ul. Koszykarska 2-4, 54-134 Wrocław</t>
  </si>
  <si>
    <t>Zespół Szkolno-Przedszkolny Nr 10, ul. Rumiankowa 34, 54-512 Wrocław</t>
  </si>
  <si>
    <t>Zespół Szkolno-Przedszkolny Nr 11, ul. Strachocińska 155-157, 51-518 Wrocław</t>
  </si>
  <si>
    <t>Zespół Szkolno-Przedszkolny Nr 12, ul. Suwalska 5, 54-104 Wrocław</t>
  </si>
  <si>
    <t>Zespół Szkolno-Przedszkolny Nr 13, Pl. Muzealny 20, 50-035 Wrocław</t>
  </si>
  <si>
    <t>Zespół Szkolno-Przedszkolny Nr 15, ul. Stanisławowska 38-44, 54-611 Wrocław</t>
  </si>
  <si>
    <t>Zespół Szkolno-Przedszkolny Nr 16, ul. Wietrzna 50, 53-024 Wrocław</t>
  </si>
  <si>
    <t>Zespół Szkolno-Przedszkolny Nr 17, ul. Wieczysta 105, 50-550 Wrocław</t>
  </si>
  <si>
    <t>Zespół Szkolno-Przedszkolny Nr 18, ul.Poznańska 26, 53-630 Wrocław</t>
  </si>
  <si>
    <t>Zespół Szkolno-Przedszkolny Nr 19, ul. Januszowicka 35-37, 53-135 Wrocław</t>
  </si>
  <si>
    <t>Zespół Szkolno-Przedszkolny Nr 2, ul. Horbaczewskiego 61, 54-130 Wrocław</t>
  </si>
  <si>
    <t>Zespół Szkolno-Przedszkolny Nr 23, ul. Przedwiośnie 47, 51-211 Wrocław</t>
  </si>
  <si>
    <t>Zespół Szkolno-Przedszkolny Nr 3, ul. Inflancka 13, 51-354 Wrocław</t>
  </si>
  <si>
    <t>Zespół Szkolno-Przedszkolny Nr 4, ul. Sołtysowicka 34, 51-168 Wrocław</t>
  </si>
  <si>
    <t>Zespół Szkolno-Przedszkolny Nr 5, ul. Osobowicka 127, 51-004 Wrocław</t>
  </si>
  <si>
    <t>Zespół Szkolno-Przedszkolny Nr 8, ul. Składowa 2-4, 50-209 Wrocław</t>
  </si>
  <si>
    <t>Zespół Szkolno-Przedszkolny Nr 9, ul. Solskiego 13, 52-401 Wrocław</t>
  </si>
  <si>
    <t>Zespół Szkół Budowlanych, ul. Grabiszyńska 236, 53-235 Wrocław</t>
  </si>
  <si>
    <t>Zespół Szkół Nr 20, ul. Kłodnicka 36, 54-207 Wrocław</t>
  </si>
  <si>
    <t>Zespół Szkół Nr 21, ul. Piotra Ignuta 28, 54-152 Wrocław</t>
  </si>
  <si>
    <t>Zespół Szkół Nr 9, ul. Krajewskiego 1, 51-690 Wrocław</t>
  </si>
  <si>
    <t>Zespół Szkół Plastycznych, ul. P. Skargi 23, 50-082 Wrocław</t>
  </si>
  <si>
    <t>Zespół Szkół Zawodowych Nr 5, ul. J. Wł. Dawida 5,  50-527 Wrocław</t>
  </si>
  <si>
    <t>CUI, ul. Namysłowska 8, 50-247 Wrocław</t>
  </si>
  <si>
    <t>rozliczenie międzyokresowe z tytułu rocznej korekty VAT NFM budynek</t>
  </si>
  <si>
    <t>Lp.</t>
  </si>
  <si>
    <t>Wyszczególnienie</t>
  </si>
  <si>
    <t>inne</t>
  </si>
  <si>
    <t>2.</t>
  </si>
  <si>
    <t>3.</t>
  </si>
  <si>
    <t>II.</t>
  </si>
  <si>
    <t>Grunty</t>
  </si>
  <si>
    <t>Środki transportu</t>
  </si>
  <si>
    <t>Zmniejszenia</t>
  </si>
  <si>
    <t>1.</t>
  </si>
  <si>
    <t>Budynki, lokale i obiekty inżynierii lądowej i wodnej</t>
  </si>
  <si>
    <t>Umorzenia - stan na początek okresu</t>
  </si>
  <si>
    <t>Zwiększenia</t>
  </si>
  <si>
    <t>4.</t>
  </si>
  <si>
    <t>5.</t>
  </si>
  <si>
    <t>Stan na początek okresu</t>
  </si>
  <si>
    <t>Stan na koniec okresu</t>
  </si>
  <si>
    <t>Urządzenia techniczne i maszyny</t>
  </si>
  <si>
    <t xml:space="preserve">Inne środki trwałe </t>
  </si>
  <si>
    <t>Razem</t>
  </si>
  <si>
    <t>wykorzystanie</t>
  </si>
  <si>
    <t>rozwiązanie</t>
  </si>
  <si>
    <t>powyżej 1 roku do 3 lat</t>
  </si>
  <si>
    <t>powyżej 3 lat do 5 lat</t>
  </si>
  <si>
    <t>powyżej 5 lat</t>
  </si>
  <si>
    <t>Wyszczególnienie 
(rodzaj zobowiązania)</t>
  </si>
  <si>
    <t>Kwota zobowiązania</t>
  </si>
  <si>
    <t>Kwota zabezpieczenia</t>
  </si>
  <si>
    <t xml:space="preserve">Wyszczególnienie </t>
  </si>
  <si>
    <t xml:space="preserve">Razem </t>
  </si>
  <si>
    <t>różnice kursowe</t>
  </si>
  <si>
    <t>Inne środki trwałe</t>
  </si>
  <si>
    <t>Kredyty i pożyczki</t>
  </si>
  <si>
    <t>razem
(5+6)</t>
  </si>
  <si>
    <t>6.</t>
  </si>
  <si>
    <t>Grunty stanowiące własność jednostki samorządu terytorialnego, przekazane w użytkowanie wieczyste innym podmiotom</t>
  </si>
  <si>
    <t xml:space="preserve">Razem czynne rozliczenia międzyokresowe </t>
  </si>
  <si>
    <t xml:space="preserve">Razem bierne rozliczenia międzyokresowe </t>
  </si>
  <si>
    <t>Dobra kultury</t>
  </si>
  <si>
    <t>Rodzaj zabezpieczenia  (forma 
i charakter zabezpieczenia)</t>
  </si>
  <si>
    <t>Rozliczenia międzyokresowe przychodów, w tym:</t>
  </si>
  <si>
    <t xml:space="preserve">I. </t>
  </si>
  <si>
    <t>a) nabycie</t>
  </si>
  <si>
    <t>b) przemieszczenia wewnętrzne</t>
  </si>
  <si>
    <t>c) aktualizacja</t>
  </si>
  <si>
    <t>d) inne</t>
  </si>
  <si>
    <t>III.</t>
  </si>
  <si>
    <t>IV.</t>
  </si>
  <si>
    <t>V.</t>
  </si>
  <si>
    <t>VI.</t>
  </si>
  <si>
    <t>Wartości niematerialne 
i prawne</t>
  </si>
  <si>
    <t>Środki trwałe 
w budowie (inwestycje)</t>
  </si>
  <si>
    <t>Zaliczka na środki trwałe 
w budowie (inwestycje)</t>
  </si>
  <si>
    <t>Urządzenia techniczne 
i maszyny</t>
  </si>
  <si>
    <t>e) razem zwiększenia
    (a+b+c+d)</t>
  </si>
  <si>
    <t>f) zbycie</t>
  </si>
  <si>
    <t>g) przemieszczenia wewnętrzne</t>
  </si>
  <si>
    <t>h) likwidacja</t>
  </si>
  <si>
    <t>i) inne</t>
  </si>
  <si>
    <t>j) razem zmniejszenia
(f+g+h+i)</t>
  </si>
  <si>
    <t xml:space="preserve">ł) inne </t>
  </si>
  <si>
    <t>n) dotyczące zbytych składników</t>
  </si>
  <si>
    <t>p) inne</t>
  </si>
  <si>
    <t>l) aktualizacja</t>
  </si>
  <si>
    <t>Rzeczowe aktywa trwałe 
(5+12+13)</t>
  </si>
  <si>
    <t>VII.</t>
  </si>
  <si>
    <t>VIII.</t>
  </si>
  <si>
    <t>Wartość brutto składników aktywów 
- stan na początek okresu</t>
  </si>
  <si>
    <t>Wartość netto składników aktywów 
- stan na początek roku  
   (I-III-V)</t>
  </si>
  <si>
    <t>o) dotyczące zlikwidowanych składników</t>
  </si>
  <si>
    <t>Stan odpisów aktualizujących aktywów 
- na początek okresu</t>
  </si>
  <si>
    <t>Środki trwałe 
(6+8+9+10+11)</t>
  </si>
  <si>
    <t>Wyszczególnienie odpisów
(grupa należności)</t>
  </si>
  <si>
    <t>razem długoterminowe</t>
  </si>
  <si>
    <t>Stan za poprzedni rok</t>
  </si>
  <si>
    <t>Stan za bieżący rok</t>
  </si>
  <si>
    <t>Inne przychody operacyjne, w tym:</t>
  </si>
  <si>
    <t>Pozostałe koszty operacyjne, w tym:</t>
  </si>
  <si>
    <r>
      <t xml:space="preserve">Nota nr 9. (1.8) Informacja o stanie rezerw </t>
    </r>
    <r>
      <rPr>
        <b/>
        <sz val="10"/>
        <color indexed="10"/>
        <rFont val="Verdana"/>
        <family val="2"/>
        <charset val="238"/>
      </rPr>
      <t xml:space="preserve"> </t>
    </r>
  </si>
  <si>
    <t>Wartość brutto składników aktywów
- stan na koniec okresu ( I+1e-2j)</t>
  </si>
  <si>
    <t>Wartość netto składników aktywów 
- stan na koniec roku  (II-IV-VI)</t>
  </si>
  <si>
    <t>Nota nr 11 (1.9) Pozostały okres spłaty zobowiązań długoterminowych</t>
  </si>
  <si>
    <t>Nota nr 12 (1.11) Łączna kwota zobowiązań zabezpieczonych na majątku jednostki ze wskazaniem charakteru i formy tych zabezpieczeń</t>
  </si>
  <si>
    <t>Nota nr 13 (1.12) Łączna kwota zobowiązań warunkowych, w tym również udzielonych przez jednostkę gwarancji i poręczeń, także wekslowych niewykazanych w bilansie ze wskazaniem zobowiązań zabezpieczonych na majatku jednostki oraz charakteru i formy tych zabezpieczeń</t>
  </si>
  <si>
    <t>Nota nr 14 (1.13) Istotne czynne i bierne rozliczenia międzyokresowe</t>
  </si>
  <si>
    <t>Nota nr 15 (1.13) Rozliczenia międzyokresowe ujęte w bilansie z wykonania budżetu</t>
  </si>
  <si>
    <t xml:space="preserve">Nota nr 16 (1.14) Kwota otrzymanych gwarancji i poręczeń niewykazanych w bilansie </t>
  </si>
  <si>
    <t>Nota nr 17 (1.15) Kwota wypłaconych środków pieniężnych na świadczenia pracownicze</t>
  </si>
  <si>
    <t>Nota nr 18 (2.5) Struktura przychodów z podstawowej działalności operacyjnej</t>
  </si>
  <si>
    <t>Nota nr 19 (2.5) Inne informacje dotyczące wybranych przychodów i kosztów wykazywanych w rachunku zysku i strat</t>
  </si>
  <si>
    <t>Nota nr 20 (2.5) Ryzyko podatkowe</t>
  </si>
  <si>
    <t>Nota nr 21 (3) Inne informacje - umowy wsparcia</t>
  </si>
  <si>
    <t>Nota nr 22 (3) Wykaz not</t>
  </si>
  <si>
    <t xml:space="preserve">odwrócenie odpisów aktualizujących należności </t>
  </si>
  <si>
    <t>kary i odszkodowania</t>
  </si>
  <si>
    <t xml:space="preserve">inne  </t>
  </si>
  <si>
    <t>odpisy aktualizujące należności</t>
  </si>
  <si>
    <t>Przychody finansowe</t>
  </si>
  <si>
    <t>Pozostałe przychody operacyjne</t>
  </si>
  <si>
    <t>Dotacje</t>
  </si>
  <si>
    <t>Pozostałe koszty operacyjne</t>
  </si>
  <si>
    <t>I</t>
  </si>
  <si>
    <t>II</t>
  </si>
  <si>
    <t>Koszty inwestycji finansowanych ze środków własnych samorządowych zakładów budżetowych i dochodów jednostek budżetowych gromadzonych na wydzielonym rachunku</t>
  </si>
  <si>
    <t>III</t>
  </si>
  <si>
    <t>Dywidendy i udziały w zyskach</t>
  </si>
  <si>
    <t>Odsetki</t>
  </si>
  <si>
    <t>Inne, w tym:</t>
  </si>
  <si>
    <t>IV</t>
  </si>
  <si>
    <t xml:space="preserve">Zysk ze zbycia niefinansowych aktywów trwałych </t>
  </si>
  <si>
    <t>Koszty finansowe</t>
  </si>
  <si>
    <t>Zobowiązania długoterminowe</t>
  </si>
  <si>
    <t>Zobowiązania finansowe wykazywane w bilansie z wykonania budżetu</t>
  </si>
  <si>
    <t>subwencje z Gminy tzw. "janosikowe"</t>
  </si>
  <si>
    <t>Umorzenia - stan na koniec okresu 
(III+3m-4r)</t>
  </si>
  <si>
    <t>Przychody netto ze sprzedaży produktów</t>
  </si>
  <si>
    <t>Zmiana stanu produktów</t>
  </si>
  <si>
    <t xml:space="preserve">Dotacje na finansowanie działalności podstawowej </t>
  </si>
  <si>
    <t>Przychody z tytułu dochodów budżetowych</t>
  </si>
  <si>
    <t>Przychody netto ze sprzedaży towarów i materiałów</t>
  </si>
  <si>
    <t>Przychody netto z podstawowej działalności operacyjnej, razem</t>
  </si>
  <si>
    <t>1.1</t>
  </si>
  <si>
    <t>1.2</t>
  </si>
  <si>
    <t>Przychody ze sprzedaży usług Komunikacji Miejskiej</t>
  </si>
  <si>
    <t>Przychody ze sprzedaży pozostałe</t>
  </si>
  <si>
    <t>Część oświatowa subwencji ogólnej</t>
  </si>
  <si>
    <t>Część równoważąca subwencji ogólnej</t>
  </si>
  <si>
    <t>Uzupełnienie subwencji ogólnej</t>
  </si>
  <si>
    <t>Dotacje celowe z budżetu państwa</t>
  </si>
  <si>
    <t>Dotacje celowe na zadania realizowane na podstawie porozumień między jednostkami samorządu terytorialnego</t>
  </si>
  <si>
    <t>Środki na zadania realizowane na podstawie porozumień/umów pozyskane z innych źródeł</t>
  </si>
  <si>
    <t>Dotacje i środki na finansowanie wydatków związanych z realizacją zadań współfinansowanych ze środków europejskich</t>
  </si>
  <si>
    <t>Dotacje i środki z funduszy</t>
  </si>
  <si>
    <t>Udział w podatkach stanowiących dochód budżetu państwa</t>
  </si>
  <si>
    <t>Podatek od nieruchomości, od środków transportowych, rolny i leśny</t>
  </si>
  <si>
    <t xml:space="preserve">Wieczyste użytkowanie </t>
  </si>
  <si>
    <t>Opłata skarbowa</t>
  </si>
  <si>
    <t>Opłata za wydane zezwolenia na sprzedaż alkoholu</t>
  </si>
  <si>
    <t>Opłata komunikacyjna</t>
  </si>
  <si>
    <t>Opłaty i kary za korzystanie ze środowiska</t>
  </si>
  <si>
    <t xml:space="preserve">Grzywny, mandaty i inne kary pieniężne </t>
  </si>
  <si>
    <t>Opłata za gospodarowanie odpadami komunalnymi</t>
  </si>
  <si>
    <t>Dochody ze Skarbu Państwa</t>
  </si>
  <si>
    <t>Inne przychody z tytułu dochodów budżetowych</t>
  </si>
  <si>
    <t>Część oświatowa subwencji ogólnej dla gmin</t>
  </si>
  <si>
    <t>Część oświatowa subwencji ogólnej dla powiatów</t>
  </si>
  <si>
    <t>Dotacja dla PSPoż na wynagrodzenie z góry</t>
  </si>
  <si>
    <t>Pozostałe</t>
  </si>
  <si>
    <t>Kredytodawca</t>
  </si>
  <si>
    <t>Stopa procentowa</t>
  </si>
  <si>
    <t>Termin zapadalności</t>
  </si>
  <si>
    <t>Bank Gospodarstwa Krajowego</t>
  </si>
  <si>
    <t>ING Bank Śląski S.A.</t>
  </si>
  <si>
    <t>Bank Pekao S.A.</t>
  </si>
  <si>
    <t xml:space="preserve">PKO Bank Polski S.A </t>
  </si>
  <si>
    <t>PKO Bank Polski S.A</t>
  </si>
  <si>
    <t>PKO Bank Polski S.A , Bank Pekao S.A., Bank Gospodarstwa Krajowego</t>
  </si>
  <si>
    <t>Bank Polskiej Spółdzielczości</t>
  </si>
  <si>
    <t>Inne rozliczenia międzyokresowe, w tym:</t>
  </si>
  <si>
    <t xml:space="preserve">Zmiana stanu wartości początkowej wartości niematerialnych i prawnych oraz rzeczowych aktywów trwałych </t>
  </si>
  <si>
    <t>Wartość gruntów użytkowanych wieczyście</t>
  </si>
  <si>
    <t>Wartość nieamortyzowanych lub nieumarzanych przez jednostkę środków trwałych, używanych na podstawie umów najmu, dzierżawy i innych umów, w tym z tytułu umów leasingu</t>
  </si>
  <si>
    <t>Informacja o odpisach aktualizujących wartość należności</t>
  </si>
  <si>
    <t>Kredyty bankowe, pożyczki i obligacje</t>
  </si>
  <si>
    <t>Łączna kwota zobowiązań zabezpieczonych na majątku jednostki ze wskazaniem charakteru i formy tych zabezpieczeń</t>
  </si>
  <si>
    <t>Rozliczenia międzyokresowe ujęte w bilansie z wykonania budżetu</t>
  </si>
  <si>
    <t>Istotne czynne i bierne rozliczenia międzyokresowe</t>
  </si>
  <si>
    <t>Kwota wypłaconych środków pieniężnych na świadczenia pracownicze</t>
  </si>
  <si>
    <t>Inne informacje dotyczące wybranych przychodów i kosztów wykazywanych w rachunku zysku i strat</t>
  </si>
  <si>
    <t>Wykaz not</t>
  </si>
  <si>
    <t>Długoterminowe aktywa finansowe</t>
  </si>
  <si>
    <t>Nazwa noty</t>
  </si>
  <si>
    <t>Europejski Bank Inwestycyjny*</t>
  </si>
  <si>
    <t>WFOŚiGW  we Wroclawiu</t>
  </si>
  <si>
    <t xml:space="preserve">Europejski Bank Inwestycyjny </t>
  </si>
  <si>
    <t>Europejski Bank Inwestycyjny</t>
  </si>
  <si>
    <t>rozliczenia międzyokresowe z tytułu dzierżawy parkingu pl. Nowy Targ</t>
  </si>
  <si>
    <t>Wykaz podmiotów, w których Miasto Wrocław posiada co najmniej 5% udziałów w kapitale</t>
  </si>
  <si>
    <t>* Należnosci finansowe i udzielone pożyczki prezentowane są w bilansie z wykonania budżetu</t>
  </si>
  <si>
    <t>Stan pożyczek zagrożonych*</t>
  </si>
  <si>
    <t>Razem rozliczenia międzyokresowe-aktywa</t>
  </si>
  <si>
    <t>Razem rozliczenia międzyokresowe-pasywa</t>
  </si>
  <si>
    <t xml:space="preserve"> Kwota wypłaconych środków pieniężnych na świadczenia pracownicze</t>
  </si>
  <si>
    <t>Naliczone odsetki od zobowiązań finansowych</t>
  </si>
  <si>
    <t>Stan na początek roku</t>
  </si>
  <si>
    <t>Stan na koniec roku</t>
  </si>
  <si>
    <t>Stan na początek 
roku</t>
  </si>
  <si>
    <t>Stan  na początek roku</t>
  </si>
  <si>
    <t>Stan na koniec roku
(3+4-7)</t>
  </si>
  <si>
    <t>Razem wartość odpisów</t>
  </si>
  <si>
    <t>Tytuł</t>
  </si>
  <si>
    <t>Ilość</t>
  </si>
  <si>
    <t>Wartość nominalna</t>
  </si>
  <si>
    <t>Akcje</t>
  </si>
  <si>
    <t>Udziały</t>
  </si>
  <si>
    <t>Inne długoterminowe aktywa finansowe</t>
  </si>
  <si>
    <t xml:space="preserve">Akcje i udziały  </t>
  </si>
  <si>
    <t>Saldo otwarcia</t>
  </si>
  <si>
    <t>Rejestracja kapitału</t>
  </si>
  <si>
    <t>Nabycie</t>
  </si>
  <si>
    <t>Udział w wyniku – metoda praw własności</t>
  </si>
  <si>
    <t>Nazwa podmiotu</t>
  </si>
  <si>
    <t>MPWiK S.A.</t>
  </si>
  <si>
    <t xml:space="preserve">MPK Sp. z o.o.                                                                          </t>
  </si>
  <si>
    <t xml:space="preserve">TBS Wrocław Sp. z o.o.                                                              </t>
  </si>
  <si>
    <t>Wrocławskie Mieszkania Sp. z o.o.</t>
  </si>
  <si>
    <t>Wrocławskie Inwestycje Sp. z o.o.</t>
  </si>
  <si>
    <t>Stadion Wrocław  Sp. z o.o.</t>
  </si>
  <si>
    <t>7.</t>
  </si>
  <si>
    <t>Wrocławskie Centrum Treningowe SPARTAN Sp. z o.o.</t>
  </si>
  <si>
    <t>8.</t>
  </si>
  <si>
    <t xml:space="preserve">Wrocławski Park Wodny S. A.     </t>
  </si>
  <si>
    <t>9.</t>
  </si>
  <si>
    <t>ZOO Wrocław Sp. z o.o.</t>
  </si>
  <si>
    <t>10.</t>
  </si>
  <si>
    <t>11.</t>
  </si>
  <si>
    <t>12.</t>
  </si>
  <si>
    <t>Specjalistyczny Zakład Profilaktyczno-Leczniczy "PROVITA" Sp. z o. o.</t>
  </si>
  <si>
    <t>13.</t>
  </si>
  <si>
    <t>Wrocławskie Przedsiębiorstwo Hala Ludowa Sp. z o.o.</t>
  </si>
  <si>
    <t>14.</t>
  </si>
  <si>
    <t xml:space="preserve">Agencja Rozwoju Aglomeracji Wrocławskiej S.A.                                                                                     </t>
  </si>
  <si>
    <t>15.</t>
  </si>
  <si>
    <t>Ekosystem Spółka z o. o.</t>
  </si>
  <si>
    <t>16.</t>
  </si>
  <si>
    <t>Wrocławski Park Technologiczny S.A.</t>
  </si>
  <si>
    <t>17.</t>
  </si>
  <si>
    <t>Wrocławski Klub Sportowy "Śląsk Wrocław" S.A</t>
  </si>
  <si>
    <t>18.</t>
  </si>
  <si>
    <t>Port Lotniczy Wrocław S.A.</t>
  </si>
  <si>
    <t>Dolnośląskie Centrum Medyczne DOLMED S.A.</t>
  </si>
  <si>
    <t>Razem:</t>
  </si>
  <si>
    <t>Wartość bilansowa udziałów</t>
  </si>
  <si>
    <t>*Na podstawie niezatwierdzonych i niezbadanych sprawozdań finansowych</t>
  </si>
  <si>
    <t>Saldo zamknięcia</t>
  </si>
  <si>
    <t>pozostałe</t>
  </si>
  <si>
    <t xml:space="preserve">pozostałe rozliczenia miedzyokresowe </t>
  </si>
  <si>
    <t>Informacja o stanie rezerw</t>
  </si>
  <si>
    <t>Struktura przychodów z podstawowej działalności operacyjnej</t>
  </si>
  <si>
    <t>Stan na 
koniec 
roku</t>
  </si>
  <si>
    <t>Pozostały okres spłaty zobowiązań długoterminowych</t>
  </si>
  <si>
    <t>Wyszczególnienie rezerw</t>
  </si>
  <si>
    <t xml:space="preserve">Opis </t>
  </si>
  <si>
    <t xml:space="preserve">Przepisy dotyczące podatku od towarów i usług, podatku dochodowego od osób fizycznych czy składek na ubezpieczenia społeczne podlegają częstym zmianom, wskutek czego niejednokrotnie brak jest odniesienia do utrwalonych regulacji bądź precedensów prawnych. Obowiązujące przepisy zawierają również niejasności, które powodują różnice w opiniach co do interpretacji prawnej przepisów podatkowych zarówno między organami państwowymi, jak i między organami państwowymi i przedsiębiorstwami. Rozliczenia podatkowe oraz inne (na przykład celne czy dewizowe) mogą być przedmiotem kontroli organów, które uprawnione są do nakładania wysokich kar, a ustalone w wyniku kontroli dodatkowe kwoty zobowiązań muszą zostać wpłacone wraz z wysokimi odsetkami. Zjawiska te powodują, że ryzyko podatkowe w Polsce jest wyższe niż istniejące zwykle w krajach o bardziej rozwiniętym systemie podatkowym. Rozliczenia podatkowe mogą zostać poddane kontroli przez okres pięciu lat. W efekcie kwoty wykazane w sprawozdaniu finansowym mogą ulec zmianie w późniejszym terminie po ostatecznym ustaleniu ich wysokości przez organy skarbowe.
</t>
  </si>
  <si>
    <t>Ryzyko podatkowe</t>
  </si>
  <si>
    <t>Inne informacje - umowy wsparcia</t>
  </si>
  <si>
    <t>Stan na początek 
roku
(3+5+7)</t>
  </si>
  <si>
    <t>Stan na koniec 
roku
(4+6+8)</t>
  </si>
  <si>
    <t xml:space="preserve">Wartość brutto pozostałych składników aktywów
- stan na początek okresu </t>
  </si>
  <si>
    <t>zwiększenia/zmniejszenia</t>
  </si>
  <si>
    <t xml:space="preserve">II. </t>
  </si>
  <si>
    <t xml:space="preserve">Wartość brutto pozostałych składników aktywów
- stan na koniec okresu
(I+/-1) </t>
  </si>
  <si>
    <t>Umorzenia - stan na koniec okresu
(III+/-2)</t>
  </si>
  <si>
    <t xml:space="preserve">V. </t>
  </si>
  <si>
    <t xml:space="preserve">Wartość netto pozostałych składników aktywów
- stan na początek okresu
(I-III) </t>
  </si>
  <si>
    <t xml:space="preserve">VI. </t>
  </si>
  <si>
    <t xml:space="preserve">Wartość netto pozostałych składników aktywów
- stan na koniec okresu
(II-IV) </t>
  </si>
  <si>
    <t>MPWiK</t>
  </si>
  <si>
    <t xml:space="preserve">Pozostałe wartości niematerialnej i prawne* </t>
  </si>
  <si>
    <t>Pozostałe środki trwałe*</t>
  </si>
  <si>
    <t xml:space="preserve">* Pozostałe WNiP oraz pozostałe środki trwałe o wartości początkowej poniżej bądź równej 10.000 zł </t>
  </si>
  <si>
    <t>Poręczenia i gwarancje dotyczące zabezpieczenia należytego wykonania umowy</t>
  </si>
  <si>
    <t>Poręczenia i gwarancje dotyczące zabezpieczenia wnoszonego wadium</t>
  </si>
  <si>
    <t>Zmiana stanu wartości początkowej pozostałych wartości niematerialnych i prawnych oraz pozostałych środków trwałych</t>
  </si>
  <si>
    <t xml:space="preserve">Kwota otrzymanych gwarancji i poręczeń niewykazanych w bilansie </t>
  </si>
  <si>
    <t>Wrocławski Zakład Aktywności Zawodowej, ul. Litomska 10, 53-641 Wrocław</t>
  </si>
  <si>
    <t>Szkoła Podstawowa Nr 3, ul. Bobrza 27, 54-220 Wrocław</t>
  </si>
  <si>
    <t>Szkoła Podstawowa Nr 71, ul. Podwale 57, 50-039 Wrocław</t>
  </si>
  <si>
    <t>Szkoła Podstawowa Nr 90, ul. Orzechowa 62, 50-540 Wrocław</t>
  </si>
  <si>
    <t>Zespół Szkolno-Przedszkolny Nr 1, ul. Zemska 16c, 54-438 Wrocław</t>
  </si>
  <si>
    <t xml:space="preserve">Zespół Szkolno-Przedszkolny Nr 14, ul. Częstochowska 42, 54-031 Wrocław </t>
  </si>
  <si>
    <t>Zespół Szkół Nr 1, ul. Słubicka 29-33, 53-615 Wrocław</t>
  </si>
  <si>
    <t>Zespół Szkół Nr 3, ul. Szkocka 64, 54-402 Wrocław</t>
  </si>
  <si>
    <t>Zespół Szkół Nr 18, ul. Młodych Techników 58, 53-645 Wrocław</t>
  </si>
  <si>
    <t>Centrum Kształcenia Ustawicznego, ul. Swobodna 73, 50-089 Wrocław</t>
  </si>
  <si>
    <t>Lotnicze Zakłady Naukowe, ul. Kiełczowska 43, 51-315 Wrocław</t>
  </si>
  <si>
    <t>Zespół Szkół Gastronomicznych, ul. Kamienna 86, 50-547 Wrocław</t>
  </si>
  <si>
    <t>Specjalny Ośrodek Szkolno-Wychowawczy Nr 11, ul. Kamienna 99-101, 50-547 Wrocław</t>
  </si>
  <si>
    <t>Komenda Miejska Państwowej Straży Pożarnej, ul. Kręta 28, 50-233 Wrocław</t>
  </si>
  <si>
    <t>Miejski Ośrodek Pomocy Społecznej, ul. Strzegomska 6, 53-611 Wrocław</t>
  </si>
  <si>
    <t>Straż Miejska Wrocławia, ul. Gwarna 5/7, 50-001 Wrocław</t>
  </si>
  <si>
    <t>Wrocławskie Centrum Opieki i Wychowania, ul. Lekcyjna 29, 51-169 Wrocław</t>
  </si>
  <si>
    <t>ZGKiK</t>
  </si>
  <si>
    <t>ZDiUM</t>
  </si>
  <si>
    <t>WZAZ</t>
  </si>
  <si>
    <t>ZZK</t>
  </si>
  <si>
    <t>Wrocławskie Centrum Rozwoju Społecznego, pl. Dominikański 6, 50-159 Wrocław</t>
  </si>
  <si>
    <t>Zarząd Dróg i Utrzymania Miasta, ul. Długa 49, 53-633 Wrocław</t>
  </si>
  <si>
    <t>Nota nr 10 (1.9) Kredyty bankowe, pożyczki i obligacje</t>
  </si>
  <si>
    <t>Sprzedaż składników majątkowych gminy</t>
  </si>
  <si>
    <t>Czynsz, najem</t>
  </si>
  <si>
    <t>……………………</t>
  </si>
  <si>
    <t>………………………</t>
  </si>
  <si>
    <t>Długoterminowe aktywa finansowe na 31 grudnia 2021 roku</t>
  </si>
  <si>
    <t>Zysk/(strata) netto za rok zakończony dnia 
31 grudnia 2021 roku*</t>
  </si>
  <si>
    <t>Kapitały własne na dzień 31 grudnia 2021 roku*</t>
  </si>
  <si>
    <t>31 grudnia 2021 roku</t>
  </si>
  <si>
    <t>Zobowiązania finansowe na dzień 31 grudnia 2021 roku</t>
  </si>
  <si>
    <t>Odsetki od zobowiązań finansowych naliczone na 31.12.2021r.</t>
  </si>
  <si>
    <t>EURIBOR 3M + marża od 0,13 % do 0,502 %</t>
  </si>
  <si>
    <t>15.06.2035</t>
  </si>
  <si>
    <t>1M WIBOR + 0,99%</t>
  </si>
  <si>
    <t>30.08.2022</t>
  </si>
  <si>
    <t>1M WIBOR + 0,95%</t>
  </si>
  <si>
    <t>10.10.2022</t>
  </si>
  <si>
    <t>1M WIBOR + 0,91%</t>
  </si>
  <si>
    <t>30.09.2022</t>
  </si>
  <si>
    <t>1M WIBOR + 0,84%</t>
  </si>
  <si>
    <t>31.07.2022</t>
  </si>
  <si>
    <t>1M WIBOR + 0,83%</t>
  </si>
  <si>
    <t>stałe  2,75%</t>
  </si>
  <si>
    <t>10.10.2023</t>
  </si>
  <si>
    <t>1M WIBOR + 0,87%</t>
  </si>
  <si>
    <t xml:space="preserve">30.11.2028 </t>
  </si>
  <si>
    <t>1M WIBOR + 0,78%</t>
  </si>
  <si>
    <t>30.11.2028</t>
  </si>
  <si>
    <t>1M WIBOR + 1,02%</t>
  </si>
  <si>
    <t>1M WIBOR + 1,01%</t>
  </si>
  <si>
    <t>3M WIBOR + marża od 0,163% do 0,424%</t>
  </si>
  <si>
    <t xml:space="preserve">15.09.2029 </t>
  </si>
  <si>
    <t>1M WIBOR + 0,97%</t>
  </si>
  <si>
    <t>30.11.2025</t>
  </si>
  <si>
    <t>30.10.2025</t>
  </si>
  <si>
    <t xml:space="preserve">30.11.2025 </t>
  </si>
  <si>
    <t>1M WIBOR + 1,04%</t>
  </si>
  <si>
    <t>29.12.2025</t>
  </si>
  <si>
    <t>16.10.2023</t>
  </si>
  <si>
    <t>1M WIBOR + 0,79%</t>
  </si>
  <si>
    <t>30.10.2026</t>
  </si>
  <si>
    <t>1M WIBOR + 1,12%</t>
  </si>
  <si>
    <t xml:space="preserve">16.10.2022 </t>
  </si>
  <si>
    <t>30.11.2031</t>
  </si>
  <si>
    <t>30.09.2032</t>
  </si>
  <si>
    <t>1M WIBOR + 0,82%</t>
  </si>
  <si>
    <t>1M WIBOR + 0,88%</t>
  </si>
  <si>
    <t>3M WIBOR + marża od 0,398% do 0,399%</t>
  </si>
  <si>
    <t>15.09.2034</t>
  </si>
  <si>
    <t>stałe  1,141 %, 1M+0,402%</t>
  </si>
  <si>
    <t>15.09.2035</t>
  </si>
  <si>
    <t>1M WIBOR + marża 1,17%</t>
  </si>
  <si>
    <t xml:space="preserve">30.11.2033 </t>
  </si>
  <si>
    <t>1M WIBOR + marża 1,18%</t>
  </si>
  <si>
    <t>30.11.2033</t>
  </si>
  <si>
    <t>stałe  1,11 %,</t>
  </si>
  <si>
    <t>15.11.2035</t>
  </si>
  <si>
    <t>1M WIBOR + 1,31%</t>
  </si>
  <si>
    <t>30.11.2034</t>
  </si>
  <si>
    <t>1M WIBOR + 1,27%</t>
  </si>
  <si>
    <t>1M WIBOR + 1,26%</t>
  </si>
  <si>
    <t>30.11.2029</t>
  </si>
  <si>
    <t xml:space="preserve">30.11.2029 </t>
  </si>
  <si>
    <t>3M WIBOR +0,380</t>
  </si>
  <si>
    <t>15.11.2040</t>
  </si>
  <si>
    <t>1M WIBOR +0,69%</t>
  </si>
  <si>
    <t>31.10.2036</t>
  </si>
  <si>
    <t>1M WIBOR +0,69 %</t>
  </si>
  <si>
    <t>31.102036</t>
  </si>
  <si>
    <t>Bank Polskiej Spółdzielczości i pozostale oddziały Banku Spółdzielczego</t>
  </si>
  <si>
    <t>Zabezpieczenia w postaci weksli oraz oświadczenie o poddaniu się egzekucji</t>
  </si>
  <si>
    <t>1.2.6</t>
  </si>
  <si>
    <t>1.1.6</t>
  </si>
  <si>
    <t>przekazanie środków trwałych</t>
  </si>
  <si>
    <t>otrzymanie środków trwałych</t>
  </si>
  <si>
    <t>I.2.9</t>
  </si>
  <si>
    <t>przekazanie gruntów</t>
  </si>
  <si>
    <t>I.1.10</t>
  </si>
  <si>
    <t>otrzymanie gruntów</t>
  </si>
  <si>
    <t>Zarząd Inwestycji Miejskich, ul. Januszowicka 15a, 53-135 Wrocław</t>
  </si>
  <si>
    <t>Zarząd Zasobu Komunalnego, ul. Św. Elżbiety 3, 50-111 Wrocław</t>
  </si>
  <si>
    <t>Zarząd Zieleni Miejskiej, ul. Trzebnicka 33, 50-231 Wrocław</t>
  </si>
  <si>
    <t xml:space="preserve">Miasto Wrocław podpisało w dniu 30 kwietnia 2012 roku umowę wsparcia dla Wrocławskiego Przedsiębiorstwa Hala Ludowa Sp. z o.o. w związku z projektem „Rewitalizacja Hali Stulecia i Terenów Wystawowych Etap IV Budowa Parkingu i Remont Terenów Zielonych”. Umowa wsparcia obowiązuje do 2043 roku, natomiast wysokość wsparcia określona jest maksymalnie do kwoty 143 mln zł.  </t>
  </si>
  <si>
    <t xml:space="preserve"> </t>
  </si>
  <si>
    <t>D.II.5</t>
  </si>
  <si>
    <t>opłata za gospodarowanie odpadami komunalnymi</t>
  </si>
  <si>
    <t>B.II.4</t>
  </si>
  <si>
    <t>podatek VAT</t>
  </si>
  <si>
    <t>wycinka drzew</t>
  </si>
  <si>
    <t>A.VI</t>
  </si>
  <si>
    <t>trwały zarząd</t>
  </si>
  <si>
    <t>Liceum Ogólnokształcące Nr V, ul. Jacka Kuronia 14, 50-550 Wrocław</t>
  </si>
  <si>
    <t>Przedszkole Integracyjne Nr 93, ul. Grochowa 15, 53-423 Wrocław</t>
  </si>
  <si>
    <t>Przedszkole Nr 21, ul. Wybrzeże Conrada-Korzeniowskiego 10, 50-226 Wrocław</t>
  </si>
  <si>
    <t>Przedszkole Nr 22, ul. Stanisławowska 90, 54-611 Wrocław</t>
  </si>
  <si>
    <t>Przedszkole Nr 54, ul. Wittiga 3, 51-628 Wrocław</t>
  </si>
  <si>
    <t>Przedszkole Nr 82, ul. Ks. Bończyka 52, 51-138 Wrocław</t>
  </si>
  <si>
    <t>Szkoła Podstawowa Nr 7, Aleja Aleksandra Brucknera 12, 51-410 Wrocław</t>
  </si>
  <si>
    <t>Zespół Szkolno-Przedszkolny Nr 24, ul. Stefanii Sempołowskiej 54, 51-611 Wrocław</t>
  </si>
  <si>
    <t>Zespół Szkół Ekonomiczno-Ogólnokształcących, ul. Drukarska 50, 53-312 Wrocław</t>
  </si>
  <si>
    <t xml:space="preserve">Kwota ta stanowi sumę zobowiązań warunkowych wynikających z roszczeń formułowanych w stosunku do Miasta Wrocław, które nie są pomniejszane o roszczenia wzajemne Miasta Wrocław, ani pozostałe roszczenia Miasta wobec innych podmiotów. Z tytułu skutków części z toczących się postępowań sądowych, których stroną było Miasto utworzono rezerwę (dane dot. pewnych lub o dużym stopniu prawdopodobieństwa przyszłych zobowiązaniach, których kwotę można w sposób wiarygodny oszacować prezentuje Nota nr 9), natomiast wskazane powyżej zobowiązania warunkowe wynikają ze spraw sądowych, na które nie utworzono rezerw, z uwagi na to, że roszczenia te nie zostały uznane zarówno co do zasady jak i wysokości (Miasto wnosi o ich oddalenie) oraz na obecnym stadium postępowania pełnomocnicy Miasta nie są w stanie wiarygodnie określić przewidywanego rezultatu sporów, ani wiarygodnie oszacować wartości hipotetycznych zobowiązań Miasta. Na dzień bilansowy nie można stwierdzić, że istnieje obowiązek Urzędu do wykonania w przyszłości zobowiązań wynikających z tych spraw, ponadto nie można z wysokim prawdopodobieństwem uznać, że realizacja zobowiązań nastąpi, a dodatkowo ich wartości nie można oszacować w sposób wiarygodny.                            </t>
  </si>
  <si>
    <t>rozliczenia z tytułu VAT</t>
  </si>
  <si>
    <t>Szkoła Podstawowa Nr 84, ul. Łukasza Górnickiego 20, 50-337 Wrocław</t>
  </si>
  <si>
    <t>Szkoła Podstawowa Nr 107, ul. Bolesława Prusa 64, 50-318 Wrocław</t>
  </si>
  <si>
    <t>Zespół Szkół Nr 2, ul. Borowska 105, 50-551 Wrocław</t>
  </si>
  <si>
    <t xml:space="preserve">Młodzieżowe Centrum Sportu Wrocław, ul. I. Paderewskiego 35, 51-612 Wrocław </t>
  </si>
  <si>
    <t>I.1.10 / I.2.9</t>
  </si>
  <si>
    <t>Straż Miejska Wrocławia, ul. Na Grobli 14/16, 50-421 Wrocław</t>
  </si>
  <si>
    <t xml:space="preserve">Wrocławski Tor Wyścigów Konnych Partynice, ul. Zwycięska 2, 53-033 Wrocław </t>
  </si>
  <si>
    <t>Centrum Usług Informatycznych, ul. Namysłowska 8, 50-304 Wrocław</t>
  </si>
  <si>
    <t>Długoterminowe aktywa finansowe na 31 grudnia 2022 roku</t>
  </si>
  <si>
    <t>Zysk/(strata) netto za rok zakończony dnia 
31 grudnia 2022 roku*</t>
  </si>
  <si>
    <t>Kapitały własne na dzień 31 grudnia 2022 roku*</t>
  </si>
  <si>
    <t xml:space="preserve">
Należności i zobowiązania oraz inne rozrachunki (o podobnym charakterze)
wobec jednostek objętych łącznym sprawozdaniem finansowym za 2022 rok</t>
  </si>
  <si>
    <t xml:space="preserve"> Przychody i koszty z tytułu operacji dokonanych między jednostkami objętymi łącznym sprawozdaniem finansowym za 2022 rok</t>
  </si>
  <si>
    <t xml:space="preserve"> Zestawienie zmian w funduszu z tytułu operacji dokonanych między jednostkami objętymi łącznym sprawozdaniem finansowym za 2022 rok</t>
  </si>
  <si>
    <t xml:space="preserve">Miasto Wrocław podpisało w 2012 roku umowę wsparcia ZOO we Wrocławiu w związku z budową Afrykarium-Oceanarium. Umowa wsparcia obowiązuje do roku 2026, a wysokość wsparcia określona jest maksymalnie do kwoty 248 mln zł w całym okresie wsparcia. Spółka na dzień 31 grudnia 2022 roku posiadała zobowiązania z tytułu kredytu w kwocie 117,2 mln zł. </t>
  </si>
  <si>
    <t xml:space="preserve">Miasto Wrocław zawarło dn. 14 grudnia 2015 r. umowę wsparcia na rzecz spółki Wrocławski Park Wodny S.A. („Aquapark”) w związku z wyemitowaniem obligacji przez Spółkę na spłatę kredytu z Umowy kredytowej zawartej w 2005 r. w walucie Euro. Kredyt ten został spłacony, a umowa wsparcia dotycząca kredytu wygasła wraz ze spłatą kredytu. Umowa wsparcia dotycząca obligacji obowiązuje do roku 2030, natomiast wysokość wsparcia określona jest maksymalnie do kwoty 130 mln zł w całym okresie wsparcia. Spółka na dzień 31 grudnia 2022 roku posiadała zobowiązania z tytułu obligacji w kwocie 74,1 mln zł. </t>
  </si>
  <si>
    <t>Miasto Wrocław zawarło ze spółką Stadion Wrocław Sp. z o.o. umowy dotyczące wsparcia: w 2018 r. w związku z wyemitowaniem obligacji przez Spółkę na refinansowanie kredytu zaciągnietego na budowę Stadionu Miejskiego oraz w 2022 r. na rozliczenie nakładów w związku z podpisaną ugodą pomiędzy spółką Stadion Wrocław Sp. z o.o. a wykonawcą prac budowlanych. Na dzień 31 grudnia 2022 r. zobowiązania Miasta z ww. tytułów wynoszą łącznie 247 mln zł.</t>
  </si>
  <si>
    <t>Likwidacja spółki</t>
  </si>
  <si>
    <t xml:space="preserve">SIM Wrocław Sp. z o.o. </t>
  </si>
  <si>
    <t>wycena długoterminowych aktywów finansowych metodą praw własności</t>
  </si>
  <si>
    <t>Zobowiązania finansowe na dzień 31 grudnia 2022 roku</t>
  </si>
  <si>
    <t>31 grudnia 2022 roku</t>
  </si>
  <si>
    <t>PKO BP S.A., ING Bank Śląski S.A.</t>
  </si>
  <si>
    <t>3M EURIBOR +12,1</t>
  </si>
  <si>
    <t>15.11.2041</t>
  </si>
  <si>
    <t>PKO BP S.A., ING Bank Śląski S.A., Bank Gospodarstwa Krajowego</t>
  </si>
  <si>
    <t xml:space="preserve">31.10.2036 </t>
  </si>
  <si>
    <t>Odsetki od zobowiązań finansowych naliczone na 31.12.2022r.</t>
  </si>
  <si>
    <t>Należności ściągnięte w wyniku kontroli pasażerów komunikacji miejskiej w XII 2022 r.</t>
  </si>
  <si>
    <t>JGOP-nieprzekazane dochody</t>
  </si>
  <si>
    <t>B.II.5</t>
  </si>
  <si>
    <t>JDPP- należności publicznoprawne</t>
  </si>
  <si>
    <t>JDSP - nieprzekazane dochody</t>
  </si>
  <si>
    <t>D.II.7.</t>
  </si>
  <si>
    <t xml:space="preserve">JDUM - nieprzekazane dochody </t>
  </si>
  <si>
    <t>OPUM-saldo 56,00 egzekucja, 2794,94 saldo MPP</t>
  </si>
  <si>
    <t>podatek od nieruchmości</t>
  </si>
  <si>
    <t>Szkoła Podstawowa Nr 108, ul. Bolesława Chrobrego 3, 50-254 Wrocław</t>
  </si>
  <si>
    <t>B.II.4.</t>
  </si>
  <si>
    <t>dzierżawa gruntu</t>
  </si>
  <si>
    <t>D.II.5.</t>
  </si>
  <si>
    <t>JDSP - dzierżawa</t>
  </si>
  <si>
    <t>wieczyste użytkowanie</t>
  </si>
  <si>
    <t>trwały zarząd - SP</t>
  </si>
  <si>
    <t>podatek od nieruchomości</t>
  </si>
  <si>
    <t>Liceum Sztuk Plastycznych, ul.Ks.Piotra Skargi 23b, 50-082 Wrocław  Zespół Szkół Plastycznych, ul. P. Skargi 23, 50-082 Wrocław</t>
  </si>
  <si>
    <t>Poradnia Psychologiczno-Pedagogiczna Nr 9, ul. Krakowska 102, 53-110 Wrocław</t>
  </si>
  <si>
    <t>Przedszkole Nr 87, ul. Pawłowa 6a, 53-604 Wrocław</t>
  </si>
  <si>
    <t>Specjalny Ośrodek Szkolno-Wychowawczy Nr 10, ul. Parkowa 27, 51-616 Wrocław</t>
  </si>
  <si>
    <t>Szermiercza Sportowa Szkoła Podstawowa Nr 85, ul. Traugutta 37, 50-416 Wrocław</t>
  </si>
  <si>
    <t>Zespół Szkolno-Przedszkolny Nr 22, ul. Edwarda Dembowskiego 39, 51-670 Wrocław</t>
  </si>
  <si>
    <t>Zespół Szkół Ekonomiczno-Administracyjnych, ul. S. Worcella 3, 50-448 Wrocław</t>
  </si>
  <si>
    <t>Zespół Szkół Nr 16, ul. Głogowska 30, 53-621 Wrocław</t>
  </si>
  <si>
    <t>Przedszkole Nr 26, Aleja Śląska 1, 54-118 Wrocław</t>
  </si>
  <si>
    <t xml:space="preserve">Technikum Nr 18, ul. Ślężna 2-24, 53-302 Wrocław </t>
  </si>
  <si>
    <t>Zarząd Zieleni Miejskiej, Al. Śląska 1, 54-118 Wrocław</t>
  </si>
  <si>
    <t>Liceum Ogólnokształcące Nr IX, ul. Ks. Piotra Skargi 31, 50-082 Wrocław</t>
  </si>
  <si>
    <t>Zmniejszenie doplat do kapitału</t>
  </si>
  <si>
    <t xml:space="preserve"> - </t>
  </si>
  <si>
    <t>likwidacja spółki Specjalistyczny Zakład Profilaktyczno-Leczniczy "PROVITA" Sp. z o. o.</t>
  </si>
  <si>
    <t>ZDiUM, ul. Długa 49, 53-633 Wrocław</t>
  </si>
  <si>
    <t>3.1</t>
  </si>
  <si>
    <t>Przychody ze sprzedaży węgla</t>
  </si>
  <si>
    <t>5.1</t>
  </si>
  <si>
    <t>5.2</t>
  </si>
  <si>
    <t>5.3</t>
  </si>
  <si>
    <t>5.4</t>
  </si>
  <si>
    <t>5.5</t>
  </si>
  <si>
    <t>5.6</t>
  </si>
  <si>
    <t>5.7</t>
  </si>
  <si>
    <t>5.8</t>
  </si>
  <si>
    <t>5.9</t>
  </si>
  <si>
    <t>5.10</t>
  </si>
  <si>
    <t>5.11</t>
  </si>
  <si>
    <t>5.12</t>
  </si>
  <si>
    <t>5.13</t>
  </si>
  <si>
    <t>5.14</t>
  </si>
  <si>
    <t>5.15</t>
  </si>
  <si>
    <t>5.16</t>
  </si>
  <si>
    <t>5.17</t>
  </si>
  <si>
    <t>5.18</t>
  </si>
  <si>
    <t>5.19</t>
  </si>
  <si>
    <t>5.20</t>
  </si>
  <si>
    <t>5.21</t>
  </si>
  <si>
    <t>5.22</t>
  </si>
  <si>
    <t>29.03.2023</t>
  </si>
  <si>
    <t>*średni kurs NBP - tabela Nr 254/A/NBP/2021 z dnia 31.12.2021 r. : 1 EUR - 4,5994 zł</t>
  </si>
  <si>
    <t>*średni kurs NBP - tabela Nr 252/A/NBP/2022 z dnia 30.12.2022 r. : 1 EUR - 4,6899 zł</t>
  </si>
  <si>
    <t>……………………………................</t>
  </si>
  <si>
    <t>Zarząd Zasobu Komunalnego ul. Św. Elżbiety 3, 51-518 Wrocław</t>
  </si>
  <si>
    <t>Młodzieżowe Centrum Sportu, al. Paderewskiego 35, 51-612 Wrocław</t>
  </si>
  <si>
    <t>Przedszkole 65, ul. Nożownicza 35 A, 50-147 Wrocław</t>
  </si>
  <si>
    <t>Szkoła Podstawowa 61, ul. Skarbowców 8, 53-025 Wrocław</t>
  </si>
  <si>
    <t>MOPS, ul. Strzegomska 6, 53-611 Wrocław</t>
  </si>
  <si>
    <t>Wrocławski Zespół Żłobków, ul. Fabryczna 15, 53-609 Wrocław</t>
  </si>
  <si>
    <t>Szkoła Podstawowa Nr 33, ul. Kolista 17, 54-151 Wrocław</t>
  </si>
  <si>
    <t>Przedszkole Nr 35, ul. Pułaskiego 20 A, 50-446 Wrocław</t>
  </si>
  <si>
    <t>Przedszkole Nr 23, ul. Zwycięska 8 A, 53-033 Wrocław</t>
  </si>
  <si>
    <t>Zespół Placówek "Dziecięcy Dom", ul. Parkowa 2, 51-616 Wrocław</t>
  </si>
  <si>
    <t>Zespół Szkół Nr 8, ul. Mikołaja Reja 3, 50-354 Wrocław</t>
  </si>
  <si>
    <t>Centrum Kreatywności "TALENT", ul. Jedności Narodowej 117, 50-301 Wrocław</t>
  </si>
  <si>
    <t>Liceum Ogólnokształcące Nr II, ul. Parkowa 19-26, 51-616 Wrocław</t>
  </si>
  <si>
    <t>Liceum Ogólnokształcące Nr VI, ul. Hutnicza 45, 54-139 Wrocław</t>
  </si>
  <si>
    <t>Przedszkole Nr 111 ul. Skwerowa 14, 53-303 Wrocław</t>
  </si>
  <si>
    <t>Szkoła podstawowa Nr 14, ul. Zachodnia 2, 53-644 Wrocław</t>
  </si>
  <si>
    <t>Szkoła Podstawowa Nr 4, ul. Powstańców Sląskich 210-218, 53-140 Wrocław</t>
  </si>
  <si>
    <t>Szkoła Podstawowa Nr 77, ul. Św.Jerzego 4, 50-518 Wrocław</t>
  </si>
  <si>
    <t>Szkoła Podstawowa Nr 81, ul. Jastrzębia 26, 53-148 Wrocław</t>
  </si>
  <si>
    <t>Zespół Przedszkoli Nr 1, ul. Kolbuszowska 6, 53-404 Wrocław</t>
  </si>
  <si>
    <t>Zespół Szkolno-Przedszkolny Nr 20, ul. Karpnicka 2,54-061 Wrocław</t>
  </si>
  <si>
    <t>Zespół Szkolno-Przedszkolny nr 21, ul. Kłodzka 40, 50-536 Wrocław</t>
  </si>
  <si>
    <t>Zespół Szkół Logistycznych, ul. J. Wł. Dawida 9-11, 50-527 Wrocław</t>
  </si>
  <si>
    <t>Zespół Szkół Nr 6, ul. Nowodworska 78-82, 54-438 Wrocław</t>
  </si>
  <si>
    <t>Towarzystwo Budownictwa Społecznego Wrocław Sp. z o.o., ul. Przybyszewskiego 102/104, 51-148 Wrocław</t>
  </si>
  <si>
    <t>Wrocławskie Centrum Treningowe SPARTAN Sp. z o.o., ul. Wejherowska 34, 54-239 Wrocław</t>
  </si>
  <si>
    <t>Wrocławskie Centrum Zdrowia SP ZOZ, ul. Podróżnicza 26/28, 53-208 Wrocław</t>
  </si>
  <si>
    <t xml:space="preserve">Wrocławskie Mieszkania Sp. z o.o., ul. Mikołaja Reja 53-55, 50-343 Wrocław </t>
  </si>
  <si>
    <t>Miejskie Przedsiębiorstwo Komunikacyjne Sp. z o.o., ul. Bolesława Prusa 75-79, 50-316 Wrocław</t>
  </si>
  <si>
    <t>Miejskie Przedsiębiorstwo Wodociągów i Kanalizacji S.A, ul. Na Grobli 14/16, 50-421 Wrocław</t>
  </si>
  <si>
    <t>Stadion Wrocław Sp. z o.o., Al. Śląska 1, 54-118 Wrocław</t>
  </si>
  <si>
    <t>Wrocławski Klub Sportowy "Śląsk Wrocław" S.A., ul. Oporowska 62, 53-434 Wrocław</t>
  </si>
  <si>
    <t xml:space="preserve">Wrocławski Park Wodny S.A., ul. Borowska 99, 50-558 Wrocław </t>
  </si>
  <si>
    <t>Wrocławskie Przedsiębiorstwo Hala Ludowa Sp. z o.o., ul. Wystawowa 1, 51-618 Wrocław</t>
  </si>
  <si>
    <t>ZOO Wrocław Sp. z o.o., ul. Zygmunta Wróblewskiego 1-5, 51-618 Wrocław</t>
  </si>
  <si>
    <t>Miejskie Centrum Usług Socjalnych, ul. Mączna 3,  Wrocław</t>
  </si>
  <si>
    <t>Młodzieżowy Dom Kultury im. Mikołaja Kopernika, ul. Hugona Kołłtaja 20, 50-007 Wrocław  Zespół Centrum Edukacji Kulturalnej Dzieci i Młodzieży, ul. Kołłątaja 20, 50-007 Wrocław</t>
  </si>
  <si>
    <t>Przedszkole Nr 10 ul. Starogajowa 100, 54-047 Wrocław</t>
  </si>
  <si>
    <t>Przedszkole NR 107 ul. W. Stysia 71, 53-529 Wrocław</t>
  </si>
  <si>
    <t>Szkoła Podstawowa Nr 108 Im. Juliana Tuwima, ul. Bolesława Chrobrego 3, 50-254 Wrocław</t>
  </si>
  <si>
    <t>Szkoła Podstawowa NR 12 ul. Z. Janiszewskiego 14, 50-372 Wrocław</t>
  </si>
  <si>
    <t>Szkoła Podstawowa Nr 23 ul. Przystankowa 32, 52-235 Wrocław</t>
  </si>
  <si>
    <t>Szkoła Podstawowa Nr 37,  ul. Sarbinowska 10, 54-320 Wrocław</t>
  </si>
  <si>
    <t>Szkoła Podstawowa Nr 6, ul. Gorlicka 25, 51-314 Wrocław</t>
  </si>
</sst>
</file>

<file path=xl/styles.xml><?xml version="1.0" encoding="utf-8"?>
<styleSheet xmlns="http://schemas.openxmlformats.org/spreadsheetml/2006/main">
  <numFmts count="4">
    <numFmt numFmtId="44" formatCode="_-* #,##0.00\ &quot;zł&quot;_-;\-* #,##0.00\ &quot;zł&quot;_-;_-* &quot;-&quot;??\ &quot;zł&quot;_-;_-@_-"/>
    <numFmt numFmtId="43" formatCode="_-* #,##0.00\ _z_ł_-;\-* #,##0.00\ _z_ł_-;_-* &quot;-&quot;??\ _z_ł_-;_-@_-"/>
    <numFmt numFmtId="164" formatCode="#,##0.00_ ;[Red]\-#,##0.00\ "/>
    <numFmt numFmtId="165" formatCode="#,##0.00_ ;\-#,##0.00\ "/>
  </numFmts>
  <fonts count="57">
    <font>
      <sz val="10"/>
      <name val="Arial CE"/>
      <charset val="238"/>
    </font>
    <font>
      <b/>
      <sz val="10"/>
      <name val="Arial CE"/>
      <family val="2"/>
      <charset val="238"/>
    </font>
    <font>
      <b/>
      <sz val="11"/>
      <name val="Arial CE"/>
      <family val="2"/>
      <charset val="238"/>
    </font>
    <font>
      <sz val="9"/>
      <name val="Arial CE"/>
      <family val="2"/>
      <charset val="238"/>
    </font>
    <font>
      <sz val="10"/>
      <name val="Arial CE"/>
      <family val="2"/>
      <charset val="238"/>
    </font>
    <font>
      <b/>
      <sz val="9"/>
      <name val="Arial CE"/>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0"/>
      <name val="Arial"/>
      <family val="2"/>
      <charset val="238"/>
    </font>
    <font>
      <sz val="11"/>
      <color indexed="20"/>
      <name val="Czcionka tekstu podstawowego"/>
      <family val="2"/>
      <charset val="238"/>
    </font>
    <font>
      <b/>
      <sz val="10"/>
      <name val="Arial CE"/>
      <charset val="238"/>
    </font>
    <font>
      <sz val="9"/>
      <name val="Arial"/>
      <family val="2"/>
      <charset val="238"/>
    </font>
    <font>
      <sz val="8"/>
      <name val="Arial"/>
      <family val="2"/>
      <charset val="238"/>
    </font>
    <font>
      <sz val="10"/>
      <name val="Arial CE"/>
      <charset val="238"/>
    </font>
    <font>
      <sz val="8"/>
      <name val="Arial CE"/>
      <family val="2"/>
      <charset val="238"/>
    </font>
    <font>
      <sz val="10"/>
      <name val="Verdana"/>
      <family val="2"/>
      <charset val="238"/>
    </font>
    <font>
      <sz val="11"/>
      <name val="Czcionka tekstu podstawowego"/>
      <family val="2"/>
      <charset val="238"/>
    </font>
    <font>
      <b/>
      <sz val="11"/>
      <name val="Verdana"/>
      <family val="2"/>
      <charset val="238"/>
    </font>
    <font>
      <sz val="9"/>
      <name val="Verdana"/>
      <family val="2"/>
      <charset val="238"/>
    </font>
    <font>
      <b/>
      <sz val="10"/>
      <name val="Verdana"/>
      <family val="2"/>
      <charset val="238"/>
    </font>
    <font>
      <sz val="8"/>
      <name val="Verdana"/>
      <family val="2"/>
      <charset val="238"/>
    </font>
    <font>
      <sz val="10"/>
      <color indexed="8"/>
      <name val="Verdana"/>
      <family val="2"/>
      <charset val="238"/>
    </font>
    <font>
      <b/>
      <sz val="10"/>
      <color indexed="8"/>
      <name val="Verdana"/>
      <family val="2"/>
      <charset val="238"/>
    </font>
    <font>
      <sz val="10"/>
      <name val="Verdan "/>
      <charset val="238"/>
    </font>
    <font>
      <b/>
      <sz val="10"/>
      <name val="Verdan "/>
      <charset val="238"/>
    </font>
    <font>
      <b/>
      <sz val="10"/>
      <color indexed="8"/>
      <name val="Verdana"/>
      <family val="2"/>
      <charset val="238"/>
    </font>
    <font>
      <sz val="10"/>
      <color indexed="10"/>
      <name val="Verdana"/>
      <family val="2"/>
      <charset val="238"/>
    </font>
    <font>
      <sz val="10"/>
      <name val="Verdana"/>
      <family val="2"/>
    </font>
    <font>
      <b/>
      <sz val="10"/>
      <name val="Verdana"/>
      <family val="2"/>
    </font>
    <font>
      <b/>
      <sz val="10"/>
      <color indexed="10"/>
      <name val="Verdana"/>
      <family val="2"/>
      <charset val="238"/>
    </font>
    <font>
      <b/>
      <sz val="9"/>
      <name val="Verdana"/>
      <family val="2"/>
      <charset val="238"/>
    </font>
    <font>
      <sz val="8"/>
      <name val="Verdana"/>
      <family val="2"/>
    </font>
    <font>
      <b/>
      <sz val="10"/>
      <color indexed="8"/>
      <name val="Verdan "/>
      <charset val="238"/>
    </font>
    <font>
      <b/>
      <sz val="10"/>
      <name val="Verdan"/>
      <charset val="238"/>
    </font>
    <font>
      <b/>
      <sz val="10"/>
      <color indexed="8"/>
      <name val="Verdan"/>
      <charset val="238"/>
    </font>
    <font>
      <sz val="10"/>
      <name val="Verdan"/>
      <charset val="238"/>
    </font>
    <font>
      <sz val="9"/>
      <name val="Arial CE"/>
      <charset val="238"/>
    </font>
    <font>
      <sz val="9"/>
      <name val="Verdana"/>
      <family val="2"/>
    </font>
    <font>
      <sz val="9"/>
      <color indexed="8"/>
      <name val="Verdana"/>
      <family val="2"/>
    </font>
    <font>
      <sz val="10"/>
      <color indexed="10"/>
      <name val="Verdana"/>
      <family val="2"/>
      <charset val="238"/>
    </font>
    <font>
      <sz val="10"/>
      <color theme="1"/>
      <name val="Arial"/>
      <family val="2"/>
      <charset val="238"/>
    </font>
    <font>
      <sz val="10"/>
      <color theme="1"/>
      <name val="Verdana"/>
      <family val="2"/>
      <charset val="23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4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48">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7" borderId="1" applyNumberFormat="0" applyAlignment="0" applyProtection="0"/>
    <xf numFmtId="0" fontId="9" fillId="20" borderId="2" applyNumberFormat="0" applyAlignment="0" applyProtection="0"/>
    <xf numFmtId="0" fontId="10" fillId="4" borderId="0" applyNumberFormat="0" applyBorder="0" applyAlignment="0" applyProtection="0"/>
    <xf numFmtId="43" fontId="28" fillId="0" borderId="0" applyFont="0" applyFill="0" applyBorder="0" applyAlignment="0" applyProtection="0"/>
    <xf numFmtId="0" fontId="12" fillId="0" borderId="3" applyNumberFormat="0" applyFill="0" applyAlignment="0" applyProtection="0"/>
    <xf numFmtId="0" fontId="13" fillId="21" borderId="4" applyNumberFormat="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22" borderId="0" applyNumberFormat="0" applyBorder="0" applyAlignment="0" applyProtection="0"/>
    <xf numFmtId="0" fontId="28" fillId="0" borderId="0"/>
    <xf numFmtId="0" fontId="28" fillId="0" borderId="0"/>
    <xf numFmtId="0" fontId="11" fillId="0" borderId="0"/>
    <xf numFmtId="0" fontId="18" fillId="20" borderId="1" applyNumberFormat="0" applyAlignment="0" applyProtection="0"/>
    <xf numFmtId="9" fontId="28" fillId="0" borderId="0" applyFont="0" applyFill="0" applyBorder="0" applyAlignment="0" applyProtection="0"/>
    <xf numFmtId="0" fontId="19" fillId="0" borderId="8"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23" borderId="9" applyNumberFormat="0" applyFont="0" applyAlignment="0" applyProtection="0"/>
    <xf numFmtId="44" fontId="28" fillId="0" borderId="0" applyFont="0" applyFill="0" applyBorder="0" applyAlignment="0" applyProtection="0"/>
    <xf numFmtId="0" fontId="24" fillId="3" borderId="0" applyNumberFormat="0" applyBorder="0" applyAlignment="0" applyProtection="0"/>
  </cellStyleXfs>
  <cellXfs count="451">
    <xf numFmtId="0" fontId="0" fillId="0" borderId="0" xfId="0"/>
    <xf numFmtId="0" fontId="1" fillId="0" borderId="0" xfId="0" applyFont="1"/>
    <xf numFmtId="0" fontId="2" fillId="0" borderId="0" xfId="0" applyFont="1" applyBorder="1" applyAlignment="1">
      <alignment horizontal="left" vertical="center" wrapText="1"/>
    </xf>
    <xf numFmtId="0" fontId="2" fillId="0" borderId="0" xfId="0" applyFont="1" applyBorder="1" applyAlignment="1">
      <alignment vertical="center" wrapText="1"/>
    </xf>
    <xf numFmtId="0" fontId="25" fillId="0" borderId="0" xfId="0" applyFont="1"/>
    <xf numFmtId="0" fontId="11" fillId="0" borderId="0" xfId="0" applyFont="1" applyBorder="1"/>
    <xf numFmtId="4" fontId="0" fillId="0" borderId="0" xfId="0" applyNumberFormat="1"/>
    <xf numFmtId="0" fontId="0" fillId="0" borderId="0" xfId="0" applyBorder="1"/>
    <xf numFmtId="0" fontId="0" fillId="0" borderId="0" xfId="0" applyFill="1"/>
    <xf numFmtId="0" fontId="1" fillId="0" borderId="0" xfId="0" applyFont="1" applyFill="1"/>
    <xf numFmtId="0" fontId="1"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4" fontId="1" fillId="0" borderId="0" xfId="0" applyNumberFormat="1" applyFont="1" applyFill="1" applyBorder="1" applyAlignment="1">
      <alignment horizontal="right" vertical="center"/>
    </xf>
    <xf numFmtId="0" fontId="3" fillId="0" borderId="0" xfId="0" applyFont="1" applyFill="1" applyBorder="1" applyAlignment="1">
      <alignment horizontal="center" vertical="center" wrapText="1"/>
    </xf>
    <xf numFmtId="0" fontId="0" fillId="0" borderId="0" xfId="0" applyFill="1" applyBorder="1" applyAlignment="1">
      <alignment vertical="center" wrapText="1"/>
    </xf>
    <xf numFmtId="4" fontId="4" fillId="0" borderId="0" xfId="0" applyNumberFormat="1" applyFont="1" applyFill="1" applyBorder="1" applyAlignment="1">
      <alignment horizontal="right" vertical="center" wrapText="1"/>
    </xf>
    <xf numFmtId="4" fontId="4" fillId="0" borderId="0" xfId="0" applyNumberFormat="1" applyFont="1" applyFill="1" applyBorder="1" applyAlignment="1">
      <alignment horizontal="right" vertical="center"/>
    </xf>
    <xf numFmtId="0" fontId="0" fillId="0" borderId="0" xfId="0" applyFill="1" applyBorder="1" applyAlignment="1">
      <alignment horizontal="center" vertical="center" wrapText="1"/>
    </xf>
    <xf numFmtId="0" fontId="1"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0" fillId="0" borderId="0" xfId="0" applyFill="1" applyBorder="1"/>
    <xf numFmtId="4" fontId="0" fillId="0" borderId="0" xfId="0" applyNumberFormat="1" applyFill="1"/>
    <xf numFmtId="0" fontId="11" fillId="0" borderId="0" xfId="0" applyFont="1" applyBorder="1" applyAlignment="1">
      <alignment horizontal="left" vertical="center" wrapText="1"/>
    </xf>
    <xf numFmtId="0" fontId="29" fillId="0" borderId="0" xfId="0" applyFont="1"/>
    <xf numFmtId="0" fontId="0" fillId="0" borderId="0" xfId="0" applyFont="1"/>
    <xf numFmtId="4" fontId="0" fillId="0" borderId="0" xfId="0" applyNumberFormat="1" applyFill="1" applyAlignment="1">
      <alignment vertical="center"/>
    </xf>
    <xf numFmtId="0" fontId="27" fillId="0" borderId="0" xfId="0" applyFont="1" applyFill="1"/>
    <xf numFmtId="17" fontId="27" fillId="0" borderId="0" xfId="0" applyNumberFormat="1" applyFont="1" applyFill="1" applyBorder="1"/>
    <xf numFmtId="10" fontId="26" fillId="0" borderId="0" xfId="0" applyNumberFormat="1" applyFont="1" applyFill="1"/>
    <xf numFmtId="4" fontId="26" fillId="0" borderId="0" xfId="0" applyNumberFormat="1" applyFont="1" applyFill="1"/>
    <xf numFmtId="0" fontId="26" fillId="0" borderId="0" xfId="0" applyFont="1" applyFill="1"/>
    <xf numFmtId="49" fontId="11" fillId="0" borderId="0" xfId="0" applyNumberFormat="1" applyFont="1" applyBorder="1"/>
    <xf numFmtId="0" fontId="30" fillId="0" borderId="0" xfId="0" applyFont="1"/>
    <xf numFmtId="0" fontId="30" fillId="0" borderId="0" xfId="0" applyFont="1" applyAlignment="1"/>
    <xf numFmtId="0" fontId="1" fillId="0" borderId="0" xfId="0" applyFont="1" applyAlignment="1">
      <alignment wrapText="1"/>
    </xf>
    <xf numFmtId="0" fontId="27" fillId="24" borderId="0" xfId="0" applyFont="1" applyFill="1"/>
    <xf numFmtId="0" fontId="34" fillId="0" borderId="10"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0" xfId="0" applyFont="1" applyBorder="1" applyAlignment="1">
      <alignment horizontal="left" vertical="center" wrapText="1"/>
    </xf>
    <xf numFmtId="4" fontId="30" fillId="0" borderId="0" xfId="0" applyNumberFormat="1" applyFont="1" applyBorder="1" applyAlignment="1">
      <alignment horizontal="right" vertical="center" wrapText="1"/>
    </xf>
    <xf numFmtId="0" fontId="34" fillId="0" borderId="11" xfId="0" applyFont="1" applyBorder="1" applyAlignment="1">
      <alignment horizontal="center" vertical="center" wrapText="1"/>
    </xf>
    <xf numFmtId="0" fontId="34" fillId="0" borderId="11" xfId="0" applyFont="1" applyBorder="1" applyAlignment="1">
      <alignment horizontal="left" vertical="center" wrapText="1"/>
    </xf>
    <xf numFmtId="4" fontId="34" fillId="0" borderId="11" xfId="0" applyNumberFormat="1" applyFont="1" applyBorder="1" applyAlignment="1">
      <alignment horizontal="right" vertical="center" wrapText="1"/>
    </xf>
    <xf numFmtId="4" fontId="30" fillId="0" borderId="0" xfId="0" applyNumberFormat="1" applyFont="1" applyBorder="1" applyAlignment="1">
      <alignment vertical="center" wrapText="1"/>
    </xf>
    <xf numFmtId="0" fontId="30" fillId="0" borderId="0" xfId="0" applyFont="1" applyBorder="1" applyAlignment="1">
      <alignment vertical="center" wrapText="1"/>
    </xf>
    <xf numFmtId="0" fontId="34" fillId="0" borderId="11" xfId="0" applyFont="1" applyFill="1" applyBorder="1" applyAlignment="1">
      <alignment vertical="center" wrapText="1"/>
    </xf>
    <xf numFmtId="4" fontId="34" fillId="0" borderId="11" xfId="0" applyNumberFormat="1" applyFont="1" applyBorder="1" applyAlignment="1">
      <alignment vertical="center"/>
    </xf>
    <xf numFmtId="4" fontId="30" fillId="0" borderId="0" xfId="0" applyNumberFormat="1" applyFont="1" applyFill="1" applyBorder="1" applyAlignment="1">
      <alignment horizontal="right" vertical="center"/>
    </xf>
    <xf numFmtId="0" fontId="30" fillId="0" borderId="10" xfId="0" applyFont="1" applyBorder="1" applyAlignment="1">
      <alignment horizontal="left" vertical="center" wrapText="1"/>
    </xf>
    <xf numFmtId="0" fontId="34" fillId="0" borderId="11" xfId="0" applyFont="1" applyBorder="1" applyAlignment="1">
      <alignment vertical="center" wrapText="1"/>
    </xf>
    <xf numFmtId="0" fontId="30" fillId="0" borderId="10" xfId="0" applyFont="1" applyFill="1" applyBorder="1" applyAlignment="1">
      <alignment vertical="center" wrapText="1"/>
    </xf>
    <xf numFmtId="0" fontId="30" fillId="0" borderId="0" xfId="0" applyFont="1" applyFill="1" applyBorder="1" applyAlignment="1">
      <alignment vertical="center" wrapText="1"/>
    </xf>
    <xf numFmtId="0" fontId="34" fillId="0" borderId="0" xfId="0" applyFont="1" applyBorder="1" applyAlignment="1">
      <alignment vertical="center" wrapText="1"/>
    </xf>
    <xf numFmtId="4" fontId="30" fillId="0" borderId="0" xfId="0" applyNumberFormat="1" applyFont="1" applyBorder="1" applyAlignment="1">
      <alignment vertical="center"/>
    </xf>
    <xf numFmtId="4" fontId="34" fillId="0" borderId="10" xfId="0" applyNumberFormat="1" applyFont="1" applyBorder="1" applyAlignment="1">
      <alignment horizontal="center" vertical="center" wrapText="1"/>
    </xf>
    <xf numFmtId="4" fontId="34" fillId="0" borderId="11" xfId="0" applyNumberFormat="1" applyFont="1" applyBorder="1" applyAlignment="1">
      <alignment horizontal="center" vertical="center" wrapText="1"/>
    </xf>
    <xf numFmtId="0" fontId="30" fillId="0" borderId="12" xfId="0" applyFont="1" applyBorder="1" applyAlignment="1">
      <alignment horizontal="center" vertical="center" wrapText="1"/>
    </xf>
    <xf numFmtId="0" fontId="30" fillId="0" borderId="12" xfId="0" applyFont="1" applyBorder="1" applyAlignment="1">
      <alignment horizontal="left" vertical="center" wrapText="1"/>
    </xf>
    <xf numFmtId="4" fontId="30" fillId="0" borderId="12" xfId="0" applyNumberFormat="1" applyFont="1" applyBorder="1" applyAlignment="1">
      <alignment vertical="center"/>
    </xf>
    <xf numFmtId="4" fontId="34" fillId="0" borderId="11" xfId="0" applyNumberFormat="1" applyFont="1" applyBorder="1" applyAlignment="1">
      <alignment horizontal="right" vertical="center"/>
    </xf>
    <xf numFmtId="4" fontId="30" fillId="0" borderId="0" xfId="0" applyNumberFormat="1" applyFont="1" applyBorder="1" applyAlignment="1">
      <alignment horizontal="right" vertical="center"/>
    </xf>
    <xf numFmtId="0" fontId="36" fillId="0" borderId="0" xfId="0" applyFont="1" applyBorder="1" applyAlignment="1">
      <alignment vertical="center" wrapText="1"/>
    </xf>
    <xf numFmtId="0" fontId="30" fillId="0" borderId="12" xfId="0" applyFont="1" applyBorder="1" applyAlignment="1">
      <alignment vertical="center" wrapText="1"/>
    </xf>
    <xf numFmtId="4" fontId="30" fillId="0" borderId="12" xfId="0" applyNumberFormat="1" applyFont="1" applyBorder="1" applyAlignment="1">
      <alignment horizontal="right" vertical="center"/>
    </xf>
    <xf numFmtId="0" fontId="34" fillId="0" borderId="10" xfId="0" applyFont="1" applyFill="1" applyBorder="1" applyAlignment="1">
      <alignment horizontal="center" vertical="center" wrapText="1"/>
    </xf>
    <xf numFmtId="4" fontId="34" fillId="0" borderId="10" xfId="0" applyNumberFormat="1" applyFont="1" applyFill="1" applyBorder="1" applyAlignment="1">
      <alignment horizontal="center" vertical="center" wrapText="1"/>
    </xf>
    <xf numFmtId="4" fontId="34" fillId="0" borderId="11" xfId="37" applyNumberFormat="1" applyFont="1" applyFill="1" applyBorder="1" applyAlignment="1">
      <alignment horizontal="right" wrapText="1"/>
    </xf>
    <xf numFmtId="0" fontId="30" fillId="0" borderId="0" xfId="0" applyFont="1" applyFill="1" applyBorder="1" applyAlignment="1">
      <alignment horizontal="left" wrapText="1"/>
    </xf>
    <xf numFmtId="4" fontId="30" fillId="0" borderId="11" xfId="37" applyNumberFormat="1" applyFont="1" applyFill="1" applyBorder="1" applyAlignment="1">
      <alignment horizontal="right" wrapText="1"/>
    </xf>
    <xf numFmtId="4" fontId="34" fillId="0" borderId="12" xfId="0" applyNumberFormat="1" applyFont="1" applyFill="1" applyBorder="1" applyAlignment="1">
      <alignment horizontal="right" wrapText="1"/>
    </xf>
    <xf numFmtId="0" fontId="30" fillId="0" borderId="0" xfId="0" applyFont="1" applyFill="1" applyBorder="1"/>
    <xf numFmtId="0" fontId="30" fillId="0" borderId="0" xfId="0" applyFont="1" applyFill="1" applyBorder="1" applyAlignment="1">
      <alignment horizontal="left" vertical="center" wrapText="1"/>
    </xf>
    <xf numFmtId="4" fontId="30" fillId="0" borderId="0" xfId="0" applyNumberFormat="1" applyFont="1" applyFill="1" applyBorder="1" applyAlignment="1">
      <alignment horizontal="right" wrapText="1"/>
    </xf>
    <xf numFmtId="0" fontId="30" fillId="0" borderId="12" xfId="0" applyFont="1" applyFill="1" applyBorder="1"/>
    <xf numFmtId="0" fontId="30" fillId="0" borderId="12" xfId="0" applyFont="1" applyFill="1" applyBorder="1" applyAlignment="1">
      <alignment horizontal="left" vertical="center" wrapText="1"/>
    </xf>
    <xf numFmtId="4" fontId="30" fillId="0" borderId="12" xfId="0" applyNumberFormat="1" applyFont="1" applyFill="1" applyBorder="1" applyAlignment="1">
      <alignment horizontal="right" wrapText="1"/>
    </xf>
    <xf numFmtId="4" fontId="30" fillId="0" borderId="10" xfId="37" applyNumberFormat="1" applyFont="1" applyBorder="1" applyAlignment="1">
      <alignment horizontal="right" vertical="center" wrapText="1"/>
    </xf>
    <xf numFmtId="0" fontId="30" fillId="0" borderId="0" xfId="0" applyFont="1" applyBorder="1" applyAlignment="1">
      <alignment vertical="center"/>
    </xf>
    <xf numFmtId="0" fontId="30" fillId="0" borderId="11" xfId="0" applyFont="1" applyBorder="1" applyAlignment="1">
      <alignment vertical="center"/>
    </xf>
    <xf numFmtId="0" fontId="30" fillId="0" borderId="11" xfId="0" applyFont="1" applyBorder="1" applyAlignment="1"/>
    <xf numFmtId="0" fontId="34" fillId="0" borderId="10" xfId="0" applyFont="1" applyBorder="1" applyAlignment="1">
      <alignment vertical="center" wrapText="1"/>
    </xf>
    <xf numFmtId="4" fontId="34" fillId="0" borderId="10" xfId="0" applyNumberFormat="1" applyFont="1" applyBorder="1" applyAlignment="1">
      <alignment vertical="center" wrapText="1"/>
    </xf>
    <xf numFmtId="4" fontId="34" fillId="0" borderId="10" xfId="0" applyNumberFormat="1" applyFont="1" applyBorder="1" applyAlignment="1">
      <alignment vertical="center"/>
    </xf>
    <xf numFmtId="0" fontId="30" fillId="0" borderId="11" xfId="0" applyFont="1" applyBorder="1"/>
    <xf numFmtId="4" fontId="34" fillId="0" borderId="11" xfId="0" applyNumberFormat="1" applyFont="1" applyBorder="1" applyAlignment="1">
      <alignment horizontal="center" vertical="center"/>
    </xf>
    <xf numFmtId="0" fontId="34" fillId="0" borderId="12" xfId="0" applyFont="1" applyBorder="1" applyAlignment="1">
      <alignment vertical="top" wrapText="1"/>
    </xf>
    <xf numFmtId="0" fontId="34" fillId="0" borderId="12" xfId="0" applyFont="1" applyBorder="1" applyAlignment="1">
      <alignment horizontal="center" vertical="top" wrapText="1"/>
    </xf>
    <xf numFmtId="4" fontId="34" fillId="0" borderId="12" xfId="0" applyNumberFormat="1" applyFont="1" applyBorder="1" applyAlignment="1">
      <alignment horizontal="center" vertical="top" wrapText="1"/>
    </xf>
    <xf numFmtId="4" fontId="34" fillId="0" borderId="12" xfId="0" applyNumberFormat="1" applyFont="1" applyBorder="1" applyAlignment="1">
      <alignment horizontal="center" vertical="top"/>
    </xf>
    <xf numFmtId="0" fontId="30" fillId="0" borderId="0" xfId="0" applyFont="1" applyFill="1" applyBorder="1" applyAlignment="1">
      <alignment vertical="center"/>
    </xf>
    <xf numFmtId="0" fontId="30" fillId="0" borderId="10" xfId="0" applyFont="1" applyBorder="1" applyAlignment="1">
      <alignment horizontal="center" vertical="top"/>
    </xf>
    <xf numFmtId="0" fontId="30" fillId="0" borderId="10" xfId="0" applyFont="1" applyBorder="1"/>
    <xf numFmtId="0" fontId="30" fillId="0" borderId="10" xfId="0" applyFont="1" applyBorder="1" applyAlignment="1">
      <alignment horizontal="center" vertical="center" wrapText="1"/>
    </xf>
    <xf numFmtId="0" fontId="35" fillId="0" borderId="0" xfId="0" applyFont="1" applyFill="1" applyBorder="1" applyAlignment="1">
      <alignment horizontal="left"/>
    </xf>
    <xf numFmtId="4" fontId="40" fillId="0" borderId="11" xfId="0" applyNumberFormat="1" applyFont="1" applyFill="1" applyBorder="1" applyAlignment="1">
      <alignment horizontal="right" vertical="center"/>
    </xf>
    <xf numFmtId="4" fontId="34" fillId="0" borderId="11" xfId="0" applyNumberFormat="1" applyFont="1" applyFill="1" applyBorder="1" applyAlignment="1">
      <alignment horizontal="right" vertical="center"/>
    </xf>
    <xf numFmtId="0" fontId="30" fillId="0" borderId="0" xfId="0" applyFont="1" applyFill="1" applyBorder="1" applyAlignment="1">
      <alignment horizontal="center" vertical="center" wrapText="1"/>
    </xf>
    <xf numFmtId="0" fontId="30" fillId="0" borderId="12" xfId="0" applyFont="1" applyFill="1" applyBorder="1" applyAlignment="1">
      <alignment horizontal="center" vertical="center" wrapText="1"/>
    </xf>
    <xf numFmtId="0" fontId="30" fillId="0" borderId="12" xfId="0" applyFont="1" applyFill="1" applyBorder="1" applyAlignment="1">
      <alignment vertical="center" wrapText="1"/>
    </xf>
    <xf numFmtId="4" fontId="30" fillId="0" borderId="12" xfId="0" applyNumberFormat="1" applyFont="1" applyFill="1" applyBorder="1" applyAlignment="1">
      <alignment horizontal="right" vertical="center"/>
    </xf>
    <xf numFmtId="0" fontId="32" fillId="0" borderId="11" xfId="0" applyFont="1" applyBorder="1" applyAlignment="1">
      <alignment horizontal="center" vertical="center" wrapText="1"/>
    </xf>
    <xf numFmtId="0" fontId="32" fillId="0" borderId="11" xfId="0" applyFont="1" applyBorder="1" applyAlignment="1">
      <alignment horizontal="left" vertical="center" wrapText="1"/>
    </xf>
    <xf numFmtId="0" fontId="41" fillId="0" borderId="12" xfId="0" applyFont="1" applyBorder="1" applyAlignment="1">
      <alignment horizontal="justify" vertical="top" wrapText="1"/>
    </xf>
    <xf numFmtId="0" fontId="38" fillId="0" borderId="10" xfId="0" applyFont="1" applyBorder="1"/>
    <xf numFmtId="0" fontId="39" fillId="24" borderId="12" xfId="0" applyFont="1" applyFill="1" applyBorder="1" applyAlignment="1">
      <alignment horizontal="center" vertical="top"/>
    </xf>
    <xf numFmtId="0" fontId="39" fillId="24" borderId="12" xfId="0" applyFont="1" applyFill="1" applyBorder="1" applyAlignment="1">
      <alignment horizontal="center" vertical="top" wrapText="1"/>
    </xf>
    <xf numFmtId="10" fontId="39" fillId="24" borderId="0" xfId="0" applyNumberFormat="1" applyFont="1" applyFill="1" applyBorder="1" applyAlignment="1">
      <alignment horizontal="center" vertical="center" wrapText="1"/>
    </xf>
    <xf numFmtId="0" fontId="39" fillId="24" borderId="0" xfId="0" applyFont="1" applyFill="1" applyBorder="1" applyAlignment="1">
      <alignment horizontal="center" vertical="center" wrapText="1"/>
    </xf>
    <xf numFmtId="0" fontId="38" fillId="0" borderId="0" xfId="0" applyFont="1" applyFill="1" applyBorder="1" applyAlignment="1">
      <alignment horizontal="center"/>
    </xf>
    <xf numFmtId="0" fontId="38" fillId="0" borderId="0" xfId="0" applyFont="1" applyFill="1" applyBorder="1" applyAlignment="1">
      <alignment wrapText="1"/>
    </xf>
    <xf numFmtId="10" fontId="38" fillId="0" borderId="10" xfId="40" applyNumberFormat="1" applyFont="1" applyFill="1" applyBorder="1" applyAlignment="1">
      <alignment horizontal="right"/>
    </xf>
    <xf numFmtId="4" fontId="38" fillId="0" borderId="10" xfId="0" applyNumberFormat="1" applyFont="1" applyFill="1" applyBorder="1"/>
    <xf numFmtId="10" fontId="38" fillId="0" borderId="0" xfId="40" applyNumberFormat="1" applyFont="1" applyFill="1" applyBorder="1" applyAlignment="1">
      <alignment horizontal="right"/>
    </xf>
    <xf numFmtId="4" fontId="38" fillId="0" borderId="0" xfId="0" applyNumberFormat="1" applyFont="1" applyFill="1" applyBorder="1"/>
    <xf numFmtId="4" fontId="38" fillId="0" borderId="0" xfId="0" applyNumberFormat="1" applyFont="1" applyFill="1" applyBorder="1" applyAlignment="1">
      <alignment horizontal="right"/>
    </xf>
    <xf numFmtId="0" fontId="34" fillId="0" borderId="11" xfId="36" applyFont="1" applyFill="1" applyBorder="1" applyAlignment="1">
      <alignment horizontal="center" vertical="center" wrapText="1"/>
    </xf>
    <xf numFmtId="43" fontId="34" fillId="0" borderId="11" xfId="0" applyNumberFormat="1" applyFont="1" applyFill="1" applyBorder="1" applyAlignment="1">
      <alignment horizontal="right" vertical="center"/>
    </xf>
    <xf numFmtId="0" fontId="34" fillId="0" borderId="13" xfId="38" applyFont="1" applyBorder="1" applyAlignment="1">
      <alignment horizontal="center" vertical="center" wrapText="1"/>
    </xf>
    <xf numFmtId="0" fontId="30" fillId="0" borderId="15" xfId="38" applyFont="1" applyBorder="1" applyAlignment="1">
      <alignment horizontal="center" vertical="center"/>
    </xf>
    <xf numFmtId="0" fontId="34" fillId="0" borderId="13" xfId="38" applyFont="1" applyBorder="1" applyAlignment="1">
      <alignment horizontal="center" vertical="center"/>
    </xf>
    <xf numFmtId="0" fontId="30" fillId="0" borderId="13" xfId="0" applyFont="1" applyFill="1" applyBorder="1" applyAlignment="1">
      <alignment horizontal="center" vertical="center"/>
    </xf>
    <xf numFmtId="0" fontId="30" fillId="0" borderId="0" xfId="38" applyFont="1"/>
    <xf numFmtId="0" fontId="30" fillId="0" borderId="0" xfId="38" applyFont="1" applyAlignment="1"/>
    <xf numFmtId="0" fontId="30" fillId="0" borderId="0" xfId="38" applyFont="1" applyBorder="1"/>
    <xf numFmtId="0" fontId="34" fillId="0" borderId="13" xfId="0" applyFont="1" applyFill="1" applyBorder="1" applyAlignment="1">
      <alignment horizontal="center" vertical="center"/>
    </xf>
    <xf numFmtId="0" fontId="34" fillId="0" borderId="13" xfId="0" applyFont="1" applyFill="1" applyBorder="1" applyAlignment="1">
      <alignment horizontal="center" vertical="center" wrapText="1"/>
    </xf>
    <xf numFmtId="0" fontId="30" fillId="0" borderId="13" xfId="38" applyFont="1" applyBorder="1"/>
    <xf numFmtId="4" fontId="34" fillId="0" borderId="13" xfId="38" applyNumberFormat="1" applyFont="1" applyBorder="1" applyAlignment="1">
      <alignment horizontal="center" vertical="center"/>
    </xf>
    <xf numFmtId="0" fontId="34" fillId="0" borderId="0" xfId="0" applyFont="1" applyAlignment="1">
      <alignment horizontal="center"/>
    </xf>
    <xf numFmtId="0" fontId="30" fillId="0" borderId="0" xfId="0" applyFont="1" applyAlignment="1">
      <alignment horizontal="center"/>
    </xf>
    <xf numFmtId="0" fontId="0" fillId="0" borderId="0" xfId="0" applyFont="1" applyBorder="1"/>
    <xf numFmtId="4" fontId="30" fillId="0" borderId="13" xfId="0" applyNumberFormat="1" applyFont="1" applyFill="1" applyBorder="1" applyAlignment="1">
      <alignment vertical="center" wrapText="1"/>
    </xf>
    <xf numFmtId="4" fontId="30" fillId="0" borderId="17" xfId="0" applyNumberFormat="1" applyFont="1" applyFill="1" applyBorder="1" applyAlignment="1">
      <alignment vertical="center" wrapText="1"/>
    </xf>
    <xf numFmtId="4" fontId="30" fillId="0" borderId="18" xfId="0" applyNumberFormat="1" applyFont="1" applyFill="1" applyBorder="1" applyAlignment="1">
      <alignment vertical="center"/>
    </xf>
    <xf numFmtId="4" fontId="30" fillId="0" borderId="18" xfId="0" applyNumberFormat="1" applyFont="1" applyFill="1" applyBorder="1" applyAlignment="1">
      <alignment vertical="center" wrapText="1"/>
    </xf>
    <xf numFmtId="4" fontId="30" fillId="0" borderId="13" xfId="0" applyNumberFormat="1" applyFont="1" applyFill="1" applyBorder="1" applyAlignment="1">
      <alignment vertical="center"/>
    </xf>
    <xf numFmtId="4" fontId="0" fillId="0" borderId="0" xfId="0" applyNumberFormat="1" applyFont="1"/>
    <xf numFmtId="0" fontId="42" fillId="0" borderId="10" xfId="0" applyFont="1" applyFill="1" applyBorder="1" applyAlignment="1">
      <alignment horizontal="left" vertical="center" wrapText="1"/>
    </xf>
    <xf numFmtId="0" fontId="34" fillId="0" borderId="11" xfId="0" applyFont="1" applyFill="1" applyBorder="1" applyAlignment="1">
      <alignment horizontal="left" vertical="center" wrapText="1"/>
    </xf>
    <xf numFmtId="4" fontId="30" fillId="0" borderId="0" xfId="0" applyNumberFormat="1" applyFont="1" applyFill="1" applyBorder="1" applyAlignment="1">
      <alignment vertical="center"/>
    </xf>
    <xf numFmtId="4" fontId="34" fillId="0" borderId="11" xfId="0" applyNumberFormat="1" applyFont="1" applyFill="1" applyBorder="1" applyAlignment="1">
      <alignment vertical="center"/>
    </xf>
    <xf numFmtId="0" fontId="30" fillId="0" borderId="0" xfId="0" applyFont="1" applyFill="1" applyAlignment="1">
      <alignment horizontal="left" vertical="center" wrapText="1"/>
    </xf>
    <xf numFmtId="4" fontId="30" fillId="0" borderId="10" xfId="0" applyNumberFormat="1" applyFont="1" applyFill="1" applyBorder="1" applyAlignment="1">
      <alignment vertical="center"/>
    </xf>
    <xf numFmtId="0" fontId="34" fillId="0" borderId="0" xfId="0" applyFont="1" applyFill="1" applyBorder="1" applyAlignment="1">
      <alignment vertical="center"/>
    </xf>
    <xf numFmtId="4" fontId="34" fillId="0" borderId="0" xfId="0" applyNumberFormat="1" applyFont="1" applyFill="1" applyBorder="1" applyAlignment="1">
      <alignment vertical="center"/>
    </xf>
    <xf numFmtId="0" fontId="34" fillId="0" borderId="19" xfId="0" applyFont="1" applyFill="1" applyBorder="1" applyAlignment="1">
      <alignment horizontal="center" vertical="center" wrapText="1"/>
    </xf>
    <xf numFmtId="0" fontId="34" fillId="0" borderId="20" xfId="0" applyFont="1" applyFill="1" applyBorder="1" applyAlignment="1">
      <alignment horizontal="center" vertical="center" wrapText="1"/>
    </xf>
    <xf numFmtId="4" fontId="34" fillId="0" borderId="20" xfId="0" applyNumberFormat="1" applyFont="1" applyFill="1" applyBorder="1" applyAlignment="1">
      <alignment horizontal="center" vertical="center" wrapText="1"/>
    </xf>
    <xf numFmtId="0" fontId="34" fillId="0" borderId="21" xfId="0" applyFont="1" applyFill="1" applyBorder="1" applyAlignment="1">
      <alignment horizontal="center" vertical="center" wrapText="1"/>
    </xf>
    <xf numFmtId="0" fontId="30" fillId="0" borderId="16" xfId="0" applyFont="1" applyFill="1" applyBorder="1" applyAlignment="1">
      <alignment horizontal="center" vertical="center" wrapText="1"/>
    </xf>
    <xf numFmtId="0" fontId="30" fillId="0" borderId="13" xfId="0" applyFont="1" applyFill="1" applyBorder="1" applyAlignment="1">
      <alignment horizontal="center" vertical="center" wrapText="1"/>
    </xf>
    <xf numFmtId="0" fontId="30" fillId="0" borderId="17" xfId="0" applyFont="1" applyFill="1" applyBorder="1" applyAlignment="1">
      <alignment horizontal="center" vertical="center" wrapText="1"/>
    </xf>
    <xf numFmtId="0" fontId="30" fillId="0" borderId="13" xfId="0" applyFont="1" applyFill="1" applyBorder="1" applyAlignment="1">
      <alignment horizontal="left" vertical="center" wrapText="1"/>
    </xf>
    <xf numFmtId="0" fontId="34" fillId="0" borderId="13" xfId="0" applyFont="1" applyFill="1" applyBorder="1" applyAlignment="1">
      <alignment horizontal="left" vertical="center" wrapText="1"/>
    </xf>
    <xf numFmtId="4" fontId="30" fillId="0" borderId="16" xfId="0" applyNumberFormat="1" applyFont="1" applyFill="1" applyBorder="1" applyAlignment="1">
      <alignment vertical="center" wrapText="1"/>
    </xf>
    <xf numFmtId="4" fontId="30" fillId="0" borderId="22" xfId="0" applyNumberFormat="1" applyFont="1" applyFill="1" applyBorder="1" applyAlignment="1">
      <alignment vertical="center" wrapText="1"/>
    </xf>
    <xf numFmtId="0" fontId="34" fillId="0" borderId="23" xfId="0" applyFont="1" applyFill="1" applyBorder="1" applyAlignment="1">
      <alignment horizontal="center" vertical="center"/>
    </xf>
    <xf numFmtId="4" fontId="30" fillId="0" borderId="24" xfId="0" applyNumberFormat="1" applyFont="1" applyFill="1" applyBorder="1" applyAlignment="1">
      <alignment vertical="center"/>
    </xf>
    <xf numFmtId="4" fontId="30" fillId="0" borderId="24" xfId="0" applyNumberFormat="1" applyFont="1" applyFill="1" applyBorder="1" applyAlignment="1">
      <alignment vertical="center" wrapText="1"/>
    </xf>
    <xf numFmtId="4" fontId="30" fillId="0" borderId="25" xfId="0" applyNumberFormat="1" applyFont="1" applyFill="1" applyBorder="1" applyAlignment="1">
      <alignment vertical="center"/>
    </xf>
    <xf numFmtId="4" fontId="30" fillId="0" borderId="26" xfId="0" applyNumberFormat="1" applyFont="1" applyFill="1" applyBorder="1" applyAlignment="1">
      <alignment vertical="center"/>
    </xf>
    <xf numFmtId="0" fontId="30" fillId="0" borderId="13" xfId="0" applyFont="1" applyFill="1" applyBorder="1" applyAlignment="1">
      <alignment vertical="center" wrapText="1"/>
    </xf>
    <xf numFmtId="4" fontId="30" fillId="0" borderId="17" xfId="0" applyNumberFormat="1" applyFont="1" applyFill="1" applyBorder="1" applyAlignment="1">
      <alignment vertical="center"/>
    </xf>
    <xf numFmtId="0" fontId="34" fillId="0" borderId="27" xfId="0" applyFont="1" applyFill="1" applyBorder="1" applyAlignment="1">
      <alignment horizontal="center" vertical="center"/>
    </xf>
    <xf numFmtId="0" fontId="32" fillId="0" borderId="0" xfId="0" applyFont="1" applyFill="1" applyBorder="1" applyAlignment="1">
      <alignment vertical="center"/>
    </xf>
    <xf numFmtId="0" fontId="30" fillId="0" borderId="0" xfId="0" applyFont="1" applyFill="1"/>
    <xf numFmtId="0" fontId="30" fillId="0" borderId="11" xfId="0" applyFont="1" applyFill="1" applyBorder="1" applyAlignment="1">
      <alignment horizontal="center" vertical="center" wrapText="1"/>
    </xf>
    <xf numFmtId="0" fontId="30" fillId="0" borderId="11" xfId="0" applyFont="1" applyFill="1" applyBorder="1" applyAlignment="1">
      <alignment horizontal="left" vertical="center" wrapText="1"/>
    </xf>
    <xf numFmtId="4" fontId="30" fillId="0" borderId="11" xfId="0" applyNumberFormat="1" applyFont="1" applyFill="1" applyBorder="1" applyAlignment="1">
      <alignment horizontal="right" vertical="center" wrapText="1"/>
    </xf>
    <xf numFmtId="4" fontId="30" fillId="0" borderId="0" xfId="0" applyNumberFormat="1" applyFont="1" applyFill="1" applyBorder="1" applyAlignment="1">
      <alignment horizontal="right" vertical="center" wrapText="1"/>
    </xf>
    <xf numFmtId="0" fontId="34" fillId="0" borderId="11" xfId="0" applyFont="1" applyFill="1" applyBorder="1" applyAlignment="1">
      <alignment horizontal="center" vertical="center" wrapText="1"/>
    </xf>
    <xf numFmtId="4" fontId="34" fillId="0" borderId="11" xfId="0" applyNumberFormat="1" applyFont="1" applyFill="1" applyBorder="1" applyAlignment="1">
      <alignment horizontal="right" vertical="center" wrapText="1"/>
    </xf>
    <xf numFmtId="0" fontId="34" fillId="0" borderId="12" xfId="0" applyFont="1" applyFill="1" applyBorder="1" applyAlignment="1">
      <alignment horizontal="center" vertical="center" wrapText="1"/>
    </xf>
    <xf numFmtId="0" fontId="34" fillId="0" borderId="12" xfId="0" applyFont="1" applyFill="1" applyBorder="1" applyAlignment="1">
      <alignment horizontal="left" vertical="center" wrapText="1"/>
    </xf>
    <xf numFmtId="4" fontId="34" fillId="0" borderId="12" xfId="0" applyNumberFormat="1" applyFont="1" applyFill="1" applyBorder="1" applyAlignment="1">
      <alignment horizontal="right" vertical="center" wrapText="1"/>
    </xf>
    <xf numFmtId="4" fontId="34" fillId="0" borderId="11" xfId="0" applyNumberFormat="1" applyFont="1" applyFill="1" applyBorder="1" applyAlignment="1">
      <alignment vertical="center" wrapText="1"/>
    </xf>
    <xf numFmtId="0" fontId="34" fillId="0" borderId="10" xfId="0" applyFont="1" applyFill="1" applyBorder="1" applyAlignment="1"/>
    <xf numFmtId="0" fontId="34" fillId="0" borderId="0" xfId="0" applyFont="1" applyFill="1" applyBorder="1" applyAlignment="1"/>
    <xf numFmtId="0" fontId="2" fillId="0" borderId="0" xfId="0" applyFont="1" applyFill="1" applyBorder="1" applyAlignment="1">
      <alignment vertical="center"/>
    </xf>
    <xf numFmtId="0" fontId="34" fillId="0" borderId="12" xfId="0" applyFont="1" applyFill="1" applyBorder="1" applyAlignment="1"/>
    <xf numFmtId="0" fontId="34" fillId="0" borderId="11" xfId="0" applyFont="1" applyFill="1" applyBorder="1" applyAlignment="1">
      <alignment horizontal="center"/>
    </xf>
    <xf numFmtId="0" fontId="34" fillId="0" borderId="0" xfId="0" applyFont="1" applyFill="1" applyBorder="1" applyAlignment="1">
      <alignment horizontal="center"/>
    </xf>
    <xf numFmtId="3" fontId="30" fillId="0" borderId="0" xfId="0" applyNumberFormat="1" applyFont="1" applyFill="1" applyBorder="1" applyAlignment="1">
      <alignment horizontal="right"/>
    </xf>
    <xf numFmtId="4" fontId="30" fillId="0" borderId="0" xfId="0" applyNumberFormat="1" applyFont="1" applyFill="1" applyBorder="1" applyAlignment="1">
      <alignment horizontal="right"/>
    </xf>
    <xf numFmtId="4" fontId="30" fillId="0" borderId="0" xfId="0" applyNumberFormat="1" applyFont="1" applyFill="1" applyBorder="1"/>
    <xf numFmtId="0" fontId="34" fillId="0" borderId="11" xfId="0" applyFont="1" applyFill="1" applyBorder="1"/>
    <xf numFmtId="3" fontId="34" fillId="0" borderId="11" xfId="0" applyNumberFormat="1" applyFont="1" applyFill="1" applyBorder="1" applyAlignment="1">
      <alignment horizontal="right"/>
    </xf>
    <xf numFmtId="4" fontId="34" fillId="0" borderId="11" xfId="0" applyNumberFormat="1" applyFont="1" applyFill="1" applyBorder="1" applyAlignment="1">
      <alignment horizontal="right"/>
    </xf>
    <xf numFmtId="4" fontId="34" fillId="0" borderId="0" xfId="0" applyNumberFormat="1" applyFont="1" applyFill="1" applyBorder="1"/>
    <xf numFmtId="0" fontId="32" fillId="0" borderId="0" xfId="0" applyFont="1" applyFill="1" applyBorder="1" applyAlignment="1">
      <alignment vertical="center" wrapText="1"/>
    </xf>
    <xf numFmtId="0" fontId="34" fillId="0" borderId="0" xfId="0" applyFont="1" applyFill="1"/>
    <xf numFmtId="0" fontId="33" fillId="0" borderId="0" xfId="0" applyFont="1" applyFill="1"/>
    <xf numFmtId="0" fontId="34" fillId="0" borderId="10" xfId="0" applyFont="1" applyFill="1" applyBorder="1" applyAlignment="1">
      <alignment horizontal="center" vertical="center"/>
    </xf>
    <xf numFmtId="4" fontId="34" fillId="0" borderId="11" xfId="0" applyNumberFormat="1" applyFont="1" applyFill="1" applyBorder="1"/>
    <xf numFmtId="3" fontId="30" fillId="0" borderId="0" xfId="0" applyNumberFormat="1" applyFont="1" applyFill="1" applyBorder="1"/>
    <xf numFmtId="0" fontId="34" fillId="0" borderId="0" xfId="0" applyFont="1" applyFill="1" applyBorder="1"/>
    <xf numFmtId="4" fontId="34" fillId="0" borderId="11" xfId="0" applyNumberFormat="1" applyFont="1" applyFill="1" applyBorder="1" applyAlignment="1">
      <alignment horizontal="center" vertical="center" wrapText="1"/>
    </xf>
    <xf numFmtId="1" fontId="37" fillId="0" borderId="11" xfId="36" applyNumberFormat="1" applyFont="1" applyFill="1" applyBorder="1" applyAlignment="1">
      <alignment horizontal="center" vertical="center"/>
    </xf>
    <xf numFmtId="0" fontId="34" fillId="0" borderId="11" xfId="36" applyFont="1" applyFill="1" applyBorder="1" applyAlignment="1">
      <alignment horizontal="left" vertical="center"/>
    </xf>
    <xf numFmtId="0" fontId="34" fillId="0" borderId="11" xfId="36" applyFont="1" applyFill="1" applyBorder="1" applyAlignment="1">
      <alignment vertical="center"/>
    </xf>
    <xf numFmtId="0" fontId="31" fillId="0" borderId="0" xfId="0" applyFont="1" applyFill="1"/>
    <xf numFmtId="0" fontId="0" fillId="0" borderId="0" xfId="0" applyFont="1" applyFill="1"/>
    <xf numFmtId="0" fontId="34" fillId="0" borderId="16" xfId="0" applyFont="1" applyFill="1" applyBorder="1" applyAlignment="1">
      <alignment vertical="center" wrapText="1"/>
    </xf>
    <xf numFmtId="0" fontId="0" fillId="0" borderId="11" xfId="0" applyFont="1" applyFill="1" applyBorder="1" applyAlignment="1"/>
    <xf numFmtId="0" fontId="0" fillId="0" borderId="28" xfId="0" applyFont="1" applyFill="1" applyBorder="1" applyAlignment="1"/>
    <xf numFmtId="0" fontId="34" fillId="0" borderId="29" xfId="0" applyFont="1" applyFill="1" applyBorder="1" applyAlignment="1">
      <alignment horizontal="center" vertical="center" wrapText="1"/>
    </xf>
    <xf numFmtId="0" fontId="34" fillId="0" borderId="18" xfId="0" applyFont="1" applyFill="1" applyBorder="1" applyAlignment="1">
      <alignment vertical="center" wrapText="1"/>
    </xf>
    <xf numFmtId="4" fontId="34" fillId="0" borderId="28" xfId="0" applyNumberFormat="1" applyFont="1" applyFill="1" applyBorder="1" applyAlignment="1">
      <alignment horizontal="center" vertical="center" wrapText="1"/>
    </xf>
    <xf numFmtId="4" fontId="34" fillId="0" borderId="13"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top" wrapText="1"/>
    </xf>
    <xf numFmtId="0" fontId="29" fillId="0" borderId="0" xfId="0" applyFont="1" applyFill="1" applyBorder="1"/>
    <xf numFmtId="0" fontId="29" fillId="0" borderId="0" xfId="0" applyFont="1" applyFill="1" applyBorder="1" applyAlignment="1">
      <alignment horizontal="center" vertical="center" wrapText="1"/>
    </xf>
    <xf numFmtId="4" fontId="0" fillId="0" borderId="0" xfId="0" applyNumberFormat="1" applyFill="1" applyBorder="1" applyAlignment="1">
      <alignment vertical="center"/>
    </xf>
    <xf numFmtId="0" fontId="34" fillId="0" borderId="30" xfId="0" applyFont="1" applyFill="1" applyBorder="1" applyAlignment="1">
      <alignment vertical="center" wrapText="1"/>
    </xf>
    <xf numFmtId="0" fontId="34" fillId="0" borderId="28" xfId="0" applyFont="1" applyFill="1" applyBorder="1" applyAlignment="1">
      <alignment vertical="center" wrapText="1"/>
    </xf>
    <xf numFmtId="4" fontId="1" fillId="0" borderId="0" xfId="0" applyNumberFormat="1" applyFont="1" applyFill="1" applyBorder="1" applyAlignment="1">
      <alignment vertical="center"/>
    </xf>
    <xf numFmtId="0" fontId="35" fillId="0" borderId="0" xfId="0" applyFont="1" applyFill="1"/>
    <xf numFmtId="4" fontId="34" fillId="0" borderId="30" xfId="36" applyNumberFormat="1" applyFont="1" applyFill="1" applyBorder="1" applyAlignment="1">
      <alignment vertical="center" wrapText="1"/>
    </xf>
    <xf numFmtId="4" fontId="34" fillId="0" borderId="11" xfId="36" applyNumberFormat="1" applyFont="1" applyFill="1" applyBorder="1" applyAlignment="1">
      <alignment vertical="center" wrapText="1"/>
    </xf>
    <xf numFmtId="4" fontId="34" fillId="0" borderId="28" xfId="36" applyNumberFormat="1" applyFont="1" applyFill="1" applyBorder="1" applyAlignment="1">
      <alignment vertical="center" wrapText="1"/>
    </xf>
    <xf numFmtId="0" fontId="30" fillId="0" borderId="0" xfId="0" applyFont="1" applyFill="1" applyBorder="1" applyAlignment="1">
      <alignment horizontal="left"/>
    </xf>
    <xf numFmtId="0" fontId="34" fillId="0" borderId="0" xfId="0" applyFont="1" applyFill="1" applyBorder="1" applyAlignment="1">
      <alignment wrapText="1"/>
    </xf>
    <xf numFmtId="4" fontId="34" fillId="0" borderId="0" xfId="0" applyNumberFormat="1" applyFont="1" applyFill="1" applyBorder="1" applyAlignment="1">
      <alignment horizontal="right"/>
    </xf>
    <xf numFmtId="0" fontId="30" fillId="0" borderId="0" xfId="0" applyFont="1" applyFill="1" applyBorder="1" applyAlignment="1"/>
    <xf numFmtId="0" fontId="30" fillId="0" borderId="0" xfId="0" applyFont="1" applyFill="1" applyBorder="1" applyAlignment="1">
      <alignment wrapText="1"/>
    </xf>
    <xf numFmtId="0" fontId="34" fillId="0" borderId="0" xfId="0" applyFont="1" applyFill="1" applyBorder="1" applyAlignment="1">
      <alignment vertical="top" wrapText="1"/>
    </xf>
    <xf numFmtId="0" fontId="30" fillId="0" borderId="11" xfId="0" applyFont="1" applyFill="1" applyBorder="1" applyAlignment="1">
      <alignment horizontal="left"/>
    </xf>
    <xf numFmtId="0" fontId="34" fillId="0" borderId="11" xfId="0" applyFont="1" applyFill="1" applyBorder="1" applyAlignment="1">
      <alignment wrapText="1"/>
    </xf>
    <xf numFmtId="4" fontId="30" fillId="0" borderId="0" xfId="0" applyNumberFormat="1" applyFont="1" applyFill="1"/>
    <xf numFmtId="0" fontId="30" fillId="0" borderId="0" xfId="0" applyFont="1" applyFill="1" applyBorder="1" applyAlignment="1">
      <alignment horizontal="center" vertical="top" wrapText="1"/>
    </xf>
    <xf numFmtId="0" fontId="45" fillId="0" borderId="20" xfId="0" applyFont="1" applyFill="1" applyBorder="1" applyAlignment="1">
      <alignment horizontal="center" vertical="center" wrapText="1"/>
    </xf>
    <xf numFmtId="4" fontId="30" fillId="0" borderId="11" xfId="0" applyNumberFormat="1" applyFont="1" applyFill="1" applyBorder="1" applyAlignment="1">
      <alignment vertical="center" wrapText="1"/>
    </xf>
    <xf numFmtId="10" fontId="47" fillId="24" borderId="11" xfId="46" applyNumberFormat="1" applyFont="1" applyFill="1" applyBorder="1" applyAlignment="1">
      <alignment horizontal="right"/>
    </xf>
    <xf numFmtId="4" fontId="47" fillId="24" borderId="11" xfId="46" applyNumberFormat="1" applyFont="1" applyFill="1" applyBorder="1" applyAlignment="1">
      <alignment horizontal="right"/>
    </xf>
    <xf numFmtId="10" fontId="49" fillId="24" borderId="11" xfId="46" applyNumberFormat="1" applyFont="1" applyFill="1" applyBorder="1" applyAlignment="1">
      <alignment horizontal="right"/>
    </xf>
    <xf numFmtId="4" fontId="49" fillId="24" borderId="11" xfId="46" applyNumberFormat="1" applyFont="1" applyFill="1" applyBorder="1" applyAlignment="1">
      <alignment horizontal="right"/>
    </xf>
    <xf numFmtId="0" fontId="50" fillId="0" borderId="0" xfId="0" applyFont="1"/>
    <xf numFmtId="0" fontId="30" fillId="0" borderId="0" xfId="0" applyFont="1" applyFill="1" applyBorder="1" applyAlignment="1">
      <alignment horizontal="left" vertical="top"/>
    </xf>
    <xf numFmtId="0" fontId="34" fillId="0" borderId="0" xfId="0" applyFont="1"/>
    <xf numFmtId="0" fontId="34" fillId="0" borderId="0" xfId="0" applyFont="1" applyAlignment="1">
      <alignment vertical="top"/>
    </xf>
    <xf numFmtId="0" fontId="32" fillId="0" borderId="10" xfId="0" applyFont="1" applyBorder="1" applyAlignment="1">
      <alignment horizontal="center" vertical="center" wrapText="1"/>
    </xf>
    <xf numFmtId="0" fontId="34" fillId="0" borderId="12" xfId="0" applyFont="1" applyBorder="1" applyAlignment="1">
      <alignment horizontal="left" vertical="center" wrapText="1"/>
    </xf>
    <xf numFmtId="0" fontId="33" fillId="0" borderId="0" xfId="0" applyFont="1" applyBorder="1" applyAlignment="1">
      <alignment horizontal="center" vertical="center" wrapText="1"/>
    </xf>
    <xf numFmtId="0" fontId="33" fillId="0" borderId="0" xfId="0" applyFont="1" applyBorder="1" applyAlignment="1">
      <alignment vertical="center"/>
    </xf>
    <xf numFmtId="0" fontId="26" fillId="0" borderId="0" xfId="0" applyFont="1" applyBorder="1"/>
    <xf numFmtId="0" fontId="51" fillId="0" borderId="0" xfId="0" applyFont="1"/>
    <xf numFmtId="0" fontId="33" fillId="0" borderId="0" xfId="0" applyFont="1" applyBorder="1" applyAlignment="1">
      <alignment vertical="center" wrapText="1"/>
    </xf>
    <xf numFmtId="0" fontId="33" fillId="0" borderId="0" xfId="0" applyFont="1" applyFill="1" applyBorder="1" applyAlignment="1">
      <alignment vertical="center"/>
    </xf>
    <xf numFmtId="0" fontId="33" fillId="0" borderId="0" xfId="0" applyFont="1" applyFill="1" applyBorder="1" applyAlignment="1">
      <alignment horizontal="center" vertical="center" wrapText="1"/>
    </xf>
    <xf numFmtId="0" fontId="51" fillId="0" borderId="0" xfId="0" applyFont="1" applyBorder="1"/>
    <xf numFmtId="49" fontId="33" fillId="0" borderId="0" xfId="0" applyNumberFormat="1" applyFont="1" applyBorder="1" applyAlignment="1">
      <alignment horizontal="center" vertical="center" wrapText="1"/>
    </xf>
    <xf numFmtId="0" fontId="33" fillId="0" borderId="12" xfId="0" applyFont="1" applyBorder="1" applyAlignment="1">
      <alignment horizontal="center" vertical="center" wrapText="1"/>
    </xf>
    <xf numFmtId="49" fontId="33" fillId="0" borderId="12" xfId="0" applyNumberFormat="1" applyFont="1" applyBorder="1" applyAlignment="1">
      <alignment horizontal="center" vertical="center" wrapText="1"/>
    </xf>
    <xf numFmtId="0" fontId="33" fillId="0" borderId="12" xfId="0" applyFont="1" applyBorder="1" applyAlignment="1">
      <alignment vertical="center"/>
    </xf>
    <xf numFmtId="0" fontId="51" fillId="0" borderId="0" xfId="0" applyFont="1" applyAlignment="1">
      <alignment horizontal="right"/>
    </xf>
    <xf numFmtId="0" fontId="33" fillId="0" borderId="0" xfId="0" applyFont="1"/>
    <xf numFmtId="0" fontId="52" fillId="0" borderId="0" xfId="0" applyFont="1" applyFill="1" applyBorder="1" applyAlignment="1">
      <alignment horizontal="left" vertical="center" wrapText="1"/>
    </xf>
    <xf numFmtId="0" fontId="52" fillId="0" borderId="0" xfId="36" applyFont="1" applyBorder="1" applyAlignment="1">
      <alignment horizontal="center" vertical="center" wrapText="1"/>
    </xf>
    <xf numFmtId="0" fontId="52" fillId="24" borderId="0" xfId="36" applyFont="1" applyFill="1" applyBorder="1" applyAlignment="1">
      <alignment horizontal="center" vertical="center"/>
    </xf>
    <xf numFmtId="43" fontId="52" fillId="0" borderId="0" xfId="0" applyNumberFormat="1" applyFont="1" applyFill="1" applyBorder="1" applyAlignment="1">
      <alignment horizontal="right" vertical="center"/>
    </xf>
    <xf numFmtId="0" fontId="52" fillId="0" borderId="0" xfId="36" applyFont="1" applyFill="1" applyBorder="1" applyAlignment="1">
      <alignment horizontal="left" vertical="center" wrapText="1"/>
    </xf>
    <xf numFmtId="0" fontId="52" fillId="0" borderId="0" xfId="36" applyFont="1" applyBorder="1" applyAlignment="1">
      <alignment horizontal="center" vertical="center"/>
    </xf>
    <xf numFmtId="0" fontId="52" fillId="0" borderId="0" xfId="36" applyFont="1" applyFill="1" applyBorder="1" applyAlignment="1">
      <alignment horizontal="center" vertical="center"/>
    </xf>
    <xf numFmtId="0" fontId="52" fillId="24" borderId="0" xfId="0" applyFont="1" applyFill="1" applyBorder="1" applyAlignment="1">
      <alignment horizontal="center" vertical="center"/>
    </xf>
    <xf numFmtId="0" fontId="52" fillId="0" borderId="0" xfId="0" applyFont="1" applyFill="1" applyBorder="1" applyAlignment="1">
      <alignment horizontal="center" vertical="center" wrapText="1"/>
    </xf>
    <xf numFmtId="1" fontId="53" fillId="0" borderId="0" xfId="36" applyNumberFormat="1" applyFont="1" applyBorder="1" applyAlignment="1">
      <alignment horizontal="center" vertical="center"/>
    </xf>
    <xf numFmtId="43" fontId="0" fillId="0" borderId="0" xfId="0" applyNumberFormat="1"/>
    <xf numFmtId="2" fontId="0" fillId="0" borderId="0" xfId="0" applyNumberFormat="1"/>
    <xf numFmtId="0" fontId="30" fillId="0" borderId="31" xfId="36" applyFont="1" applyFill="1" applyBorder="1" applyAlignment="1">
      <alignment horizontal="center" vertical="center" wrapText="1"/>
    </xf>
    <xf numFmtId="4" fontId="0" fillId="0" borderId="0" xfId="0" applyNumberFormat="1" applyFill="1" applyBorder="1"/>
    <xf numFmtId="0" fontId="30" fillId="0" borderId="13" xfId="36" applyFont="1" applyFill="1" applyBorder="1" applyAlignment="1">
      <alignment vertical="center" wrapText="1"/>
    </xf>
    <xf numFmtId="4" fontId="34" fillId="0" borderId="10" xfId="36" applyNumberFormat="1" applyFont="1" applyFill="1" applyBorder="1" applyAlignment="1">
      <alignment vertical="center" wrapText="1"/>
    </xf>
    <xf numFmtId="0" fontId="34" fillId="0" borderId="32" xfId="0" applyFont="1" applyFill="1" applyBorder="1" applyAlignment="1">
      <alignment horizontal="center" vertical="center"/>
    </xf>
    <xf numFmtId="0" fontId="34" fillId="0" borderId="33" xfId="0" applyFont="1" applyFill="1" applyBorder="1" applyAlignment="1">
      <alignment horizontal="center" vertical="center"/>
    </xf>
    <xf numFmtId="2" fontId="0" fillId="0" borderId="0" xfId="0" applyNumberFormat="1" applyFont="1"/>
    <xf numFmtId="0" fontId="11" fillId="0" borderId="0" xfId="0" applyFont="1" applyAlignment="1">
      <alignment horizontal="justify" vertical="center" wrapText="1"/>
    </xf>
    <xf numFmtId="0" fontId="34" fillId="0" borderId="13" xfId="38" applyFont="1" applyFill="1" applyBorder="1" applyAlignment="1">
      <alignment horizontal="center" vertical="center" wrapText="1"/>
    </xf>
    <xf numFmtId="0" fontId="34" fillId="0" borderId="13" xfId="38" applyFont="1" applyFill="1" applyBorder="1" applyAlignment="1">
      <alignment horizontal="center" vertical="center"/>
    </xf>
    <xf numFmtId="0" fontId="30" fillId="0" borderId="13"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0" fillId="0" borderId="0" xfId="38" applyFont="1" applyAlignment="1">
      <alignment horizontal="right"/>
    </xf>
    <xf numFmtId="0" fontId="30" fillId="0" borderId="0" xfId="38" applyFont="1" applyAlignment="1"/>
    <xf numFmtId="4" fontId="43" fillId="0" borderId="11" xfId="0" applyNumberFormat="1" applyFont="1" applyBorder="1" applyAlignment="1">
      <alignment horizontal="center" vertical="center"/>
    </xf>
    <xf numFmtId="4" fontId="42" fillId="0" borderId="10" xfId="0" applyNumberFormat="1" applyFont="1" applyFill="1" applyBorder="1" applyAlignment="1">
      <alignment horizontal="center" vertical="center"/>
    </xf>
    <xf numFmtId="4" fontId="36" fillId="0" borderId="0" xfId="0" applyNumberFormat="1" applyFont="1" applyFill="1" applyBorder="1" applyAlignment="1">
      <alignment horizontal="center" vertical="center"/>
    </xf>
    <xf numFmtId="0" fontId="30" fillId="0" borderId="0" xfId="38" applyFont="1" applyAlignment="1">
      <alignment vertical="center"/>
    </xf>
    <xf numFmtId="0" fontId="34" fillId="0" borderId="0" xfId="38" applyFont="1" applyBorder="1" applyAlignment="1">
      <alignment vertical="center"/>
    </xf>
    <xf numFmtId="0" fontId="34" fillId="0" borderId="0" xfId="0" applyFont="1" applyBorder="1" applyAlignment="1">
      <alignment horizontal="justify" vertical="center" wrapText="1"/>
    </xf>
    <xf numFmtId="0" fontId="30" fillId="0" borderId="0" xfId="38" applyFont="1" applyBorder="1" applyAlignment="1">
      <alignment vertical="center"/>
    </xf>
    <xf numFmtId="0" fontId="30" fillId="0" borderId="0" xfId="38" applyFont="1" applyAlignment="1">
      <alignment horizontal="right" vertical="center" wrapText="1"/>
    </xf>
    <xf numFmtId="0" fontId="30" fillId="0" borderId="0" xfId="38" applyFont="1" applyAlignment="1">
      <alignment horizontal="left" vertical="center" wrapText="1"/>
    </xf>
    <xf numFmtId="0" fontId="30" fillId="0" borderId="0" xfId="38" applyFont="1" applyAlignment="1">
      <alignment vertical="center" wrapText="1"/>
    </xf>
    <xf numFmtId="0" fontId="30" fillId="0" borderId="0" xfId="38" applyFont="1" applyAlignment="1">
      <alignment horizontal="center" vertical="center"/>
    </xf>
    <xf numFmtId="0" fontId="34" fillId="0" borderId="0" xfId="38" applyFont="1" applyFill="1" applyBorder="1" applyAlignment="1">
      <alignment vertical="center"/>
    </xf>
    <xf numFmtId="0" fontId="34" fillId="0" borderId="0" xfId="0" applyFont="1" applyFill="1" applyBorder="1" applyAlignment="1">
      <alignment horizontal="justify" vertical="center" wrapText="1"/>
    </xf>
    <xf numFmtId="0" fontId="30" fillId="0" borderId="0" xfId="38" applyFont="1" applyFill="1" applyAlignment="1">
      <alignment vertical="center"/>
    </xf>
    <xf numFmtId="0" fontId="30" fillId="0" borderId="0" xfId="38" applyFont="1" applyFill="1" applyBorder="1" applyAlignment="1">
      <alignment vertical="center"/>
    </xf>
    <xf numFmtId="0" fontId="30" fillId="0" borderId="0" xfId="38" applyFont="1" applyFill="1" applyAlignment="1">
      <alignment horizontal="center" vertical="center"/>
    </xf>
    <xf numFmtId="0" fontId="30" fillId="0" borderId="0" xfId="38" applyFont="1" applyAlignment="1">
      <alignment horizontal="center" vertical="center" wrapText="1"/>
    </xf>
    <xf numFmtId="0" fontId="32" fillId="0" borderId="0" xfId="0" applyFont="1" applyFill="1" applyBorder="1" applyAlignment="1">
      <alignment horizontal="left" vertical="center"/>
    </xf>
    <xf numFmtId="0" fontId="55" fillId="0" borderId="0" xfId="0" applyFont="1" applyAlignment="1">
      <alignment horizontal="justify" vertical="top" wrapText="1"/>
    </xf>
    <xf numFmtId="0" fontId="34" fillId="0" borderId="0" xfId="0" applyFont="1" applyFill="1" applyBorder="1" applyAlignment="1">
      <alignment vertical="center" wrapText="1"/>
    </xf>
    <xf numFmtId="0" fontId="30" fillId="0" borderId="13" xfId="0" applyFont="1" applyFill="1" applyBorder="1" applyAlignment="1">
      <alignment horizontal="center" vertical="center" wrapText="1"/>
    </xf>
    <xf numFmtId="0" fontId="34" fillId="0" borderId="12" xfId="0" applyFont="1" applyFill="1" applyBorder="1" applyAlignment="1">
      <alignment horizontal="left" vertical="center" wrapText="1"/>
    </xf>
    <xf numFmtId="4" fontId="36" fillId="0" borderId="0" xfId="0" applyNumberFormat="1" applyFont="1" applyAlignment="1">
      <alignment vertical="center"/>
    </xf>
    <xf numFmtId="0" fontId="30" fillId="0" borderId="14" xfId="38" applyFont="1" applyFill="1" applyBorder="1" applyAlignment="1">
      <alignment horizontal="center" vertical="center"/>
    </xf>
    <xf numFmtId="0" fontId="30" fillId="0" borderId="14" xfId="38" applyFont="1" applyFill="1" applyBorder="1" applyAlignment="1">
      <alignment vertical="center" wrapText="1"/>
    </xf>
    <xf numFmtId="4" fontId="30" fillId="0" borderId="14" xfId="38" applyNumberFormat="1" applyFont="1" applyFill="1" applyBorder="1" applyAlignment="1">
      <alignment vertical="center"/>
    </xf>
    <xf numFmtId="0" fontId="30" fillId="0" borderId="14" xfId="38" applyNumberFormat="1" applyFont="1" applyFill="1" applyBorder="1" applyAlignment="1">
      <alignment vertical="center" wrapText="1"/>
    </xf>
    <xf numFmtId="0" fontId="54" fillId="0" borderId="0" xfId="38" applyFont="1" applyFill="1"/>
    <xf numFmtId="0" fontId="30" fillId="0" borderId="0" xfId="38" applyFont="1" applyFill="1"/>
    <xf numFmtId="0" fontId="30" fillId="0" borderId="15" xfId="38" applyFont="1" applyFill="1" applyBorder="1" applyAlignment="1">
      <alignment horizontal="center" vertical="center"/>
    </xf>
    <xf numFmtId="0" fontId="30" fillId="0" borderId="15" xfId="38" applyFont="1" applyFill="1" applyBorder="1" applyAlignment="1">
      <alignment vertical="center" wrapText="1"/>
    </xf>
    <xf numFmtId="4" fontId="30" fillId="0" borderId="15" xfId="38" applyNumberFormat="1" applyFont="1" applyFill="1" applyBorder="1" applyAlignment="1">
      <alignment vertical="center"/>
    </xf>
    <xf numFmtId="0" fontId="30" fillId="0" borderId="15" xfId="38" applyNumberFormat="1" applyFont="1" applyFill="1" applyBorder="1" applyAlignment="1">
      <alignment vertical="center" wrapText="1"/>
    </xf>
    <xf numFmtId="164" fontId="30" fillId="0" borderId="13" xfId="0" applyNumberFormat="1" applyFont="1" applyFill="1" applyBorder="1" applyAlignment="1">
      <alignment vertical="center" wrapText="1"/>
    </xf>
    <xf numFmtId="4" fontId="30" fillId="0" borderId="13" xfId="0" applyNumberFormat="1" applyFont="1" applyFill="1" applyBorder="1" applyAlignment="1">
      <alignment horizontal="center" vertical="center"/>
    </xf>
    <xf numFmtId="0" fontId="30" fillId="0" borderId="0" xfId="38" applyFont="1" applyFill="1" applyAlignment="1">
      <alignment horizontal="left"/>
    </xf>
    <xf numFmtId="164" fontId="30" fillId="0" borderId="13" xfId="47" applyNumberFormat="1" applyFont="1" applyFill="1" applyBorder="1" applyAlignment="1">
      <alignment vertical="center" wrapText="1"/>
    </xf>
    <xf numFmtId="164" fontId="30" fillId="0" borderId="13" xfId="0" applyNumberFormat="1" applyFont="1" applyFill="1" applyBorder="1" applyAlignment="1">
      <alignment horizontal="center" vertical="center"/>
    </xf>
    <xf numFmtId="164" fontId="30" fillId="0" borderId="13" xfId="0" applyNumberFormat="1" applyFont="1" applyFill="1" applyBorder="1" applyAlignment="1">
      <alignment vertical="center" wrapText="1" shrinkToFit="1"/>
    </xf>
    <xf numFmtId="164" fontId="30" fillId="0" borderId="13" xfId="35" applyNumberFormat="1" applyFont="1" applyFill="1" applyBorder="1" applyAlignment="1">
      <alignment vertical="center" wrapText="1"/>
    </xf>
    <xf numFmtId="0" fontId="30" fillId="0" borderId="12" xfId="0" applyFont="1" applyFill="1" applyBorder="1" applyAlignment="1">
      <alignment horizontal="center" vertical="center" wrapText="1"/>
    </xf>
    <xf numFmtId="0" fontId="30" fillId="0" borderId="13" xfId="36" applyFont="1" applyFill="1" applyBorder="1" applyAlignment="1">
      <alignment horizontal="left" vertical="center" wrapText="1"/>
    </xf>
    <xf numFmtId="4" fontId="56" fillId="0" borderId="13" xfId="0" applyNumberFormat="1" applyFont="1" applyFill="1" applyBorder="1" applyAlignment="1">
      <alignment vertical="center" wrapText="1"/>
    </xf>
    <xf numFmtId="4" fontId="56" fillId="0" borderId="16" xfId="0" applyNumberFormat="1" applyFont="1" applyFill="1" applyBorder="1" applyAlignment="1">
      <alignment vertical="center" wrapText="1"/>
    </xf>
    <xf numFmtId="0" fontId="30" fillId="25" borderId="13" xfId="38" applyFont="1" applyFill="1" applyBorder="1" applyAlignment="1">
      <alignment vertical="center" wrapText="1"/>
    </xf>
    <xf numFmtId="4" fontId="30" fillId="25" borderId="13" xfId="38" applyNumberFormat="1" applyFont="1" applyFill="1" applyBorder="1" applyAlignment="1">
      <alignment vertical="center"/>
    </xf>
    <xf numFmtId="4" fontId="30" fillId="25" borderId="10" xfId="0" applyNumberFormat="1" applyFont="1" applyFill="1" applyBorder="1" applyAlignment="1">
      <alignment horizontal="distributed" vertical="center" wrapText="1" justifyLastLine="1" shrinkToFit="1"/>
    </xf>
    <xf numFmtId="0" fontId="33" fillId="0" borderId="0" xfId="0" applyFont="1" applyFill="1" applyBorder="1" applyAlignment="1">
      <alignment horizontal="left" vertical="center" wrapText="1"/>
    </xf>
    <xf numFmtId="0" fontId="33" fillId="0" borderId="0" xfId="36" applyFont="1" applyFill="1" applyBorder="1" applyAlignment="1">
      <alignment horizontal="center" vertical="center"/>
    </xf>
    <xf numFmtId="0" fontId="33" fillId="0" borderId="0" xfId="0" applyFont="1" applyFill="1" applyBorder="1" applyAlignment="1">
      <alignment horizontal="center" vertical="center"/>
    </xf>
    <xf numFmtId="43" fontId="33" fillId="0" borderId="0" xfId="0" applyNumberFormat="1" applyFont="1" applyFill="1" applyBorder="1" applyAlignment="1">
      <alignment horizontal="right" vertical="center"/>
    </xf>
    <xf numFmtId="0" fontId="30" fillId="0" borderId="13" xfId="38" applyFont="1" applyFill="1" applyBorder="1" applyAlignment="1">
      <alignment vertical="center"/>
    </xf>
    <xf numFmtId="4" fontId="30" fillId="0" borderId="13" xfId="38" applyNumberFormat="1" applyFont="1" applyFill="1" applyBorder="1" applyAlignment="1">
      <alignment vertical="center"/>
    </xf>
    <xf numFmtId="0" fontId="30" fillId="0" borderId="13" xfId="38" applyFont="1" applyFill="1" applyBorder="1" applyAlignment="1">
      <alignment horizontal="center" vertical="center"/>
    </xf>
    <xf numFmtId="0" fontId="30" fillId="0" borderId="13" xfId="38" applyFont="1" applyFill="1" applyBorder="1" applyAlignment="1">
      <alignment vertical="center" wrapText="1"/>
    </xf>
    <xf numFmtId="0" fontId="30" fillId="0" borderId="15" xfId="38" applyFont="1" applyFill="1" applyBorder="1" applyAlignment="1">
      <alignment vertical="center"/>
    </xf>
    <xf numFmtId="0" fontId="30" fillId="0" borderId="0" xfId="0" applyFont="1" applyFill="1" applyBorder="1" applyAlignment="1">
      <alignment vertical="top" wrapText="1"/>
    </xf>
    <xf numFmtId="0" fontId="11" fillId="0" borderId="0" xfId="0" applyFont="1" applyFill="1" applyAlignment="1">
      <alignment horizontal="justify" vertical="center" wrapText="1"/>
    </xf>
    <xf numFmtId="0" fontId="51" fillId="0" borderId="0" xfId="0" applyFont="1" applyFill="1"/>
    <xf numFmtId="0" fontId="46" fillId="0" borderId="10" xfId="0" applyFont="1" applyFill="1" applyBorder="1" applyAlignment="1">
      <alignment horizontal="left" vertical="center" wrapText="1"/>
    </xf>
    <xf numFmtId="0" fontId="46" fillId="0" borderId="0" xfId="0" applyFont="1" applyFill="1" applyBorder="1" applyAlignment="1">
      <alignment horizontal="left" vertical="center" wrapText="1"/>
    </xf>
    <xf numFmtId="0" fontId="30" fillId="0" borderId="0" xfId="38" applyFont="1" applyAlignment="1">
      <alignment horizontal="center" vertical="center"/>
    </xf>
    <xf numFmtId="0" fontId="52" fillId="0" borderId="0" xfId="36" applyFont="1" applyFill="1" applyBorder="1" applyAlignment="1">
      <alignment horizontal="left" vertical="center"/>
    </xf>
    <xf numFmtId="0" fontId="32" fillId="0" borderId="12" xfId="0" applyFont="1" applyBorder="1" applyAlignment="1">
      <alignment vertical="center"/>
    </xf>
    <xf numFmtId="4" fontId="34" fillId="0" borderId="13" xfId="38" applyNumberFormat="1" applyFont="1" applyBorder="1" applyAlignment="1">
      <alignment horizontal="right" vertical="center"/>
    </xf>
    <xf numFmtId="0" fontId="30" fillId="0" borderId="0" xfId="38" applyFont="1" applyAlignment="1">
      <alignment horizontal="center" vertical="center"/>
    </xf>
    <xf numFmtId="0" fontId="30" fillId="0" borderId="0" xfId="38" applyFont="1" applyAlignment="1">
      <alignment horizontal="right" vertical="center"/>
    </xf>
    <xf numFmtId="0" fontId="30" fillId="25" borderId="13" xfId="38" applyFont="1" applyFill="1" applyBorder="1" applyAlignment="1">
      <alignment horizontal="center" vertical="center"/>
    </xf>
    <xf numFmtId="0" fontId="30" fillId="0" borderId="13" xfId="38" applyFont="1" applyBorder="1" applyAlignment="1">
      <alignment horizontal="center" vertical="center"/>
    </xf>
    <xf numFmtId="0" fontId="30" fillId="0" borderId="16" xfId="0" applyFont="1" applyBorder="1" applyAlignment="1">
      <alignment horizontal="center" vertical="center" wrapText="1"/>
    </xf>
    <xf numFmtId="0" fontId="30" fillId="25" borderId="0" xfId="38" applyFont="1" applyFill="1" applyAlignment="1">
      <alignment vertical="center"/>
    </xf>
    <xf numFmtId="0" fontId="30" fillId="0" borderId="13" xfId="0" applyFont="1" applyBorder="1" applyAlignment="1">
      <alignment horizontal="center" vertical="center" wrapText="1"/>
    </xf>
    <xf numFmtId="0" fontId="30" fillId="0" borderId="14" xfId="38" applyNumberFormat="1" applyFont="1" applyFill="1" applyBorder="1" applyAlignment="1">
      <alignment horizontal="center" vertical="center"/>
    </xf>
    <xf numFmtId="0" fontId="30" fillId="0" borderId="15" xfId="38" applyNumberFormat="1" applyFont="1" applyFill="1" applyBorder="1" applyAlignment="1">
      <alignment horizontal="center" vertical="center"/>
    </xf>
    <xf numFmtId="165" fontId="36" fillId="0" borderId="0" xfId="0" applyNumberFormat="1" applyFont="1" applyAlignment="1">
      <alignment horizontal="center" vertical="center"/>
    </xf>
    <xf numFmtId="4" fontId="34" fillId="0" borderId="13" xfId="0" applyNumberFormat="1" applyFont="1" applyFill="1" applyBorder="1" applyAlignment="1">
      <alignment horizontal="right" vertical="center"/>
    </xf>
    <xf numFmtId="0" fontId="34" fillId="0" borderId="32" xfId="0" applyFont="1" applyFill="1" applyBorder="1" applyAlignment="1">
      <alignment horizontal="center" vertical="center"/>
    </xf>
    <xf numFmtId="0" fontId="34" fillId="0" borderId="34" xfId="0" applyFont="1" applyFill="1" applyBorder="1" applyAlignment="1">
      <alignment horizontal="center" vertical="center"/>
    </xf>
    <xf numFmtId="0" fontId="34" fillId="0" borderId="33" xfId="0" applyFont="1" applyFill="1" applyBorder="1" applyAlignment="1">
      <alignment horizontal="center" vertical="center"/>
    </xf>
    <xf numFmtId="0" fontId="34" fillId="0" borderId="13" xfId="0" applyFont="1" applyFill="1" applyBorder="1" applyAlignment="1">
      <alignment horizontal="center" vertical="center" textRotation="90"/>
    </xf>
    <xf numFmtId="0" fontId="34" fillId="0" borderId="27" xfId="0" applyFont="1" applyFill="1" applyBorder="1" applyAlignment="1">
      <alignment horizontal="center" vertical="center" wrapText="1"/>
    </xf>
    <xf numFmtId="0" fontId="34" fillId="0" borderId="13" xfId="0" applyFont="1" applyFill="1" applyBorder="1" applyAlignment="1">
      <alignment horizontal="center" vertical="center" textRotation="90" wrapText="1"/>
    </xf>
    <xf numFmtId="0" fontId="34" fillId="0" borderId="35" xfId="0" applyFont="1" applyFill="1" applyBorder="1" applyAlignment="1">
      <alignment horizontal="left" vertical="center" wrapText="1"/>
    </xf>
    <xf numFmtId="0" fontId="34" fillId="0" borderId="36" xfId="0" applyFont="1" applyFill="1" applyBorder="1" applyAlignment="1">
      <alignment horizontal="left" vertical="center" wrapText="1"/>
    </xf>
    <xf numFmtId="0" fontId="34" fillId="0" borderId="37" xfId="0" applyFont="1" applyFill="1" applyBorder="1" applyAlignment="1">
      <alignment horizontal="left" vertical="center" wrapText="1"/>
    </xf>
    <xf numFmtId="0" fontId="34" fillId="0" borderId="38" xfId="0" applyFont="1" applyFill="1" applyBorder="1" applyAlignment="1">
      <alignment horizontal="left" vertical="center" wrapText="1"/>
    </xf>
    <xf numFmtId="0" fontId="34" fillId="0" borderId="39" xfId="0" applyFont="1" applyFill="1" applyBorder="1" applyAlignment="1">
      <alignment horizontal="center" vertical="center" wrapText="1"/>
    </xf>
    <xf numFmtId="0" fontId="34" fillId="0" borderId="38"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30" fillId="0" borderId="13" xfId="0" applyFont="1" applyFill="1" applyBorder="1" applyAlignment="1">
      <alignment horizontal="center" vertical="center" wrapText="1"/>
    </xf>
    <xf numFmtId="0" fontId="34" fillId="0" borderId="30" xfId="0" applyFont="1" applyFill="1" applyBorder="1" applyAlignment="1">
      <alignment horizontal="left" vertical="center" wrapText="1"/>
    </xf>
    <xf numFmtId="0" fontId="34" fillId="0" borderId="28" xfId="0" applyFont="1" applyFill="1" applyBorder="1" applyAlignment="1">
      <alignment horizontal="left" vertical="center" wrapText="1"/>
    </xf>
    <xf numFmtId="0" fontId="34" fillId="0" borderId="32" xfId="0" applyFont="1" applyFill="1" applyBorder="1" applyAlignment="1">
      <alignment horizontal="center" vertical="center" wrapText="1"/>
    </xf>
    <xf numFmtId="0" fontId="34" fillId="0" borderId="34" xfId="0" applyFont="1" applyFill="1" applyBorder="1" applyAlignment="1">
      <alignment horizontal="center" vertical="center" wrapText="1"/>
    </xf>
    <xf numFmtId="0" fontId="34" fillId="0" borderId="33" xfId="0" applyFont="1" applyFill="1" applyBorder="1" applyAlignment="1">
      <alignment horizontal="center" vertical="center" wrapText="1"/>
    </xf>
    <xf numFmtId="0" fontId="34" fillId="0" borderId="35" xfId="0" applyFont="1" applyFill="1" applyBorder="1" applyAlignment="1">
      <alignment vertical="center" wrapText="1"/>
    </xf>
    <xf numFmtId="0" fontId="34" fillId="0" borderId="36" xfId="0" applyFont="1" applyFill="1" applyBorder="1" applyAlignment="1">
      <alignment vertical="center" wrapText="1"/>
    </xf>
    <xf numFmtId="0" fontId="32" fillId="0" borderId="12" xfId="0" applyFont="1" applyBorder="1" applyAlignment="1">
      <alignment horizontal="left" wrapText="1"/>
    </xf>
    <xf numFmtId="0" fontId="32" fillId="0" borderId="12" xfId="0" applyFont="1" applyFill="1" applyBorder="1" applyAlignment="1">
      <alignment horizontal="left"/>
    </xf>
    <xf numFmtId="0" fontId="30" fillId="0" borderId="10" xfId="0" applyFont="1" applyFill="1" applyBorder="1" applyAlignment="1">
      <alignment horizontal="left" vertical="center" wrapText="1"/>
    </xf>
    <xf numFmtId="0" fontId="32" fillId="0" borderId="10" xfId="0" applyFont="1" applyFill="1" applyBorder="1" applyAlignment="1">
      <alignment horizontal="left" wrapText="1"/>
    </xf>
    <xf numFmtId="0" fontId="34" fillId="0" borderId="10" xfId="0" applyFont="1" applyFill="1" applyBorder="1" applyAlignment="1">
      <alignment horizontal="center"/>
    </xf>
    <xf numFmtId="0" fontId="32" fillId="0" borderId="0" xfId="0" applyFont="1" applyFill="1" applyBorder="1" applyAlignment="1">
      <alignment horizontal="left" vertical="center" wrapText="1"/>
    </xf>
    <xf numFmtId="0" fontId="39" fillId="24" borderId="11" xfId="0" applyFont="1" applyFill="1" applyBorder="1" applyAlignment="1">
      <alignment horizontal="center"/>
    </xf>
    <xf numFmtId="0" fontId="32" fillId="0" borderId="0" xfId="0" applyFont="1" applyBorder="1" applyAlignment="1">
      <alignment horizontal="left" vertical="center" wrapText="1"/>
    </xf>
    <xf numFmtId="0" fontId="32" fillId="0" borderId="12" xfId="0" applyFont="1" applyBorder="1" applyAlignment="1">
      <alignment horizontal="left" vertical="center" wrapText="1"/>
    </xf>
    <xf numFmtId="0" fontId="39" fillId="24" borderId="11" xfId="0" applyFont="1" applyFill="1" applyBorder="1" applyAlignment="1">
      <alignment horizontal="center" vertical="center" wrapText="1"/>
    </xf>
    <xf numFmtId="0" fontId="48" fillId="24" borderId="11" xfId="0" applyFont="1" applyFill="1" applyBorder="1" applyAlignment="1">
      <alignment horizontal="center"/>
    </xf>
    <xf numFmtId="0" fontId="34" fillId="0" borderId="0" xfId="0" applyFont="1" applyBorder="1" applyAlignment="1">
      <alignment horizontal="left" vertical="center" wrapText="1"/>
    </xf>
    <xf numFmtId="0" fontId="34" fillId="0" borderId="0" xfId="0" applyFont="1" applyBorder="1" applyAlignment="1">
      <alignment wrapText="1"/>
    </xf>
    <xf numFmtId="0" fontId="34" fillId="0" borderId="12" xfId="0" applyFont="1" applyBorder="1" applyAlignment="1">
      <alignment wrapText="1"/>
    </xf>
    <xf numFmtId="0" fontId="34" fillId="0" borderId="12" xfId="0" applyFont="1" applyFill="1" applyBorder="1" applyAlignment="1">
      <alignment horizontal="left" vertical="center" wrapText="1"/>
    </xf>
    <xf numFmtId="4" fontId="34" fillId="0" borderId="13" xfId="36" applyNumberFormat="1" applyFont="1" applyFill="1" applyBorder="1" applyAlignment="1">
      <alignment horizontal="center" vertical="center"/>
    </xf>
    <xf numFmtId="4" fontId="1" fillId="0" borderId="0" xfId="0" applyNumberFormat="1" applyFont="1" applyFill="1" applyBorder="1" applyAlignment="1">
      <alignment horizontal="center" vertical="center"/>
    </xf>
    <xf numFmtId="4" fontId="34" fillId="0" borderId="28" xfId="0" applyNumberFormat="1" applyFont="1" applyFill="1" applyBorder="1" applyAlignment="1">
      <alignment horizontal="center" vertical="center"/>
    </xf>
    <xf numFmtId="4" fontId="34" fillId="0" borderId="13" xfId="0" applyNumberFormat="1" applyFont="1" applyFill="1" applyBorder="1" applyAlignment="1">
      <alignment horizontal="center" vertical="center"/>
    </xf>
    <xf numFmtId="4" fontId="34" fillId="0" borderId="18" xfId="0" applyNumberFormat="1" applyFont="1" applyFill="1" applyBorder="1" applyAlignment="1">
      <alignment horizontal="center" vertical="center"/>
    </xf>
    <xf numFmtId="0" fontId="34" fillId="0" borderId="11" xfId="0" applyFont="1" applyFill="1" applyBorder="1" applyAlignment="1">
      <alignment horizontal="center" vertical="center" wrapText="1"/>
    </xf>
    <xf numFmtId="4" fontId="34" fillId="0" borderId="13" xfId="36" applyNumberFormat="1" applyFont="1" applyFill="1" applyBorder="1" applyAlignment="1">
      <alignment horizontal="center" vertical="center" wrapText="1"/>
    </xf>
    <xf numFmtId="4" fontId="30" fillId="0" borderId="13" xfId="36" applyNumberFormat="1" applyFont="1" applyFill="1" applyBorder="1" applyAlignment="1">
      <alignment horizontal="center" vertical="center"/>
    </xf>
    <xf numFmtId="4" fontId="45" fillId="0" borderId="13" xfId="36" applyNumberFormat="1" applyFont="1" applyFill="1" applyBorder="1" applyAlignment="1">
      <alignment horizontal="center" vertical="center" wrapText="1"/>
    </xf>
    <xf numFmtId="4" fontId="34" fillId="0" borderId="11" xfId="36" applyNumberFormat="1" applyFont="1" applyFill="1" applyBorder="1" applyAlignment="1">
      <alignment horizontal="center" vertical="center" wrapText="1"/>
    </xf>
    <xf numFmtId="4" fontId="34" fillId="0" borderId="30" xfId="36" applyNumberFormat="1" applyFont="1" applyFill="1" applyBorder="1" applyAlignment="1">
      <alignment horizontal="center" vertical="center"/>
    </xf>
    <xf numFmtId="4" fontId="34" fillId="0" borderId="11" xfId="36" applyNumberFormat="1" applyFont="1" applyFill="1" applyBorder="1" applyAlignment="1">
      <alignment horizontal="center" vertical="center"/>
    </xf>
    <xf numFmtId="0" fontId="33" fillId="0" borderId="13" xfId="0" applyFont="1" applyFill="1" applyBorder="1" applyAlignment="1">
      <alignment horizontal="center" vertical="center" wrapText="1"/>
    </xf>
    <xf numFmtId="0" fontId="34" fillId="0" borderId="12" xfId="0" applyFont="1" applyFill="1" applyBorder="1" applyAlignment="1">
      <alignment horizontal="left" wrapText="1"/>
    </xf>
    <xf numFmtId="0" fontId="34" fillId="0" borderId="0" xfId="0" applyFont="1" applyFill="1" applyBorder="1" applyAlignment="1">
      <alignment horizontal="left" wrapText="1"/>
    </xf>
    <xf numFmtId="0" fontId="34" fillId="0" borderId="30" xfId="36" applyFont="1" applyFill="1" applyBorder="1" applyAlignment="1">
      <alignment horizontal="center" vertical="center" wrapText="1"/>
    </xf>
    <xf numFmtId="0" fontId="34" fillId="0" borderId="28" xfId="36" applyFont="1" applyFill="1" applyBorder="1" applyAlignment="1">
      <alignment horizontal="center" vertical="center" wrapText="1"/>
    </xf>
    <xf numFmtId="4" fontId="34" fillId="0" borderId="12" xfId="36" applyNumberFormat="1" applyFont="1" applyFill="1" applyBorder="1" applyAlignment="1">
      <alignment horizontal="center" vertical="center" wrapText="1"/>
    </xf>
    <xf numFmtId="0" fontId="30" fillId="0" borderId="12" xfId="0" applyFont="1" applyFill="1" applyBorder="1" applyAlignment="1">
      <alignment horizontal="center" vertical="center" wrapText="1"/>
    </xf>
    <xf numFmtId="0" fontId="34" fillId="0" borderId="16" xfId="36" applyFont="1" applyFill="1" applyBorder="1" applyAlignment="1">
      <alignment horizontal="center" vertical="center" wrapText="1"/>
    </xf>
    <xf numFmtId="0" fontId="34" fillId="0" borderId="18" xfId="36" applyFont="1" applyFill="1" applyBorder="1" applyAlignment="1">
      <alignment horizontal="center" vertical="center" wrapText="1"/>
    </xf>
    <xf numFmtId="0" fontId="34" fillId="0" borderId="40" xfId="36" applyFont="1" applyFill="1" applyBorder="1" applyAlignment="1">
      <alignment horizontal="center" vertical="center" wrapText="1"/>
    </xf>
    <xf numFmtId="0" fontId="34" fillId="0" borderId="41" xfId="36" applyFont="1" applyFill="1" applyBorder="1" applyAlignment="1">
      <alignment horizontal="center" vertical="center" wrapText="1"/>
    </xf>
    <xf numFmtId="4" fontId="34" fillId="0" borderId="28" xfId="36" applyNumberFormat="1" applyFont="1" applyFill="1" applyBorder="1" applyAlignment="1">
      <alignment horizontal="center" vertical="center"/>
    </xf>
    <xf numFmtId="0" fontId="0" fillId="0" borderId="0" xfId="0" applyNumberFormat="1" applyAlignment="1">
      <alignment horizontal="left" vertical="top" wrapText="1"/>
    </xf>
    <xf numFmtId="0" fontId="34" fillId="0" borderId="11" xfId="0" applyFont="1" applyBorder="1" applyAlignment="1">
      <alignment horizontal="left" vertical="center" wrapText="1"/>
    </xf>
    <xf numFmtId="0" fontId="34" fillId="0" borderId="11" xfId="0" applyFont="1" applyFill="1" applyBorder="1" applyAlignment="1">
      <alignment horizontal="left" vertical="center" wrapText="1"/>
    </xf>
    <xf numFmtId="0" fontId="32" fillId="0" borderId="11" xfId="0" applyFont="1" applyBorder="1" applyAlignment="1">
      <alignment horizontal="left" wrapText="1"/>
    </xf>
    <xf numFmtId="0" fontId="34" fillId="0" borderId="11" xfId="0" applyFont="1" applyFill="1" applyBorder="1" applyAlignment="1">
      <alignment horizontal="left" wrapText="1"/>
    </xf>
    <xf numFmtId="0" fontId="32" fillId="0" borderId="0" xfId="0" applyFont="1" applyFill="1" applyBorder="1" applyAlignment="1">
      <alignment horizontal="left" vertical="center"/>
    </xf>
    <xf numFmtId="0" fontId="2" fillId="0" borderId="0" xfId="0" applyFont="1" applyFill="1" applyBorder="1" applyAlignment="1">
      <alignment horizontal="left" vertical="center"/>
    </xf>
    <xf numFmtId="0" fontId="1" fillId="0" borderId="0" xfId="0"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0" fontId="51" fillId="0" borderId="0" xfId="0" applyFont="1" applyAlignment="1">
      <alignment horizontal="center"/>
    </xf>
    <xf numFmtId="0" fontId="30" fillId="0" borderId="0" xfId="38" applyFont="1" applyAlignment="1">
      <alignment horizontal="center" vertical="center"/>
    </xf>
    <xf numFmtId="0" fontId="30" fillId="0" borderId="0" xfId="38" applyFont="1" applyAlignment="1">
      <alignment horizontal="left" vertical="center" wrapText="1"/>
    </xf>
    <xf numFmtId="0" fontId="34" fillId="0" borderId="0" xfId="38" applyFont="1" applyAlignment="1">
      <alignment horizontal="right" vertical="center"/>
    </xf>
    <xf numFmtId="0" fontId="30" fillId="0" borderId="0" xfId="38" applyFont="1" applyAlignment="1">
      <alignment horizontal="right" vertical="center"/>
    </xf>
    <xf numFmtId="0" fontId="34" fillId="0" borderId="0" xfId="38" applyFont="1" applyBorder="1" applyAlignment="1">
      <alignment horizontal="center" vertical="center" wrapText="1"/>
    </xf>
    <xf numFmtId="0" fontId="34" fillId="0" borderId="12" xfId="38" applyFont="1" applyBorder="1" applyAlignment="1">
      <alignment horizontal="center" vertical="center" wrapText="1"/>
    </xf>
    <xf numFmtId="0" fontId="30" fillId="0" borderId="0" xfId="38" applyFont="1" applyAlignment="1">
      <alignment horizontal="right" vertical="center" wrapText="1"/>
    </xf>
    <xf numFmtId="0" fontId="30" fillId="0" borderId="0" xfId="38" applyFont="1" applyAlignment="1">
      <alignment horizontal="center"/>
    </xf>
    <xf numFmtId="0" fontId="34" fillId="0" borderId="0" xfId="38" applyFont="1" applyAlignment="1">
      <alignment horizontal="center" vertical="center" wrapText="1"/>
    </xf>
    <xf numFmtId="0" fontId="34" fillId="0" borderId="0" xfId="38" applyFont="1" applyAlignment="1">
      <alignment horizontal="right"/>
    </xf>
    <xf numFmtId="0" fontId="34" fillId="0" borderId="0" xfId="38" applyFont="1" applyAlignment="1">
      <alignment horizontal="center" wrapText="1"/>
    </xf>
    <xf numFmtId="0" fontId="30" fillId="0" borderId="0" xfId="38" applyFont="1" applyAlignment="1">
      <alignment horizontal="left" wrapText="1"/>
    </xf>
    <xf numFmtId="0" fontId="30" fillId="0" borderId="0" xfId="38" applyFont="1" applyFill="1" applyAlignment="1">
      <alignment horizontal="center" vertical="center"/>
    </xf>
    <xf numFmtId="4" fontId="30" fillId="0" borderId="16" xfId="38" applyNumberFormat="1" applyFont="1" applyFill="1" applyBorder="1" applyAlignment="1">
      <alignment horizontal="right" vertical="center" wrapText="1"/>
    </xf>
    <xf numFmtId="4" fontId="30" fillId="0" borderId="16" xfId="38" applyNumberFormat="1" applyFont="1" applyFill="1" applyBorder="1" applyAlignment="1">
      <alignment horizontal="center" vertical="center" wrapText="1"/>
    </xf>
    <xf numFmtId="0" fontId="30" fillId="0" borderId="0" xfId="0" applyFont="1" applyFill="1" applyAlignment="1">
      <alignment vertical="center"/>
    </xf>
    <xf numFmtId="0" fontId="30" fillId="0" borderId="13" xfId="0" applyFont="1" applyBorder="1" applyAlignment="1">
      <alignment vertical="center"/>
    </xf>
    <xf numFmtId="4" fontId="30" fillId="0" borderId="13" xfId="0" applyNumberFormat="1" applyFont="1" applyBorder="1" applyAlignment="1">
      <alignment vertical="center"/>
    </xf>
    <xf numFmtId="0" fontId="30" fillId="0" borderId="13" xfId="0" applyFont="1" applyBorder="1" applyAlignment="1">
      <alignment horizontal="center" vertical="center"/>
    </xf>
    <xf numFmtId="0" fontId="30" fillId="0" borderId="0" xfId="0" applyFont="1" applyAlignment="1">
      <alignment vertical="center"/>
    </xf>
  </cellXfs>
  <cellStyles count="48">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e" xfId="27" builtinId="26" customBuiltin="1"/>
    <cellStyle name="Dziesiętny 2" xfId="28"/>
    <cellStyle name="Komórka połączona" xfId="29" builtinId="24" customBuiltin="1"/>
    <cellStyle name="Komórka zaznaczona" xfId="30" builtinId="23" customBuiltin="1"/>
    <cellStyle name="Nagłówek 1" xfId="31" builtinId="16" customBuiltin="1"/>
    <cellStyle name="Nagłówek 2" xfId="32" builtinId="17" customBuiltin="1"/>
    <cellStyle name="Nagłówek 3" xfId="33" builtinId="18" customBuiltin="1"/>
    <cellStyle name="Nagłówek 4" xfId="34" builtinId="19" customBuiltin="1"/>
    <cellStyle name="Neutralne" xfId="35" builtinId="28" customBuiltin="1"/>
    <cellStyle name="Normalny" xfId="0" builtinId="0"/>
    <cellStyle name="Normalny 2" xfId="36"/>
    <cellStyle name="Normalny 3" xfId="37"/>
    <cellStyle name="Normalny_zał.Zarządzenie w sprawie jednolitych zasad" xfId="38"/>
    <cellStyle name="Obliczenia" xfId="39" builtinId="22" customBuiltin="1"/>
    <cellStyle name="Procentowy 2" xfId="40"/>
    <cellStyle name="Suma" xfId="41" builtinId="25" customBuiltin="1"/>
    <cellStyle name="Tekst objaśnienia" xfId="42" builtinId="53" customBuiltin="1"/>
    <cellStyle name="Tekst ostrzeżenia" xfId="43" builtinId="11" customBuiltin="1"/>
    <cellStyle name="Tytuł" xfId="44" builtinId="15" customBuiltin="1"/>
    <cellStyle name="Uwaga" xfId="45" builtinId="10" customBuiltin="1"/>
    <cellStyle name="Walutowy 2" xfId="46"/>
    <cellStyle name="Złe" xfId="47" builtinId="27"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N37"/>
  <sheetViews>
    <sheetView zoomScale="70" zoomScaleNormal="70" zoomScalePageLayoutView="90" workbookViewId="0">
      <selection activeCell="U12" sqref="U12"/>
    </sheetView>
  </sheetViews>
  <sheetFormatPr defaultColWidth="5" defaultRowHeight="12.75"/>
  <cols>
    <col min="1" max="1" width="3.28515625" style="26" customWidth="1"/>
    <col min="2" max="2" width="2.7109375" style="26" customWidth="1"/>
    <col min="3" max="3" width="44" style="26" customWidth="1"/>
    <col min="4" max="4" width="21.7109375" style="26" customWidth="1"/>
    <col min="5" max="5" width="26" style="26" customWidth="1"/>
    <col min="6" max="6" width="30.7109375" style="26" customWidth="1"/>
    <col min="7" max="7" width="27" style="139" customWidth="1"/>
    <col min="8" max="14" width="21.7109375" style="26" customWidth="1"/>
    <col min="15" max="16384" width="5" style="26"/>
  </cols>
  <sheetData>
    <row r="1" spans="1:14" s="133" customFormat="1" ht="17.100000000000001" customHeight="1" thickBot="1">
      <c r="A1" s="146" t="s">
        <v>25</v>
      </c>
      <c r="B1" s="146"/>
      <c r="C1" s="146"/>
      <c r="D1" s="146"/>
      <c r="E1" s="146"/>
      <c r="F1" s="146"/>
      <c r="G1" s="147"/>
      <c r="H1" s="146"/>
      <c r="I1" s="146"/>
      <c r="J1" s="146"/>
      <c r="K1" s="146"/>
      <c r="L1" s="146"/>
      <c r="M1" s="146"/>
      <c r="N1" s="146"/>
    </row>
    <row r="2" spans="1:14" ht="105" customHeight="1">
      <c r="A2" s="371" t="s">
        <v>263</v>
      </c>
      <c r="B2" s="372"/>
      <c r="C2" s="148" t="s">
        <v>264</v>
      </c>
      <c r="D2" s="148" t="s">
        <v>313</v>
      </c>
      <c r="E2" s="149" t="s">
        <v>327</v>
      </c>
      <c r="F2" s="149" t="s">
        <v>334</v>
      </c>
      <c r="G2" s="150" t="s">
        <v>269</v>
      </c>
      <c r="H2" s="233" t="s">
        <v>298</v>
      </c>
      <c r="I2" s="149" t="s">
        <v>273</v>
      </c>
      <c r="J2" s="149" t="s">
        <v>316</v>
      </c>
      <c r="K2" s="149" t="s">
        <v>270</v>
      </c>
      <c r="L2" s="149" t="s">
        <v>294</v>
      </c>
      <c r="M2" s="149" t="s">
        <v>314</v>
      </c>
      <c r="N2" s="151" t="s">
        <v>315</v>
      </c>
    </row>
    <row r="3" spans="1:14" ht="12" customHeight="1">
      <c r="A3" s="373">
        <v>1</v>
      </c>
      <c r="B3" s="374"/>
      <c r="C3" s="152">
        <v>2</v>
      </c>
      <c r="D3" s="153">
        <v>3</v>
      </c>
      <c r="E3" s="153">
        <v>4</v>
      </c>
      <c r="F3" s="153">
        <v>5</v>
      </c>
      <c r="G3" s="281">
        <v>6</v>
      </c>
      <c r="H3" s="153">
        <v>7</v>
      </c>
      <c r="I3" s="153">
        <v>8</v>
      </c>
      <c r="J3" s="153">
        <v>9</v>
      </c>
      <c r="K3" s="153">
        <v>10</v>
      </c>
      <c r="L3" s="153">
        <v>11</v>
      </c>
      <c r="M3" s="153">
        <v>12</v>
      </c>
      <c r="N3" s="154">
        <v>13</v>
      </c>
    </row>
    <row r="4" spans="1:14" ht="36" customHeight="1">
      <c r="A4" s="275" t="s">
        <v>304</v>
      </c>
      <c r="B4" s="375" t="s">
        <v>330</v>
      </c>
      <c r="C4" s="376"/>
      <c r="D4" s="134">
        <v>6350226.4000000004</v>
      </c>
      <c r="E4" s="134">
        <f>F4+M4+N4</f>
        <v>36710575421.599998</v>
      </c>
      <c r="F4" s="134">
        <f>G4+I4+J4+K4+L4</f>
        <v>35440211187.779999</v>
      </c>
      <c r="G4" s="327">
        <v>33230499983.349998</v>
      </c>
      <c r="H4" s="134">
        <v>6663804678.9799995</v>
      </c>
      <c r="I4" s="134">
        <v>2137239138.0599999</v>
      </c>
      <c r="J4" s="134">
        <v>52166727.630000003</v>
      </c>
      <c r="K4" s="134">
        <v>8033767.9100000001</v>
      </c>
      <c r="L4" s="134">
        <v>12271570.83</v>
      </c>
      <c r="M4" s="134">
        <v>1270364233.8199999</v>
      </c>
      <c r="N4" s="135">
        <v>0</v>
      </c>
    </row>
    <row r="5" spans="1:14" ht="30" customHeight="1">
      <c r="A5" s="377" t="s">
        <v>272</v>
      </c>
      <c r="B5" s="366" t="s">
        <v>275</v>
      </c>
      <c r="C5" s="155" t="s">
        <v>305</v>
      </c>
      <c r="D5" s="134">
        <v>0</v>
      </c>
      <c r="E5" s="134">
        <f>F5+M5+N5</f>
        <v>557758327.05999994</v>
      </c>
      <c r="F5" s="134">
        <f>G5+I5+J5+K5+L5</f>
        <v>12122982.630000001</v>
      </c>
      <c r="G5" s="327">
        <v>12122982.630000001</v>
      </c>
      <c r="H5" s="134">
        <v>0</v>
      </c>
      <c r="I5" s="134">
        <v>0</v>
      </c>
      <c r="J5" s="134">
        <v>0</v>
      </c>
      <c r="K5" s="134">
        <v>0</v>
      </c>
      <c r="L5" s="134">
        <v>0</v>
      </c>
      <c r="M5" s="134">
        <v>545635344.42999995</v>
      </c>
      <c r="N5" s="135">
        <v>0</v>
      </c>
    </row>
    <row r="6" spans="1:14" ht="30" customHeight="1">
      <c r="A6" s="378"/>
      <c r="B6" s="366"/>
      <c r="C6" s="155" t="s">
        <v>306</v>
      </c>
      <c r="D6" s="134">
        <v>0</v>
      </c>
      <c r="E6" s="134">
        <f>F6+M6+N6</f>
        <v>287066096.44000024</v>
      </c>
      <c r="F6" s="134">
        <f>G6+I6+J6+K6+L6</f>
        <v>286186706.27000022</v>
      </c>
      <c r="G6" s="327">
        <f>1883141249.38-1623268971.87-92621941.55</f>
        <v>167250335.96000022</v>
      </c>
      <c r="H6" s="134">
        <f>6928892686.23-6663804678.98</f>
        <v>265088007.25</v>
      </c>
      <c r="I6" s="134">
        <v>95671588.049999997</v>
      </c>
      <c r="J6" s="134">
        <v>1379276.91</v>
      </c>
      <c r="K6" s="134">
        <v>104796</v>
      </c>
      <c r="L6" s="134">
        <v>21780709.350000001</v>
      </c>
      <c r="M6" s="138">
        <v>879390.17</v>
      </c>
      <c r="N6" s="135">
        <v>0</v>
      </c>
    </row>
    <row r="7" spans="1:14" ht="30" customHeight="1">
      <c r="A7" s="378"/>
      <c r="B7" s="366"/>
      <c r="C7" s="155" t="s">
        <v>307</v>
      </c>
      <c r="D7" s="134">
        <v>0</v>
      </c>
      <c r="E7" s="134">
        <f t="shared" ref="E7:E30" si="0">F7+M7+N7</f>
        <v>0</v>
      </c>
      <c r="F7" s="134">
        <f t="shared" ref="F7:F31" si="1">G7+I7+J7+K7+L7</f>
        <v>0</v>
      </c>
      <c r="G7" s="327">
        <v>0</v>
      </c>
      <c r="H7" s="134">
        <v>0</v>
      </c>
      <c r="I7" s="134">
        <v>0</v>
      </c>
      <c r="J7" s="134">
        <v>0</v>
      </c>
      <c r="K7" s="134">
        <v>0</v>
      </c>
      <c r="L7" s="134">
        <v>0</v>
      </c>
      <c r="M7" s="134">
        <v>0</v>
      </c>
      <c r="N7" s="135">
        <v>0</v>
      </c>
    </row>
    <row r="8" spans="1:14" ht="30" customHeight="1">
      <c r="A8" s="378"/>
      <c r="B8" s="366"/>
      <c r="C8" s="155" t="s">
        <v>308</v>
      </c>
      <c r="D8" s="134">
        <v>0</v>
      </c>
      <c r="E8" s="134">
        <f t="shared" si="0"/>
        <v>0</v>
      </c>
      <c r="F8" s="134">
        <f t="shared" si="1"/>
        <v>0</v>
      </c>
      <c r="G8" s="327">
        <v>0</v>
      </c>
      <c r="H8" s="134">
        <v>0</v>
      </c>
      <c r="I8" s="134">
        <v>0</v>
      </c>
      <c r="J8" s="134">
        <v>0</v>
      </c>
      <c r="K8" s="134">
        <v>0</v>
      </c>
      <c r="L8" s="134">
        <v>0</v>
      </c>
      <c r="M8" s="134">
        <v>0</v>
      </c>
      <c r="N8" s="135">
        <v>0</v>
      </c>
    </row>
    <row r="9" spans="1:14" ht="39.6" customHeight="1">
      <c r="A9" s="379"/>
      <c r="B9" s="366"/>
      <c r="C9" s="156" t="s">
        <v>317</v>
      </c>
      <c r="D9" s="157">
        <f>D5+D6+D7+D8</f>
        <v>0</v>
      </c>
      <c r="E9" s="134">
        <f>F9+M9+N9</f>
        <v>844824423.50000024</v>
      </c>
      <c r="F9" s="134">
        <f t="shared" si="1"/>
        <v>298309688.90000027</v>
      </c>
      <c r="G9" s="328">
        <f t="shared" ref="G9:N9" si="2">G5+G6+G7+G8</f>
        <v>179373318.59000021</v>
      </c>
      <c r="H9" s="157">
        <f t="shared" si="2"/>
        <v>265088007.25</v>
      </c>
      <c r="I9" s="157">
        <f t="shared" si="2"/>
        <v>95671588.049999997</v>
      </c>
      <c r="J9" s="157">
        <f t="shared" si="2"/>
        <v>1379276.91</v>
      </c>
      <c r="K9" s="157">
        <f t="shared" si="2"/>
        <v>104796</v>
      </c>
      <c r="L9" s="157">
        <f t="shared" si="2"/>
        <v>21780709.350000001</v>
      </c>
      <c r="M9" s="157">
        <f>M5+M6+M7+M8</f>
        <v>546514734.5999999</v>
      </c>
      <c r="N9" s="158">
        <f t="shared" si="2"/>
        <v>0</v>
      </c>
    </row>
    <row r="10" spans="1:14" ht="30" customHeight="1">
      <c r="A10" s="365" t="s">
        <v>266</v>
      </c>
      <c r="B10" s="366" t="s">
        <v>271</v>
      </c>
      <c r="C10" s="155" t="s">
        <v>318</v>
      </c>
      <c r="D10" s="134">
        <v>0</v>
      </c>
      <c r="E10" s="134">
        <f t="shared" si="0"/>
        <v>306911513.22000003</v>
      </c>
      <c r="F10" s="134">
        <f t="shared" si="1"/>
        <v>306911513.22000003</v>
      </c>
      <c r="G10" s="327">
        <v>157233533.02000001</v>
      </c>
      <c r="H10" s="134">
        <v>0</v>
      </c>
      <c r="I10" s="134">
        <v>149677980.19999999</v>
      </c>
      <c r="J10" s="134">
        <v>0</v>
      </c>
      <c r="K10" s="134">
        <v>0</v>
      </c>
      <c r="L10" s="134">
        <v>0</v>
      </c>
      <c r="M10" s="134">
        <v>0</v>
      </c>
      <c r="N10" s="135">
        <v>0</v>
      </c>
    </row>
    <row r="11" spans="1:14" ht="30" customHeight="1">
      <c r="A11" s="365"/>
      <c r="B11" s="366"/>
      <c r="C11" s="155" t="s">
        <v>319</v>
      </c>
      <c r="D11" s="134">
        <v>0</v>
      </c>
      <c r="E11" s="134">
        <f t="shared" si="0"/>
        <v>344261313.32000029</v>
      </c>
      <c r="F11" s="134">
        <f t="shared" si="1"/>
        <v>75015353.890000314</v>
      </c>
      <c r="G11" s="327">
        <f>(1769678239.66+2977.43)-(1623268971.87+92621941.55)</f>
        <v>53790303.670000315</v>
      </c>
      <c r="H11" s="134">
        <v>599524806.69000006</v>
      </c>
      <c r="I11" s="134">
        <v>20593189.239999998</v>
      </c>
      <c r="J11" s="134">
        <v>491886.98</v>
      </c>
      <c r="K11" s="134">
        <v>139974</v>
      </c>
      <c r="L11" s="134">
        <v>0</v>
      </c>
      <c r="M11" s="134">
        <v>269245959.43000001</v>
      </c>
      <c r="N11" s="135">
        <v>0</v>
      </c>
    </row>
    <row r="12" spans="1:14" ht="30" customHeight="1">
      <c r="A12" s="365"/>
      <c r="B12" s="366"/>
      <c r="C12" s="155" t="s">
        <v>320</v>
      </c>
      <c r="D12" s="134">
        <v>114410.91</v>
      </c>
      <c r="E12" s="134">
        <f t="shared" si="0"/>
        <v>2638491.4300000002</v>
      </c>
      <c r="F12" s="134">
        <f t="shared" si="1"/>
        <v>2638491.4300000002</v>
      </c>
      <c r="G12" s="327">
        <v>0</v>
      </c>
      <c r="H12" s="134">
        <v>0</v>
      </c>
      <c r="I12" s="134">
        <v>2117255.2400000002</v>
      </c>
      <c r="J12" s="134">
        <v>122450.83</v>
      </c>
      <c r="K12" s="134">
        <v>0</v>
      </c>
      <c r="L12" s="134">
        <v>398785.36</v>
      </c>
      <c r="M12" s="134">
        <v>0</v>
      </c>
      <c r="N12" s="135">
        <v>0</v>
      </c>
    </row>
    <row r="13" spans="1:14" ht="30" customHeight="1">
      <c r="A13" s="365"/>
      <c r="B13" s="366"/>
      <c r="C13" s="155" t="s">
        <v>321</v>
      </c>
      <c r="D13" s="134">
        <v>0</v>
      </c>
      <c r="E13" s="134">
        <f t="shared" si="0"/>
        <v>474872467.64999998</v>
      </c>
      <c r="F13" s="134">
        <f t="shared" si="1"/>
        <v>333629191.95999998</v>
      </c>
      <c r="G13" s="134">
        <v>333629191.95999998</v>
      </c>
      <c r="H13" s="134">
        <v>0</v>
      </c>
      <c r="I13" s="134">
        <v>0</v>
      </c>
      <c r="J13" s="134">
        <v>0</v>
      </c>
      <c r="K13" s="134">
        <v>0</v>
      </c>
      <c r="L13" s="134">
        <v>0</v>
      </c>
      <c r="M13" s="134">
        <v>141243275.69</v>
      </c>
      <c r="N13" s="135">
        <v>0</v>
      </c>
    </row>
    <row r="14" spans="1:14" ht="44.1" customHeight="1">
      <c r="A14" s="365"/>
      <c r="B14" s="366"/>
      <c r="C14" s="156" t="s">
        <v>322</v>
      </c>
      <c r="D14" s="134">
        <f>D10+D11+D12+D13</f>
        <v>114410.91</v>
      </c>
      <c r="E14" s="134">
        <f t="shared" si="0"/>
        <v>1128683785.6200004</v>
      </c>
      <c r="F14" s="134">
        <f t="shared" si="1"/>
        <v>718194550.50000036</v>
      </c>
      <c r="G14" s="134">
        <f t="shared" ref="G14:N14" si="3">G10+G11+G12+G13</f>
        <v>544653028.65000033</v>
      </c>
      <c r="H14" s="134">
        <f t="shared" si="3"/>
        <v>599524806.69000006</v>
      </c>
      <c r="I14" s="134">
        <f t="shared" si="3"/>
        <v>172388424.68000001</v>
      </c>
      <c r="J14" s="134">
        <f t="shared" si="3"/>
        <v>614337.80999999994</v>
      </c>
      <c r="K14" s="134">
        <f t="shared" si="3"/>
        <v>139974</v>
      </c>
      <c r="L14" s="134">
        <f t="shared" si="3"/>
        <v>398785.36</v>
      </c>
      <c r="M14" s="134">
        <f t="shared" si="3"/>
        <v>410489235.12</v>
      </c>
      <c r="N14" s="135">
        <f t="shared" si="3"/>
        <v>0</v>
      </c>
    </row>
    <row r="15" spans="1:14" ht="36" customHeight="1" thickBot="1">
      <c r="A15" s="159" t="s">
        <v>268</v>
      </c>
      <c r="B15" s="367" t="s">
        <v>342</v>
      </c>
      <c r="C15" s="368"/>
      <c r="D15" s="160">
        <f>D4+D9-D14</f>
        <v>6235815.4900000002</v>
      </c>
      <c r="E15" s="161">
        <f>F15+M15+N15</f>
        <v>36426716059.480003</v>
      </c>
      <c r="F15" s="161">
        <f t="shared" si="1"/>
        <v>35020326326.18</v>
      </c>
      <c r="G15" s="160">
        <f t="shared" ref="G15:N15" si="4">G4+G9-G14</f>
        <v>32865220273.289997</v>
      </c>
      <c r="H15" s="160">
        <f t="shared" si="4"/>
        <v>6329367879.539999</v>
      </c>
      <c r="I15" s="160">
        <f t="shared" si="4"/>
        <v>2060522301.4300001</v>
      </c>
      <c r="J15" s="160">
        <f t="shared" si="4"/>
        <v>52931666.729999997</v>
      </c>
      <c r="K15" s="160">
        <f t="shared" si="4"/>
        <v>7998589.9100000001</v>
      </c>
      <c r="L15" s="160">
        <f t="shared" si="4"/>
        <v>33653494.82</v>
      </c>
      <c r="M15" s="160">
        <f t="shared" si="4"/>
        <v>1406389733.2999997</v>
      </c>
      <c r="N15" s="162">
        <f t="shared" si="4"/>
        <v>0</v>
      </c>
    </row>
    <row r="16" spans="1:14" ht="28.5" customHeight="1">
      <c r="A16" s="276" t="s">
        <v>309</v>
      </c>
      <c r="B16" s="369" t="s">
        <v>274</v>
      </c>
      <c r="C16" s="370"/>
      <c r="D16" s="136">
        <v>6018365.71</v>
      </c>
      <c r="E16" s="137">
        <f t="shared" si="0"/>
        <v>728248278.28000009</v>
      </c>
      <c r="F16" s="137">
        <f t="shared" si="1"/>
        <v>728248278.28000009</v>
      </c>
      <c r="G16" s="136">
        <v>669034.28</v>
      </c>
      <c r="H16" s="136">
        <v>0</v>
      </c>
      <c r="I16" s="136">
        <v>676181248.22000003</v>
      </c>
      <c r="J16" s="136">
        <v>37739065.079999998</v>
      </c>
      <c r="K16" s="136">
        <v>5542397.4900000002</v>
      </c>
      <c r="L16" s="136">
        <v>8116533.21</v>
      </c>
      <c r="M16" s="136">
        <v>0</v>
      </c>
      <c r="N16" s="163">
        <v>0</v>
      </c>
    </row>
    <row r="17" spans="1:14" ht="30" customHeight="1">
      <c r="A17" s="361" t="s">
        <v>267</v>
      </c>
      <c r="B17" s="364" t="s">
        <v>275</v>
      </c>
      <c r="C17" s="164" t="s">
        <v>19</v>
      </c>
      <c r="D17" s="138">
        <v>324485.69</v>
      </c>
      <c r="E17" s="137">
        <f t="shared" si="0"/>
        <v>57777525.770000003</v>
      </c>
      <c r="F17" s="134">
        <f t="shared" si="1"/>
        <v>57777525.770000003</v>
      </c>
      <c r="G17" s="138">
        <v>431708.88</v>
      </c>
      <c r="H17" s="138">
        <v>0</v>
      </c>
      <c r="I17" s="138">
        <v>52798633.390000001</v>
      </c>
      <c r="J17" s="138">
        <v>2817015.4</v>
      </c>
      <c r="K17" s="138">
        <v>694588.65</v>
      </c>
      <c r="L17" s="138">
        <v>1035579.45</v>
      </c>
      <c r="M17" s="138">
        <v>0</v>
      </c>
      <c r="N17" s="165">
        <v>0</v>
      </c>
    </row>
    <row r="18" spans="1:14" s="133" customFormat="1" ht="30" customHeight="1">
      <c r="A18" s="362"/>
      <c r="B18" s="364"/>
      <c r="C18" s="155" t="s">
        <v>326</v>
      </c>
      <c r="D18" s="138">
        <v>0</v>
      </c>
      <c r="E18" s="134">
        <f t="shared" si="0"/>
        <v>0</v>
      </c>
      <c r="F18" s="134">
        <f t="shared" si="1"/>
        <v>0</v>
      </c>
      <c r="G18" s="138">
        <v>0</v>
      </c>
      <c r="H18" s="138">
        <v>0</v>
      </c>
      <c r="I18" s="138">
        <v>0</v>
      </c>
      <c r="J18" s="138">
        <v>0</v>
      </c>
      <c r="K18" s="138">
        <v>0</v>
      </c>
      <c r="L18" s="138">
        <v>0</v>
      </c>
      <c r="M18" s="138">
        <v>0</v>
      </c>
      <c r="N18" s="165">
        <v>0</v>
      </c>
    </row>
    <row r="19" spans="1:14" ht="30" customHeight="1">
      <c r="A19" s="362"/>
      <c r="B19" s="364"/>
      <c r="C19" s="155" t="s">
        <v>323</v>
      </c>
      <c r="D19" s="138">
        <v>0</v>
      </c>
      <c r="E19" s="134">
        <f t="shared" si="0"/>
        <v>205139.05000000002</v>
      </c>
      <c r="F19" s="134">
        <f t="shared" si="1"/>
        <v>205139.05000000002</v>
      </c>
      <c r="G19" s="138">
        <v>0</v>
      </c>
      <c r="H19" s="138">
        <v>0</v>
      </c>
      <c r="I19" s="138">
        <v>188355.64</v>
      </c>
      <c r="J19" s="138">
        <v>16783.41</v>
      </c>
      <c r="K19" s="138">
        <v>0</v>
      </c>
      <c r="L19" s="138">
        <v>0</v>
      </c>
      <c r="M19" s="138">
        <v>0</v>
      </c>
      <c r="N19" s="165">
        <v>0</v>
      </c>
    </row>
    <row r="20" spans="1:14" ht="30" customHeight="1">
      <c r="A20" s="363"/>
      <c r="B20" s="364"/>
      <c r="C20" s="156" t="s">
        <v>20</v>
      </c>
      <c r="D20" s="138">
        <f>D17+D18+D19</f>
        <v>324485.69</v>
      </c>
      <c r="E20" s="134">
        <f t="shared" si="0"/>
        <v>57982664.820000008</v>
      </c>
      <c r="F20" s="134">
        <f>G20+I20+J20+K20+L20</f>
        <v>57982664.820000008</v>
      </c>
      <c r="G20" s="138">
        <f t="shared" ref="G20:M20" si="5">G17+G18+G19</f>
        <v>431708.88</v>
      </c>
      <c r="H20" s="138">
        <f t="shared" si="5"/>
        <v>0</v>
      </c>
      <c r="I20" s="138">
        <f t="shared" si="5"/>
        <v>52986989.030000001</v>
      </c>
      <c r="J20" s="138">
        <f t="shared" si="5"/>
        <v>2833798.81</v>
      </c>
      <c r="K20" s="138">
        <f t="shared" si="5"/>
        <v>694588.65</v>
      </c>
      <c r="L20" s="138">
        <f t="shared" si="5"/>
        <v>1035579.45</v>
      </c>
      <c r="M20" s="138">
        <f t="shared" si="5"/>
        <v>0</v>
      </c>
      <c r="N20" s="165">
        <f>N17+N18+N19</f>
        <v>0</v>
      </c>
    </row>
    <row r="21" spans="1:14" ht="30" customHeight="1">
      <c r="A21" s="361" t="s">
        <v>276</v>
      </c>
      <c r="B21" s="364" t="s">
        <v>271</v>
      </c>
      <c r="C21" s="155" t="s">
        <v>324</v>
      </c>
      <c r="D21" s="138">
        <v>0</v>
      </c>
      <c r="E21" s="134">
        <f t="shared" si="0"/>
        <v>37343201.579999998</v>
      </c>
      <c r="F21" s="134">
        <f t="shared" si="1"/>
        <v>37343201.579999998</v>
      </c>
      <c r="G21" s="138">
        <v>0</v>
      </c>
      <c r="H21" s="138">
        <v>0</v>
      </c>
      <c r="I21" s="138">
        <v>37343201.579999998</v>
      </c>
      <c r="J21" s="138">
        <v>0</v>
      </c>
      <c r="K21" s="138">
        <v>0</v>
      </c>
      <c r="L21" s="138">
        <v>0</v>
      </c>
      <c r="M21" s="138">
        <v>0</v>
      </c>
      <c r="N21" s="165">
        <v>0</v>
      </c>
    </row>
    <row r="22" spans="1:14" ht="30" customHeight="1">
      <c r="A22" s="362"/>
      <c r="B22" s="364"/>
      <c r="C22" s="155" t="s">
        <v>332</v>
      </c>
      <c r="D22" s="134">
        <v>114410.91</v>
      </c>
      <c r="E22" s="134">
        <f t="shared" si="0"/>
        <v>2104151.08</v>
      </c>
      <c r="F22" s="134">
        <f t="shared" si="1"/>
        <v>2104151.08</v>
      </c>
      <c r="G22" s="138">
        <v>0</v>
      </c>
      <c r="H22" s="138">
        <v>0</v>
      </c>
      <c r="I22" s="138">
        <v>1582914.89</v>
      </c>
      <c r="J22" s="138">
        <v>122450.83</v>
      </c>
      <c r="K22" s="138">
        <v>0</v>
      </c>
      <c r="L22" s="138">
        <v>398785.36</v>
      </c>
      <c r="M22" s="138">
        <v>0</v>
      </c>
      <c r="N22" s="165">
        <v>0</v>
      </c>
    </row>
    <row r="23" spans="1:14" ht="30" customHeight="1">
      <c r="A23" s="362"/>
      <c r="B23" s="364"/>
      <c r="C23" s="155" t="s">
        <v>325</v>
      </c>
      <c r="D23" s="138">
        <v>0</v>
      </c>
      <c r="E23" s="134">
        <f t="shared" si="0"/>
        <v>3873142.85</v>
      </c>
      <c r="F23" s="134">
        <f t="shared" si="1"/>
        <v>3873142.85</v>
      </c>
      <c r="G23" s="138">
        <v>2977.43</v>
      </c>
      <c r="H23" s="138">
        <v>0</v>
      </c>
      <c r="I23" s="138">
        <v>3439229.15</v>
      </c>
      <c r="J23" s="138">
        <v>290962.27</v>
      </c>
      <c r="K23" s="138">
        <v>139974</v>
      </c>
      <c r="L23" s="138">
        <v>0</v>
      </c>
      <c r="M23" s="138">
        <v>0</v>
      </c>
      <c r="N23" s="165">
        <v>0</v>
      </c>
    </row>
    <row r="24" spans="1:14" ht="30" customHeight="1">
      <c r="A24" s="363"/>
      <c r="B24" s="364"/>
      <c r="C24" s="156" t="s">
        <v>21</v>
      </c>
      <c r="D24" s="138">
        <f>D21+D22+D23</f>
        <v>114410.91</v>
      </c>
      <c r="E24" s="134">
        <f t="shared" si="0"/>
        <v>43320495.509999998</v>
      </c>
      <c r="F24" s="134">
        <f t="shared" si="1"/>
        <v>43320495.509999998</v>
      </c>
      <c r="G24" s="138">
        <f t="shared" ref="G24:N24" si="6">G21+G22+G23</f>
        <v>2977.43</v>
      </c>
      <c r="H24" s="138">
        <f t="shared" si="6"/>
        <v>0</v>
      </c>
      <c r="I24" s="138">
        <f t="shared" si="6"/>
        <v>42365345.619999997</v>
      </c>
      <c r="J24" s="138">
        <f t="shared" si="6"/>
        <v>413413.10000000003</v>
      </c>
      <c r="K24" s="138">
        <f t="shared" si="6"/>
        <v>139974</v>
      </c>
      <c r="L24" s="138">
        <f t="shared" si="6"/>
        <v>398785.36</v>
      </c>
      <c r="M24" s="138">
        <f t="shared" si="6"/>
        <v>0</v>
      </c>
      <c r="N24" s="165">
        <f t="shared" si="6"/>
        <v>0</v>
      </c>
    </row>
    <row r="25" spans="1:14" ht="45" customHeight="1" thickBot="1">
      <c r="A25" s="159" t="s">
        <v>310</v>
      </c>
      <c r="B25" s="367" t="s">
        <v>377</v>
      </c>
      <c r="C25" s="368"/>
      <c r="D25" s="160">
        <f>D16+D20-D24</f>
        <v>6228440.4900000002</v>
      </c>
      <c r="E25" s="161">
        <f t="shared" si="0"/>
        <v>742910447.58999991</v>
      </c>
      <c r="F25" s="161">
        <f t="shared" si="1"/>
        <v>742910447.58999991</v>
      </c>
      <c r="G25" s="160">
        <f t="shared" ref="G25:N25" si="7">G16+G20-G24</f>
        <v>1097765.7300000002</v>
      </c>
      <c r="H25" s="160">
        <f t="shared" si="7"/>
        <v>0</v>
      </c>
      <c r="I25" s="160">
        <f>I16+I20-I24</f>
        <v>686802891.63</v>
      </c>
      <c r="J25" s="160">
        <f t="shared" si="7"/>
        <v>40159450.789999999</v>
      </c>
      <c r="K25" s="160">
        <f t="shared" si="7"/>
        <v>6097012.1400000006</v>
      </c>
      <c r="L25" s="160">
        <f t="shared" si="7"/>
        <v>8753327.3000000007</v>
      </c>
      <c r="M25" s="160">
        <f t="shared" si="7"/>
        <v>0</v>
      </c>
      <c r="N25" s="162">
        <f t="shared" si="7"/>
        <v>0</v>
      </c>
    </row>
    <row r="26" spans="1:14" ht="31.5" customHeight="1">
      <c r="A26" s="276" t="s">
        <v>311</v>
      </c>
      <c r="B26" s="369" t="s">
        <v>333</v>
      </c>
      <c r="C26" s="370"/>
      <c r="D26" s="136">
        <v>0</v>
      </c>
      <c r="E26" s="137">
        <f t="shared" si="0"/>
        <v>5810630945.3500004</v>
      </c>
      <c r="F26" s="137">
        <f t="shared" si="1"/>
        <v>5810630945.3500004</v>
      </c>
      <c r="G26" s="136">
        <v>5810630945.3500004</v>
      </c>
      <c r="H26" s="136">
        <v>5810630945.3500004</v>
      </c>
      <c r="I26" s="136">
        <v>0</v>
      </c>
      <c r="J26" s="136">
        <v>0</v>
      </c>
      <c r="K26" s="136">
        <v>0</v>
      </c>
      <c r="L26" s="136">
        <v>0</v>
      </c>
      <c r="M26" s="136">
        <v>0</v>
      </c>
      <c r="N26" s="163">
        <v>0</v>
      </c>
    </row>
    <row r="27" spans="1:14" ht="30" customHeight="1">
      <c r="A27" s="166" t="s">
        <v>277</v>
      </c>
      <c r="B27" s="375" t="s">
        <v>275</v>
      </c>
      <c r="C27" s="376"/>
      <c r="D27" s="138">
        <v>0</v>
      </c>
      <c r="E27" s="134">
        <f t="shared" si="0"/>
        <v>0</v>
      </c>
      <c r="F27" s="134">
        <f t="shared" si="1"/>
        <v>0</v>
      </c>
      <c r="G27" s="138">
        <v>0</v>
      </c>
      <c r="H27" s="138">
        <v>0</v>
      </c>
      <c r="I27" s="138">
        <v>0</v>
      </c>
      <c r="J27" s="138">
        <v>0</v>
      </c>
      <c r="K27" s="138">
        <v>0</v>
      </c>
      <c r="L27" s="138">
        <v>0</v>
      </c>
      <c r="M27" s="138">
        <v>0</v>
      </c>
      <c r="N27" s="165">
        <v>0</v>
      </c>
    </row>
    <row r="28" spans="1:14" ht="30" customHeight="1">
      <c r="A28" s="166" t="s">
        <v>297</v>
      </c>
      <c r="B28" s="375" t="s">
        <v>271</v>
      </c>
      <c r="C28" s="376"/>
      <c r="D28" s="138">
        <v>0</v>
      </c>
      <c r="E28" s="134">
        <f t="shared" si="0"/>
        <v>119475935.27</v>
      </c>
      <c r="F28" s="134">
        <f t="shared" si="1"/>
        <v>119475935.27</v>
      </c>
      <c r="G28" s="138">
        <v>119475935.27</v>
      </c>
      <c r="H28" s="138">
        <v>119475935.27</v>
      </c>
      <c r="I28" s="138">
        <v>0</v>
      </c>
      <c r="J28" s="138">
        <v>0</v>
      </c>
      <c r="K28" s="138">
        <v>0</v>
      </c>
      <c r="L28" s="138">
        <v>0</v>
      </c>
      <c r="M28" s="138">
        <v>0</v>
      </c>
      <c r="N28" s="165">
        <v>0</v>
      </c>
    </row>
    <row r="29" spans="1:14" ht="30" customHeight="1" thickBot="1">
      <c r="A29" s="159" t="s">
        <v>312</v>
      </c>
      <c r="B29" s="380" t="s">
        <v>22</v>
      </c>
      <c r="C29" s="381"/>
      <c r="D29" s="160">
        <f>D26+D27-D28</f>
        <v>0</v>
      </c>
      <c r="E29" s="161">
        <f t="shared" si="0"/>
        <v>5691155010.0799999</v>
      </c>
      <c r="F29" s="161">
        <f t="shared" si="1"/>
        <v>5691155010.0799999</v>
      </c>
      <c r="G29" s="160">
        <f t="shared" ref="G29:N29" si="8">G26+G27-G28</f>
        <v>5691155010.0799999</v>
      </c>
      <c r="H29" s="160">
        <f t="shared" si="8"/>
        <v>5691155010.0799999</v>
      </c>
      <c r="I29" s="160">
        <f t="shared" si="8"/>
        <v>0</v>
      </c>
      <c r="J29" s="160">
        <f t="shared" si="8"/>
        <v>0</v>
      </c>
      <c r="K29" s="160">
        <f t="shared" si="8"/>
        <v>0</v>
      </c>
      <c r="L29" s="160">
        <f t="shared" si="8"/>
        <v>0</v>
      </c>
      <c r="M29" s="160">
        <f t="shared" si="8"/>
        <v>0</v>
      </c>
      <c r="N29" s="162">
        <f t="shared" si="8"/>
        <v>0</v>
      </c>
    </row>
    <row r="30" spans="1:14" ht="51" customHeight="1">
      <c r="A30" s="276" t="s">
        <v>328</v>
      </c>
      <c r="B30" s="369" t="s">
        <v>331</v>
      </c>
      <c r="C30" s="370"/>
      <c r="D30" s="136">
        <f>D4-D16-D26</f>
        <v>331860.69000000041</v>
      </c>
      <c r="E30" s="137">
        <f t="shared" si="0"/>
        <v>30171696197.969997</v>
      </c>
      <c r="F30" s="137">
        <f t="shared" si="1"/>
        <v>28901331964.149998</v>
      </c>
      <c r="G30" s="136">
        <f t="shared" ref="G30:N30" si="9">G4-G16-G26</f>
        <v>27419200003.720001</v>
      </c>
      <c r="H30" s="136">
        <f t="shared" si="9"/>
        <v>853173733.62999916</v>
      </c>
      <c r="I30" s="136">
        <f t="shared" si="9"/>
        <v>1461057889.8399999</v>
      </c>
      <c r="J30" s="136">
        <f t="shared" si="9"/>
        <v>14427662.550000004</v>
      </c>
      <c r="K30" s="136">
        <f t="shared" si="9"/>
        <v>2491370.42</v>
      </c>
      <c r="L30" s="136">
        <f t="shared" si="9"/>
        <v>4155037.62</v>
      </c>
      <c r="M30" s="136">
        <f>M4-M16-M26</f>
        <v>1270364233.8199999</v>
      </c>
      <c r="N30" s="163">
        <f t="shared" si="9"/>
        <v>0</v>
      </c>
    </row>
    <row r="31" spans="1:14" ht="34.5" customHeight="1" thickBot="1">
      <c r="A31" s="159" t="s">
        <v>329</v>
      </c>
      <c r="B31" s="367" t="s">
        <v>343</v>
      </c>
      <c r="C31" s="368"/>
      <c r="D31" s="160">
        <f>D15-D25-D29</f>
        <v>7375</v>
      </c>
      <c r="E31" s="161">
        <f>F31+M31+N31</f>
        <v>29992650601.809994</v>
      </c>
      <c r="F31" s="161">
        <f t="shared" si="1"/>
        <v>28586260868.509995</v>
      </c>
      <c r="G31" s="160">
        <f t="shared" ref="G31:M31" si="10">G15-G25-G29</f>
        <v>27172967497.479996</v>
      </c>
      <c r="H31" s="160">
        <f t="shared" si="10"/>
        <v>638212869.45999908</v>
      </c>
      <c r="I31" s="160">
        <f t="shared" si="10"/>
        <v>1373719409.8000002</v>
      </c>
      <c r="J31" s="160">
        <f t="shared" si="10"/>
        <v>12772215.939999998</v>
      </c>
      <c r="K31" s="160">
        <f t="shared" si="10"/>
        <v>1901577.7699999996</v>
      </c>
      <c r="L31" s="160">
        <f t="shared" si="10"/>
        <v>24900167.52</v>
      </c>
      <c r="M31" s="160">
        <f t="shared" si="10"/>
        <v>1406389733.2999997</v>
      </c>
      <c r="N31" s="162">
        <f>N15-N25-N29</f>
        <v>0</v>
      </c>
    </row>
    <row r="32" spans="1:14" ht="9" customHeight="1"/>
    <row r="37" spans="8:8">
      <c r="H37" s="277"/>
    </row>
  </sheetData>
  <mergeCells count="20">
    <mergeCell ref="B31:C31"/>
    <mergeCell ref="A21:A24"/>
    <mergeCell ref="B21:B24"/>
    <mergeCell ref="B25:C25"/>
    <mergeCell ref="B26:C26"/>
    <mergeCell ref="B27:C27"/>
    <mergeCell ref="B28:C28"/>
    <mergeCell ref="B30:C30"/>
    <mergeCell ref="B29:C29"/>
    <mergeCell ref="A2:B2"/>
    <mergeCell ref="A3:B3"/>
    <mergeCell ref="B4:C4"/>
    <mergeCell ref="A5:A9"/>
    <mergeCell ref="B5:B9"/>
    <mergeCell ref="A17:A20"/>
    <mergeCell ref="B17:B20"/>
    <mergeCell ref="A10:A14"/>
    <mergeCell ref="B10:B14"/>
    <mergeCell ref="B15:C15"/>
    <mergeCell ref="B16:C16"/>
  </mergeCells>
  <phoneticPr fontId="0" type="noConversion"/>
  <pageMargins left="0.59055118110236227" right="0.62992125984251968" top="1.2204724409448819" bottom="0.39370078740157483" header="0.51181102362204722" footer="0.31496062992125984"/>
  <pageSetup paperSize="9" scale="44" orientation="landscape" r:id="rId1"/>
  <headerFooter alignWithMargins="0">
    <oddHeader xml:space="preserve">&amp;C&amp;"Vrerdan,Standardowy"&amp;12
 Urząd Miejski Wrocławia 
Sprawozdanie finansowe za rok obrotowy zakończony 31 grudnia 2022 roku
Informacja dodatkowa - noty dotyczące informacji i objaśnień&amp;8 </oddHeader>
  </headerFooter>
</worksheet>
</file>

<file path=xl/worksheets/sheet10.xml><?xml version="1.0" encoding="utf-8"?>
<worksheet xmlns="http://schemas.openxmlformats.org/spreadsheetml/2006/main" xmlns:r="http://schemas.openxmlformats.org/officeDocument/2006/relationships">
  <dimension ref="A1:D41"/>
  <sheetViews>
    <sheetView zoomScalePageLayoutView="90" workbookViewId="0">
      <selection sqref="A1:XFD1048576"/>
    </sheetView>
  </sheetViews>
  <sheetFormatPr defaultColWidth="8.7109375" defaultRowHeight="12.75"/>
  <cols>
    <col min="1" max="1" width="6.28515625" style="8" customWidth="1"/>
    <col min="2" max="2" width="123" style="8" customWidth="1"/>
    <col min="3" max="3" width="24.42578125" style="8" customWidth="1"/>
    <col min="4" max="4" width="22.28515625" style="8" customWidth="1"/>
    <col min="5" max="16384" width="8.7109375" style="8"/>
  </cols>
  <sheetData>
    <row r="1" spans="1:4" ht="21" customHeight="1">
      <c r="A1" s="387" t="s">
        <v>351</v>
      </c>
      <c r="B1" s="387"/>
      <c r="C1" s="387"/>
      <c r="D1" s="387"/>
    </row>
    <row r="2" spans="1:4" ht="24.75" customHeight="1">
      <c r="A2" s="173" t="s">
        <v>263</v>
      </c>
      <c r="B2" s="173" t="s">
        <v>264</v>
      </c>
      <c r="C2" s="199" t="s">
        <v>337</v>
      </c>
      <c r="D2" s="199" t="s">
        <v>338</v>
      </c>
    </row>
    <row r="3" spans="1:4" ht="15" customHeight="1">
      <c r="A3" s="223">
        <v>1</v>
      </c>
      <c r="B3" s="224" t="s">
        <v>378</v>
      </c>
      <c r="C3" s="225">
        <f>SUM(C4:C9)</f>
        <v>133829114.79000001</v>
      </c>
      <c r="D3" s="225">
        <v>178768159.00999999</v>
      </c>
    </row>
    <row r="4" spans="1:4" ht="15" customHeight="1">
      <c r="A4" s="223" t="s">
        <v>384</v>
      </c>
      <c r="B4" s="226" t="s">
        <v>386</v>
      </c>
      <c r="C4" s="186">
        <v>133829114.79000001</v>
      </c>
      <c r="D4" s="186">
        <v>178768159.00999999</v>
      </c>
    </row>
    <row r="5" spans="1:4" ht="15" customHeight="1">
      <c r="A5" s="223" t="s">
        <v>385</v>
      </c>
      <c r="B5" s="227" t="s">
        <v>387</v>
      </c>
      <c r="C5" s="186">
        <v>0</v>
      </c>
      <c r="D5" s="186">
        <v>0</v>
      </c>
    </row>
    <row r="6" spans="1:4" ht="15" customHeight="1">
      <c r="A6" s="223">
        <v>2</v>
      </c>
      <c r="B6" s="224" t="s">
        <v>379</v>
      </c>
      <c r="C6" s="225">
        <v>0</v>
      </c>
      <c r="D6" s="225">
        <v>0</v>
      </c>
    </row>
    <row r="7" spans="1:4" ht="15" customHeight="1">
      <c r="A7" s="223">
        <v>3</v>
      </c>
      <c r="B7" s="228" t="s">
        <v>382</v>
      </c>
      <c r="C7" s="225">
        <f>C6</f>
        <v>0</v>
      </c>
      <c r="D7" s="225">
        <v>1330689.4099999999</v>
      </c>
    </row>
    <row r="8" spans="1:4" ht="15" customHeight="1">
      <c r="A8" s="223" t="s">
        <v>714</v>
      </c>
      <c r="B8" s="341" t="s">
        <v>715</v>
      </c>
      <c r="C8" s="186">
        <v>0</v>
      </c>
      <c r="D8" s="186">
        <v>1330689.4099999999</v>
      </c>
    </row>
    <row r="9" spans="1:4" ht="15" customHeight="1">
      <c r="A9" s="223">
        <v>4</v>
      </c>
      <c r="B9" s="224" t="s">
        <v>380</v>
      </c>
      <c r="C9" s="225">
        <v>0</v>
      </c>
      <c r="D9" s="225">
        <v>0</v>
      </c>
    </row>
    <row r="10" spans="1:4" ht="15" customHeight="1">
      <c r="A10" s="223">
        <v>5</v>
      </c>
      <c r="B10" s="224" t="s">
        <v>381</v>
      </c>
      <c r="C10" s="225">
        <f>C11+C12+C13+C14+C15+C16+C17+C18+C19+C20+C21+C22+C23+C24+C25+C26+C27+C28+C29+C30+C31+C32</f>
        <v>5551390306.5300007</v>
      </c>
      <c r="D10" s="225">
        <f>SUM(D11:D32)</f>
        <v>5453618680.3699999</v>
      </c>
    </row>
    <row r="11" spans="1:4" ht="15" customHeight="1">
      <c r="A11" s="223" t="s">
        <v>716</v>
      </c>
      <c r="B11" s="227" t="s">
        <v>388</v>
      </c>
      <c r="C11" s="186">
        <v>778998714</v>
      </c>
      <c r="D11" s="186">
        <v>877906031</v>
      </c>
    </row>
    <row r="12" spans="1:4" ht="15" customHeight="1">
      <c r="A12" s="223" t="s">
        <v>717</v>
      </c>
      <c r="B12" s="227" t="s">
        <v>389</v>
      </c>
      <c r="C12" s="186">
        <v>51237191</v>
      </c>
      <c r="D12" s="186">
        <v>42335969</v>
      </c>
    </row>
    <row r="13" spans="1:4" ht="15" customHeight="1">
      <c r="A13" s="223" t="s">
        <v>718</v>
      </c>
      <c r="B13" s="227" t="s">
        <v>390</v>
      </c>
      <c r="C13" s="186">
        <v>186983908</v>
      </c>
      <c r="D13" s="186">
        <v>604748</v>
      </c>
    </row>
    <row r="14" spans="1:4" ht="15" customHeight="1">
      <c r="A14" s="223" t="s">
        <v>719</v>
      </c>
      <c r="B14" s="227" t="s">
        <v>391</v>
      </c>
      <c r="C14" s="186">
        <v>924355947.31999993</v>
      </c>
      <c r="D14" s="186">
        <v>772370935.59000003</v>
      </c>
    </row>
    <row r="15" spans="1:4">
      <c r="A15" s="240" t="s">
        <v>720</v>
      </c>
      <c r="B15" s="227" t="s">
        <v>392</v>
      </c>
      <c r="C15" s="186">
        <v>13952527.74</v>
      </c>
      <c r="D15" s="186">
        <v>11535185</v>
      </c>
    </row>
    <row r="16" spans="1:4" ht="15" customHeight="1">
      <c r="A16" s="223" t="s">
        <v>721</v>
      </c>
      <c r="B16" s="227" t="s">
        <v>393</v>
      </c>
      <c r="C16" s="186">
        <v>34515357.139999993</v>
      </c>
      <c r="D16" s="186">
        <v>69997326.349999994</v>
      </c>
    </row>
    <row r="17" spans="1:4" ht="12.75" customHeight="1">
      <c r="A17" s="223" t="s">
        <v>722</v>
      </c>
      <c r="B17" s="227" t="s">
        <v>394</v>
      </c>
      <c r="C17" s="186">
        <v>127151126.43000001</v>
      </c>
      <c r="D17" s="186">
        <f>24942971.41+167160805.58</f>
        <v>192103776.99000001</v>
      </c>
    </row>
    <row r="18" spans="1:4" ht="15" customHeight="1">
      <c r="A18" s="223" t="s">
        <v>723</v>
      </c>
      <c r="B18" s="227" t="s">
        <v>395</v>
      </c>
      <c r="C18" s="186">
        <v>43931002.019999996</v>
      </c>
      <c r="D18" s="186">
        <v>2341390.2199999997</v>
      </c>
    </row>
    <row r="19" spans="1:4" ht="15" customHeight="1">
      <c r="A19" s="223" t="s">
        <v>724</v>
      </c>
      <c r="B19" s="227" t="s">
        <v>396</v>
      </c>
      <c r="C19" s="186">
        <v>1853591386.9200001</v>
      </c>
      <c r="D19" s="231">
        <v>1858067904.77</v>
      </c>
    </row>
    <row r="20" spans="1:4" ht="15" customHeight="1">
      <c r="A20" s="223" t="s">
        <v>725</v>
      </c>
      <c r="B20" s="227" t="s">
        <v>15</v>
      </c>
      <c r="C20" s="186">
        <v>134327315.52000001</v>
      </c>
      <c r="D20" s="186">
        <v>139601834.19999999</v>
      </c>
    </row>
    <row r="21" spans="1:4" ht="15" customHeight="1">
      <c r="A21" s="223" t="s">
        <v>726</v>
      </c>
      <c r="B21" s="227" t="s">
        <v>397</v>
      </c>
      <c r="C21" s="186">
        <v>517656420.07999998</v>
      </c>
      <c r="D21" s="186">
        <v>536619749.08999997</v>
      </c>
    </row>
    <row r="22" spans="1:4" ht="15" customHeight="1">
      <c r="A22" s="223" t="s">
        <v>727</v>
      </c>
      <c r="B22" s="227" t="s">
        <v>552</v>
      </c>
      <c r="C22" s="186">
        <v>358971816.80000001</v>
      </c>
      <c r="D22" s="186">
        <v>377776833.81999999</v>
      </c>
    </row>
    <row r="23" spans="1:4" ht="15" customHeight="1">
      <c r="A23" s="223" t="s">
        <v>728</v>
      </c>
      <c r="B23" s="227" t="s">
        <v>398</v>
      </c>
      <c r="C23" s="186">
        <v>40054268.670000002</v>
      </c>
      <c r="D23" s="186">
        <v>46698654.659999996</v>
      </c>
    </row>
    <row r="24" spans="1:4" ht="15" customHeight="1">
      <c r="A24" s="223" t="s">
        <v>729</v>
      </c>
      <c r="B24" s="227" t="s">
        <v>553</v>
      </c>
      <c r="C24" s="186">
        <v>22096205.75</v>
      </c>
      <c r="D24" s="186">
        <v>22729811.620000001</v>
      </c>
    </row>
    <row r="25" spans="1:4" ht="15" customHeight="1">
      <c r="A25" s="223" t="s">
        <v>730</v>
      </c>
      <c r="B25" s="227" t="s">
        <v>399</v>
      </c>
      <c r="C25" s="186">
        <v>29312110.050000001</v>
      </c>
      <c r="D25" s="186">
        <v>31790262.579999998</v>
      </c>
    </row>
    <row r="26" spans="1:4" ht="15" customHeight="1">
      <c r="A26" s="223" t="s">
        <v>731</v>
      </c>
      <c r="B26" s="227" t="s">
        <v>400</v>
      </c>
      <c r="C26" s="186">
        <v>19131003.239999998</v>
      </c>
      <c r="D26" s="186">
        <v>21862271.920000002</v>
      </c>
    </row>
    <row r="27" spans="1:4" ht="15" customHeight="1">
      <c r="A27" s="223" t="s">
        <v>732</v>
      </c>
      <c r="B27" s="227" t="s">
        <v>401</v>
      </c>
      <c r="C27" s="186">
        <v>17124195.539999999</v>
      </c>
      <c r="D27" s="186">
        <v>15518574.279999999</v>
      </c>
    </row>
    <row r="28" spans="1:4" ht="15" customHeight="1">
      <c r="A28" s="223" t="s">
        <v>733</v>
      </c>
      <c r="B28" s="227" t="s">
        <v>402</v>
      </c>
      <c r="C28" s="186">
        <v>961744.72</v>
      </c>
      <c r="D28" s="186">
        <v>1011438.38</v>
      </c>
    </row>
    <row r="29" spans="1:4" ht="15" customHeight="1">
      <c r="A29" s="223" t="s">
        <v>734</v>
      </c>
      <c r="B29" s="227" t="s">
        <v>403</v>
      </c>
      <c r="C29" s="186">
        <v>4531952.0999999996</v>
      </c>
      <c r="D29" s="186">
        <v>7087120.6699999999</v>
      </c>
    </row>
    <row r="30" spans="1:4" ht="15" customHeight="1">
      <c r="A30" s="223" t="s">
        <v>735</v>
      </c>
      <c r="B30" s="227" t="s">
        <v>404</v>
      </c>
      <c r="C30" s="186">
        <v>229608308.25</v>
      </c>
      <c r="D30" s="186">
        <v>234461803.38999999</v>
      </c>
    </row>
    <row r="31" spans="1:4" ht="15" customHeight="1">
      <c r="A31" s="223" t="s">
        <v>736</v>
      </c>
      <c r="B31" s="227" t="s">
        <v>405</v>
      </c>
      <c r="C31" s="186">
        <v>21227516.050000001</v>
      </c>
      <c r="D31" s="186">
        <v>24809454.850000001</v>
      </c>
    </row>
    <row r="32" spans="1:4" ht="15" customHeight="1">
      <c r="A32" s="223" t="s">
        <v>737</v>
      </c>
      <c r="B32" s="227" t="s">
        <v>406</v>
      </c>
      <c r="C32" s="186">
        <v>141670289.19</v>
      </c>
      <c r="D32" s="186">
        <f>5633717528.79-5287231076.38-D3-D7</f>
        <v>166387603.98999986</v>
      </c>
    </row>
    <row r="33" spans="1:4" ht="15" customHeight="1">
      <c r="A33" s="229"/>
      <c r="B33" s="230" t="s">
        <v>383</v>
      </c>
      <c r="C33" s="190">
        <f>C3+C6+C7+C9+C10</f>
        <v>5685219421.3200006</v>
      </c>
      <c r="D33" s="190">
        <f>D3+D6+D7+D9+D10</f>
        <v>5633717528.79</v>
      </c>
    </row>
    <row r="34" spans="1:4" ht="3" customHeight="1">
      <c r="A34" s="168"/>
      <c r="B34" s="168"/>
      <c r="C34" s="168"/>
      <c r="D34" s="168"/>
    </row>
    <row r="35" spans="1:4">
      <c r="A35" s="96"/>
      <c r="B35" s="168"/>
      <c r="C35" s="231"/>
      <c r="D35" s="168"/>
    </row>
    <row r="36" spans="1:4">
      <c r="A36" s="96"/>
      <c r="D36" s="23"/>
    </row>
    <row r="38" spans="1:4">
      <c r="D38" s="23"/>
    </row>
    <row r="39" spans="1:4">
      <c r="C39" s="23"/>
      <c r="D39" s="23"/>
    </row>
    <row r="41" spans="1:4">
      <c r="C41" s="23"/>
    </row>
  </sheetData>
  <mergeCells count="1">
    <mergeCell ref="A1:D1"/>
  </mergeCells>
  <phoneticPr fontId="0" type="noConversion"/>
  <pageMargins left="0.59055118110236227" right="0.62992125984251968" top="1.4173228346456694" bottom="0.78740157480314965" header="0.51181102362204722" footer="0.51181102362204722"/>
  <pageSetup paperSize="9" scale="75" orientation="landscape" verticalDpi="598" r:id="rId1"/>
  <headerFooter>
    <oddHeader>&amp;C&amp;"Verdana,Normalny"&amp;8
Urząd Miejski Wrocławia
Sprawozdanie finansowe za rok obrotowy zakończony 31 grudnia 2022 roku
Informacja dodatkowa - noty dotyczące dodatkowych informacji i objaśnień</oddHeader>
  </headerFooter>
</worksheet>
</file>

<file path=xl/worksheets/sheet11.xml><?xml version="1.0" encoding="utf-8"?>
<worksheet xmlns="http://schemas.openxmlformats.org/spreadsheetml/2006/main" xmlns:r="http://schemas.openxmlformats.org/officeDocument/2006/relationships">
  <sheetPr codeName="Arkusz15"/>
  <dimension ref="A1:G192"/>
  <sheetViews>
    <sheetView zoomScale="73" zoomScaleNormal="73" zoomScalePageLayoutView="90" workbookViewId="0">
      <selection sqref="A1:XFD1048576"/>
    </sheetView>
  </sheetViews>
  <sheetFormatPr defaultColWidth="8.7109375" defaultRowHeight="12.75"/>
  <cols>
    <col min="1" max="1" width="4.5703125" style="8" customWidth="1"/>
    <col min="2" max="2" width="102.42578125" style="8" customWidth="1"/>
    <col min="3" max="3" width="23.5703125" style="8" customWidth="1"/>
    <col min="4" max="4" width="22.28515625" style="8" customWidth="1"/>
    <col min="5" max="5" width="11.7109375" style="8" customWidth="1"/>
    <col min="6" max="6" width="12.42578125" style="8" bestFit="1" customWidth="1"/>
    <col min="7" max="7" width="14.7109375" style="8" customWidth="1"/>
    <col min="8" max="16384" width="8.7109375" style="8"/>
  </cols>
  <sheetData>
    <row r="1" spans="1:4" ht="21" customHeight="1">
      <c r="A1" s="426" t="s">
        <v>352</v>
      </c>
      <c r="B1" s="426"/>
      <c r="C1" s="426"/>
      <c r="D1" s="426"/>
    </row>
    <row r="2" spans="1:4" ht="33.75" customHeight="1">
      <c r="A2" s="67" t="s">
        <v>263</v>
      </c>
      <c r="B2" s="67" t="s">
        <v>264</v>
      </c>
      <c r="C2" s="68" t="s">
        <v>337</v>
      </c>
      <c r="D2" s="68" t="s">
        <v>338</v>
      </c>
    </row>
    <row r="3" spans="1:4" ht="17.100000000000001" customHeight="1">
      <c r="A3" s="173" t="s">
        <v>364</v>
      </c>
      <c r="B3" s="141" t="s">
        <v>361</v>
      </c>
      <c r="C3" s="97">
        <f>C4+C5+C6</f>
        <v>146463718.09999999</v>
      </c>
      <c r="D3" s="97">
        <f>D4+D5+D6</f>
        <v>44202726.090000004</v>
      </c>
    </row>
    <row r="4" spans="1:4" ht="17.100000000000001" customHeight="1">
      <c r="A4" s="99" t="s">
        <v>272</v>
      </c>
      <c r="B4" s="54" t="s">
        <v>372</v>
      </c>
      <c r="C4" s="172">
        <v>0</v>
      </c>
      <c r="D4" s="172">
        <v>0</v>
      </c>
    </row>
    <row r="5" spans="1:4" ht="17.100000000000001" customHeight="1">
      <c r="A5" s="99" t="s">
        <v>266</v>
      </c>
      <c r="B5" s="54" t="s">
        <v>362</v>
      </c>
      <c r="C5" s="172">
        <v>0</v>
      </c>
      <c r="D5" s="172">
        <v>0</v>
      </c>
    </row>
    <row r="6" spans="1:4" ht="17.100000000000001" customHeight="1">
      <c r="A6" s="99" t="s">
        <v>267</v>
      </c>
      <c r="B6" s="54" t="s">
        <v>339</v>
      </c>
      <c r="C6" s="50">
        <f>SUM(C7:C9)</f>
        <v>146463718.09999999</v>
      </c>
      <c r="D6" s="50">
        <f>SUM(D7:D9)</f>
        <v>44202726.090000004</v>
      </c>
    </row>
    <row r="7" spans="1:4" ht="17.100000000000001" customHeight="1">
      <c r="A7" s="99" t="s">
        <v>17</v>
      </c>
      <c r="B7" s="54" t="s">
        <v>356</v>
      </c>
      <c r="C7" s="50">
        <v>12453758.4</v>
      </c>
      <c r="D7" s="50">
        <f>12228903.51+130958.53</f>
        <v>12359862.039999999</v>
      </c>
    </row>
    <row r="8" spans="1:4" ht="17.100000000000001" customHeight="1">
      <c r="A8" s="99" t="s">
        <v>17</v>
      </c>
      <c r="B8" s="54" t="s">
        <v>357</v>
      </c>
      <c r="C8" s="50">
        <v>3884056.86</v>
      </c>
      <c r="D8" s="50">
        <f>12556429.91</f>
        <v>12556429.91</v>
      </c>
    </row>
    <row r="9" spans="1:4" ht="17.100000000000001" customHeight="1">
      <c r="A9" s="99" t="s">
        <v>17</v>
      </c>
      <c r="B9" s="54" t="s">
        <v>358</v>
      </c>
      <c r="C9" s="50">
        <v>130125902.84</v>
      </c>
      <c r="D9" s="50">
        <f>9015847.04+10270587.1</f>
        <v>19286434.140000001</v>
      </c>
    </row>
    <row r="10" spans="1:4" s="9" customFormat="1" ht="17.100000000000001" customHeight="1">
      <c r="A10" s="173" t="s">
        <v>365</v>
      </c>
      <c r="B10" s="48" t="s">
        <v>363</v>
      </c>
      <c r="C10" s="98">
        <f>C11+C12</f>
        <v>145062617.02000001</v>
      </c>
      <c r="D10" s="98">
        <f>D11+D12</f>
        <v>154152929.19</v>
      </c>
    </row>
    <row r="11" spans="1:4" s="9" customFormat="1" ht="31.5" customHeight="1">
      <c r="A11" s="232" t="s">
        <v>18</v>
      </c>
      <c r="B11" s="54" t="s">
        <v>366</v>
      </c>
      <c r="C11" s="50">
        <v>0</v>
      </c>
      <c r="D11" s="50">
        <v>0</v>
      </c>
    </row>
    <row r="12" spans="1:4" ht="17.100000000000001" customHeight="1">
      <c r="A12" s="99" t="s">
        <v>266</v>
      </c>
      <c r="B12" s="54" t="s">
        <v>340</v>
      </c>
      <c r="C12" s="50">
        <f>C13+C14+C15</f>
        <v>145062617.02000001</v>
      </c>
      <c r="D12" s="50">
        <f>D13+D14+D15</f>
        <v>154152929.19</v>
      </c>
    </row>
    <row r="13" spans="1:4" ht="17.100000000000001" customHeight="1">
      <c r="A13" s="99" t="s">
        <v>17</v>
      </c>
      <c r="B13" s="54" t="s">
        <v>359</v>
      </c>
      <c r="C13" s="50">
        <v>32672350.280000001</v>
      </c>
      <c r="D13" s="50">
        <f>15631170.13+9702243.37</f>
        <v>25333413.5</v>
      </c>
    </row>
    <row r="14" spans="1:4" ht="17.100000000000001" customHeight="1">
      <c r="A14" s="99" t="s">
        <v>17</v>
      </c>
      <c r="B14" s="54" t="s">
        <v>376</v>
      </c>
      <c r="C14" s="50">
        <v>104707433</v>
      </c>
      <c r="D14" s="50">
        <v>114427261</v>
      </c>
    </row>
    <row r="15" spans="1:4" ht="17.100000000000001" customHeight="1">
      <c r="A15" s="99" t="s">
        <v>17</v>
      </c>
      <c r="B15" s="54" t="s">
        <v>265</v>
      </c>
      <c r="C15" s="50">
        <v>7682833.7400000002</v>
      </c>
      <c r="D15" s="50">
        <f>10610.77+14381643.92</f>
        <v>14392254.689999999</v>
      </c>
    </row>
    <row r="16" spans="1:4" ht="17.100000000000001" customHeight="1">
      <c r="A16" s="173" t="s">
        <v>367</v>
      </c>
      <c r="B16" s="48" t="s">
        <v>360</v>
      </c>
      <c r="C16" s="98">
        <f>C17+C18+C19</f>
        <v>16959056.920000002</v>
      </c>
      <c r="D16" s="98">
        <f>D17+D18+D19</f>
        <v>36004317.489999995</v>
      </c>
    </row>
    <row r="17" spans="1:7" ht="17.100000000000001" customHeight="1">
      <c r="A17" s="99" t="s">
        <v>272</v>
      </c>
      <c r="B17" s="54" t="s">
        <v>368</v>
      </c>
      <c r="C17" s="50">
        <v>0</v>
      </c>
      <c r="D17" s="50">
        <v>0</v>
      </c>
    </row>
    <row r="18" spans="1:7" ht="17.100000000000001" customHeight="1">
      <c r="A18" s="99" t="s">
        <v>266</v>
      </c>
      <c r="B18" s="54" t="s">
        <v>369</v>
      </c>
      <c r="C18" s="50">
        <v>12702946.449999999</v>
      </c>
      <c r="D18" s="50">
        <f>4626771.1+28435656.91</f>
        <v>33062428.009999998</v>
      </c>
      <c r="F18" s="23"/>
    </row>
    <row r="19" spans="1:7" ht="17.100000000000001" customHeight="1">
      <c r="A19" s="99" t="s">
        <v>267</v>
      </c>
      <c r="B19" s="54" t="s">
        <v>370</v>
      </c>
      <c r="C19" s="50">
        <f>C20+C21+C22</f>
        <v>4256110.4700000007</v>
      </c>
      <c r="D19" s="50">
        <f>D20+D21+D22</f>
        <v>2941889.48</v>
      </c>
      <c r="F19" s="23"/>
    </row>
    <row r="20" spans="1:7" ht="16.899999999999999" customHeight="1">
      <c r="A20" s="99" t="s">
        <v>17</v>
      </c>
      <c r="B20" s="54" t="s">
        <v>356</v>
      </c>
      <c r="C20" s="50">
        <v>4137685.91</v>
      </c>
      <c r="D20" s="50">
        <v>2204682.5</v>
      </c>
    </row>
    <row r="21" spans="1:7" ht="17.100000000000001" customHeight="1">
      <c r="A21" s="99" t="s">
        <v>17</v>
      </c>
      <c r="B21" s="54" t="s">
        <v>293</v>
      </c>
      <c r="C21" s="50">
        <v>5632.35</v>
      </c>
      <c r="D21" s="50">
        <v>7677.33</v>
      </c>
    </row>
    <row r="22" spans="1:7" ht="17.100000000000001" customHeight="1">
      <c r="A22" s="99" t="s">
        <v>17</v>
      </c>
      <c r="B22" s="54" t="s">
        <v>498</v>
      </c>
      <c r="C22" s="50">
        <v>112792.21</v>
      </c>
      <c r="D22" s="50">
        <v>729529.65</v>
      </c>
    </row>
    <row r="23" spans="1:7" ht="17.100000000000001" customHeight="1">
      <c r="A23" s="173" t="s">
        <v>371</v>
      </c>
      <c r="B23" s="48" t="s">
        <v>373</v>
      </c>
      <c r="C23" s="98">
        <f>C24+C25</f>
        <v>95857025.430000007</v>
      </c>
      <c r="D23" s="98">
        <f>D24+D25</f>
        <v>237926504.09999999</v>
      </c>
      <c r="G23" s="23"/>
    </row>
    <row r="24" spans="1:7" ht="17.100000000000001" customHeight="1">
      <c r="A24" s="99" t="s">
        <v>272</v>
      </c>
      <c r="B24" s="54" t="s">
        <v>369</v>
      </c>
      <c r="C24" s="50">
        <v>30327167.469999999</v>
      </c>
      <c r="D24" s="50">
        <f>1394834.19+145374319.66</f>
        <v>146769153.84999999</v>
      </c>
    </row>
    <row r="25" spans="1:7" ht="17.100000000000001" customHeight="1">
      <c r="A25" s="99" t="s">
        <v>266</v>
      </c>
      <c r="B25" s="54" t="s">
        <v>370</v>
      </c>
      <c r="C25" s="50">
        <f>C26+C27+C28+C30</f>
        <v>65529857.960000001</v>
      </c>
      <c r="D25" s="50">
        <f>D26+D27+D28+D29+D30</f>
        <v>91157350.25</v>
      </c>
    </row>
    <row r="26" spans="1:7" ht="17.100000000000001" customHeight="1">
      <c r="A26" s="99" t="s">
        <v>17</v>
      </c>
      <c r="B26" s="54" t="s">
        <v>359</v>
      </c>
      <c r="C26" s="50">
        <v>5294298.0999999996</v>
      </c>
      <c r="D26" s="50">
        <v>2956669.3</v>
      </c>
      <c r="F26" s="23"/>
    </row>
    <row r="27" spans="1:7" ht="15.75" customHeight="1">
      <c r="A27" s="99" t="s">
        <v>17</v>
      </c>
      <c r="B27" s="54" t="s">
        <v>293</v>
      </c>
      <c r="C27" s="50">
        <v>15557.36</v>
      </c>
      <c r="D27" s="50">
        <v>62057.2</v>
      </c>
      <c r="G27" s="23"/>
    </row>
    <row r="28" spans="1:7" ht="17.100000000000001" customHeight="1">
      <c r="A28" s="99" t="s">
        <v>17</v>
      </c>
      <c r="B28" s="54" t="s">
        <v>672</v>
      </c>
      <c r="C28" s="50">
        <v>60082805.43</v>
      </c>
      <c r="D28" s="50">
        <v>80786837.769999996</v>
      </c>
    </row>
    <row r="29" spans="1:7" ht="17.100000000000001" customHeight="1">
      <c r="A29" s="99" t="s">
        <v>711</v>
      </c>
      <c r="B29" s="54" t="s">
        <v>712</v>
      </c>
      <c r="C29" s="50">
        <v>0</v>
      </c>
      <c r="D29" s="50">
        <v>7239771.1900000004</v>
      </c>
    </row>
    <row r="30" spans="1:7" ht="17.100000000000001" customHeight="1">
      <c r="A30" s="325" t="s">
        <v>711</v>
      </c>
      <c r="B30" s="101" t="s">
        <v>498</v>
      </c>
      <c r="C30" s="102">
        <v>137197.07</v>
      </c>
      <c r="D30" s="102">
        <v>112014.79</v>
      </c>
      <c r="F30" s="23"/>
      <c r="G30" s="23"/>
    </row>
    <row r="31" spans="1:7" ht="17.100000000000001" customHeight="1">
      <c r="C31" s="27"/>
      <c r="D31" s="27"/>
    </row>
    <row r="32" spans="1:7">
      <c r="C32" s="23"/>
      <c r="D32" s="23"/>
    </row>
    <row r="33" spans="1:4" ht="15">
      <c r="A33" s="427"/>
      <c r="B33" s="427"/>
      <c r="C33" s="427"/>
      <c r="D33" s="427"/>
    </row>
    <row r="34" spans="1:4">
      <c r="A34" s="428"/>
      <c r="B34" s="428"/>
      <c r="C34" s="429"/>
      <c r="D34" s="429"/>
    </row>
    <row r="35" spans="1:4">
      <c r="A35" s="428"/>
      <c r="B35" s="428"/>
      <c r="C35" s="429"/>
      <c r="D35" s="429"/>
    </row>
    <row r="36" spans="1:4">
      <c r="A36" s="11"/>
      <c r="B36" s="12"/>
      <c r="C36" s="13"/>
      <c r="D36" s="13"/>
    </row>
    <row r="37" spans="1:4">
      <c r="A37" s="14"/>
      <c r="B37" s="15"/>
      <c r="C37" s="16"/>
      <c r="D37" s="16"/>
    </row>
    <row r="38" spans="1:4">
      <c r="A38" s="14"/>
      <c r="B38" s="15"/>
      <c r="C38" s="16"/>
      <c r="D38" s="16"/>
    </row>
    <row r="39" spans="1:4">
      <c r="A39" s="14"/>
      <c r="B39" s="15"/>
      <c r="C39" s="17"/>
      <c r="D39" s="17"/>
    </row>
    <row r="40" spans="1:4">
      <c r="A40" s="18"/>
      <c r="B40" s="15"/>
      <c r="C40" s="17"/>
      <c r="D40" s="17"/>
    </row>
    <row r="41" spans="1:4">
      <c r="A41" s="18"/>
      <c r="B41" s="15"/>
      <c r="C41" s="17"/>
      <c r="D41" s="17"/>
    </row>
    <row r="42" spans="1:4">
      <c r="A42" s="18"/>
      <c r="B42" s="15"/>
      <c r="C42" s="17"/>
      <c r="D42" s="17"/>
    </row>
    <row r="43" spans="1:4">
      <c r="A43" s="10"/>
      <c r="B43" s="19"/>
      <c r="C43" s="13"/>
      <c r="D43" s="13"/>
    </row>
    <row r="44" spans="1:4">
      <c r="A44" s="20"/>
      <c r="B44" s="21"/>
      <c r="C44" s="13"/>
      <c r="D44" s="13"/>
    </row>
    <row r="45" spans="1:4">
      <c r="A45" s="18"/>
      <c r="B45" s="15"/>
      <c r="C45" s="17"/>
      <c r="D45" s="17"/>
    </row>
    <row r="46" spans="1:4">
      <c r="A46" s="18"/>
      <c r="B46" s="15"/>
      <c r="C46" s="17"/>
      <c r="D46" s="17"/>
    </row>
    <row r="47" spans="1:4">
      <c r="A47" s="18"/>
      <c r="B47" s="15"/>
      <c r="C47" s="17"/>
      <c r="D47" s="17"/>
    </row>
    <row r="48" spans="1:4">
      <c r="A48" s="18"/>
      <c r="B48" s="15"/>
      <c r="C48" s="17"/>
      <c r="D48" s="17"/>
    </row>
    <row r="49" spans="1:4">
      <c r="A49" s="10"/>
      <c r="B49" s="19"/>
      <c r="C49" s="13"/>
      <c r="D49" s="13"/>
    </row>
    <row r="50" spans="1:4">
      <c r="A50" s="20"/>
      <c r="B50" s="15"/>
      <c r="C50" s="17"/>
      <c r="D50" s="17"/>
    </row>
    <row r="51" spans="1:4">
      <c r="A51" s="20"/>
      <c r="B51" s="15"/>
      <c r="C51" s="17"/>
      <c r="D51" s="17"/>
    </row>
    <row r="52" spans="1:4">
      <c r="A52" s="18"/>
      <c r="B52" s="15"/>
      <c r="C52" s="17"/>
      <c r="D52" s="17"/>
    </row>
    <row r="53" spans="1:4">
      <c r="A53" s="18"/>
      <c r="B53" s="15"/>
      <c r="C53" s="17"/>
      <c r="D53" s="17"/>
    </row>
    <row r="54" spans="1:4">
      <c r="A54" s="18"/>
      <c r="B54" s="15"/>
      <c r="C54" s="17"/>
      <c r="D54" s="17"/>
    </row>
    <row r="55" spans="1:4">
      <c r="A55" s="18"/>
      <c r="B55" s="15"/>
      <c r="C55" s="17"/>
      <c r="D55" s="17"/>
    </row>
    <row r="56" spans="1:4">
      <c r="A56" s="10"/>
      <c r="B56" s="19"/>
      <c r="C56" s="13"/>
      <c r="D56" s="13"/>
    </row>
    <row r="57" spans="1:4">
      <c r="A57" s="18"/>
      <c r="B57" s="15"/>
      <c r="C57" s="17"/>
      <c r="D57" s="17"/>
    </row>
    <row r="58" spans="1:4">
      <c r="A58" s="18"/>
      <c r="B58" s="15"/>
      <c r="C58" s="17"/>
      <c r="D58" s="17"/>
    </row>
    <row r="59" spans="1:4">
      <c r="A59" s="18"/>
      <c r="B59" s="15"/>
      <c r="C59" s="17"/>
      <c r="D59" s="17"/>
    </row>
    <row r="60" spans="1:4">
      <c r="A60" s="18"/>
      <c r="B60" s="15"/>
      <c r="C60" s="17"/>
      <c r="D60" s="17"/>
    </row>
    <row r="61" spans="1:4">
      <c r="A61" s="18"/>
      <c r="B61" s="15"/>
      <c r="C61" s="17"/>
      <c r="D61" s="17"/>
    </row>
    <row r="62" spans="1:4">
      <c r="A62" s="22"/>
      <c r="B62" s="22"/>
      <c r="C62" s="22"/>
      <c r="D62" s="22"/>
    </row>
    <row r="63" spans="1:4">
      <c r="A63" s="22"/>
      <c r="B63" s="22"/>
      <c r="C63" s="22"/>
      <c r="D63" s="22"/>
    </row>
    <row r="64" spans="1:4">
      <c r="A64" s="22"/>
      <c r="B64" s="22"/>
      <c r="C64" s="22"/>
      <c r="D64" s="22"/>
    </row>
    <row r="65" spans="1:4">
      <c r="A65" s="22"/>
      <c r="B65" s="22"/>
      <c r="C65" s="22"/>
      <c r="D65" s="22"/>
    </row>
    <row r="66" spans="1:4">
      <c r="A66" s="22"/>
      <c r="B66" s="22"/>
      <c r="C66" s="22"/>
      <c r="D66" s="22"/>
    </row>
    <row r="67" spans="1:4">
      <c r="A67" s="22"/>
      <c r="B67" s="22"/>
      <c r="C67" s="22"/>
      <c r="D67" s="22"/>
    </row>
    <row r="68" spans="1:4">
      <c r="A68" s="22"/>
      <c r="B68" s="22"/>
      <c r="C68" s="22"/>
      <c r="D68" s="22"/>
    </row>
    <row r="69" spans="1:4">
      <c r="A69" s="22"/>
      <c r="B69" s="22"/>
      <c r="C69" s="22"/>
      <c r="D69" s="22"/>
    </row>
    <row r="70" spans="1:4">
      <c r="A70" s="22"/>
      <c r="B70" s="22"/>
      <c r="C70" s="22"/>
      <c r="D70" s="22"/>
    </row>
    <row r="71" spans="1:4">
      <c r="A71" s="22"/>
      <c r="B71" s="22"/>
      <c r="C71" s="22"/>
      <c r="D71" s="22"/>
    </row>
    <row r="72" spans="1:4">
      <c r="A72" s="22"/>
      <c r="B72" s="22"/>
      <c r="C72" s="22"/>
      <c r="D72" s="22"/>
    </row>
    <row r="73" spans="1:4">
      <c r="A73" s="22"/>
      <c r="B73" s="22"/>
      <c r="C73" s="22"/>
      <c r="D73" s="22"/>
    </row>
    <row r="74" spans="1:4">
      <c r="A74" s="22"/>
      <c r="B74" s="22"/>
      <c r="C74" s="22"/>
      <c r="D74" s="22"/>
    </row>
    <row r="75" spans="1:4">
      <c r="A75" s="22"/>
      <c r="B75" s="22"/>
      <c r="C75" s="22"/>
      <c r="D75" s="22"/>
    </row>
    <row r="76" spans="1:4">
      <c r="A76" s="22"/>
      <c r="B76" s="22"/>
      <c r="C76" s="22"/>
      <c r="D76" s="22"/>
    </row>
    <row r="77" spans="1:4">
      <c r="A77" s="22"/>
      <c r="B77" s="22"/>
      <c r="C77" s="22"/>
      <c r="D77" s="22"/>
    </row>
    <row r="78" spans="1:4">
      <c r="A78" s="22"/>
      <c r="B78" s="22"/>
      <c r="C78" s="22"/>
      <c r="D78" s="22"/>
    </row>
    <row r="79" spans="1:4">
      <c r="A79" s="22"/>
      <c r="B79" s="22"/>
      <c r="C79" s="22"/>
      <c r="D79" s="22"/>
    </row>
    <row r="80" spans="1:4">
      <c r="A80" s="22"/>
      <c r="B80" s="22"/>
      <c r="C80" s="22"/>
      <c r="D80" s="22"/>
    </row>
    <row r="81" spans="1:4">
      <c r="A81" s="22"/>
      <c r="B81" s="22"/>
      <c r="C81" s="22"/>
      <c r="D81" s="22"/>
    </row>
    <row r="82" spans="1:4">
      <c r="A82" s="22"/>
      <c r="B82" s="22"/>
      <c r="C82" s="22"/>
      <c r="D82" s="22"/>
    </row>
    <row r="83" spans="1:4">
      <c r="A83" s="22"/>
      <c r="B83" s="22"/>
      <c r="C83" s="22"/>
      <c r="D83" s="22"/>
    </row>
    <row r="84" spans="1:4">
      <c r="A84" s="22"/>
      <c r="B84" s="22"/>
      <c r="C84" s="22"/>
      <c r="D84" s="22"/>
    </row>
    <row r="85" spans="1:4">
      <c r="A85" s="22"/>
      <c r="B85" s="22"/>
      <c r="C85" s="22"/>
      <c r="D85" s="22"/>
    </row>
    <row r="86" spans="1:4">
      <c r="A86" s="22"/>
      <c r="B86" s="22"/>
      <c r="C86" s="22"/>
      <c r="D86" s="22"/>
    </row>
    <row r="87" spans="1:4">
      <c r="A87" s="22"/>
      <c r="B87" s="22"/>
      <c r="C87" s="22"/>
      <c r="D87" s="22"/>
    </row>
    <row r="88" spans="1:4">
      <c r="A88" s="22"/>
      <c r="B88" s="22"/>
      <c r="C88" s="22"/>
      <c r="D88" s="22"/>
    </row>
    <row r="89" spans="1:4">
      <c r="A89" s="22"/>
      <c r="B89" s="22"/>
      <c r="C89" s="22"/>
      <c r="D89" s="22"/>
    </row>
    <row r="90" spans="1:4">
      <c r="A90" s="22"/>
      <c r="B90" s="22"/>
      <c r="C90" s="22"/>
      <c r="D90" s="22"/>
    </row>
    <row r="91" spans="1:4">
      <c r="A91" s="22"/>
      <c r="B91" s="22"/>
      <c r="C91" s="22"/>
      <c r="D91" s="22"/>
    </row>
    <row r="92" spans="1:4">
      <c r="A92" s="22"/>
      <c r="B92" s="22"/>
      <c r="C92" s="22"/>
      <c r="D92" s="22"/>
    </row>
    <row r="93" spans="1:4">
      <c r="A93" s="22"/>
      <c r="B93" s="22"/>
      <c r="C93" s="22"/>
      <c r="D93" s="22"/>
    </row>
    <row r="94" spans="1:4">
      <c r="A94" s="22"/>
      <c r="B94" s="22"/>
      <c r="C94" s="22"/>
      <c r="D94" s="22"/>
    </row>
    <row r="95" spans="1:4">
      <c r="A95" s="22"/>
      <c r="B95" s="22"/>
      <c r="C95" s="22"/>
      <c r="D95" s="22"/>
    </row>
    <row r="96" spans="1:4">
      <c r="A96" s="22"/>
      <c r="B96" s="22"/>
      <c r="C96" s="22"/>
      <c r="D96" s="22"/>
    </row>
    <row r="97" spans="1:4">
      <c r="A97" s="22"/>
      <c r="B97" s="22"/>
      <c r="C97" s="22"/>
      <c r="D97" s="22"/>
    </row>
    <row r="98" spans="1:4">
      <c r="A98" s="22"/>
      <c r="B98" s="22"/>
      <c r="C98" s="22"/>
      <c r="D98" s="22"/>
    </row>
    <row r="99" spans="1:4">
      <c r="A99" s="22"/>
      <c r="B99" s="22"/>
      <c r="C99" s="22"/>
      <c r="D99" s="22"/>
    </row>
    <row r="100" spans="1:4">
      <c r="A100" s="22"/>
      <c r="B100" s="22"/>
      <c r="C100" s="22"/>
      <c r="D100" s="22"/>
    </row>
    <row r="101" spans="1:4">
      <c r="A101" s="22"/>
      <c r="B101" s="22"/>
      <c r="C101" s="22"/>
      <c r="D101" s="22"/>
    </row>
    <row r="102" spans="1:4">
      <c r="A102" s="22"/>
      <c r="B102" s="22"/>
      <c r="C102" s="22"/>
      <c r="D102" s="22"/>
    </row>
    <row r="103" spans="1:4">
      <c r="A103" s="22"/>
      <c r="B103" s="22"/>
      <c r="C103" s="22"/>
      <c r="D103" s="22"/>
    </row>
    <row r="104" spans="1:4">
      <c r="A104" s="22"/>
      <c r="B104" s="22"/>
      <c r="C104" s="22"/>
      <c r="D104" s="22"/>
    </row>
    <row r="105" spans="1:4">
      <c r="A105" s="22"/>
      <c r="B105" s="22"/>
      <c r="C105" s="22"/>
      <c r="D105" s="22"/>
    </row>
    <row r="106" spans="1:4">
      <c r="A106" s="22"/>
      <c r="B106" s="22"/>
      <c r="C106" s="22"/>
      <c r="D106" s="22"/>
    </row>
    <row r="107" spans="1:4">
      <c r="A107" s="22"/>
      <c r="B107" s="22"/>
      <c r="C107" s="22"/>
      <c r="D107" s="22"/>
    </row>
    <row r="108" spans="1:4">
      <c r="A108" s="22"/>
      <c r="B108" s="22"/>
      <c r="C108" s="22"/>
      <c r="D108" s="22"/>
    </row>
    <row r="109" spans="1:4">
      <c r="A109" s="22"/>
      <c r="B109" s="22"/>
      <c r="C109" s="22"/>
      <c r="D109" s="22"/>
    </row>
    <row r="110" spans="1:4">
      <c r="A110" s="22"/>
      <c r="B110" s="22"/>
      <c r="C110" s="22"/>
      <c r="D110" s="22"/>
    </row>
    <row r="111" spans="1:4">
      <c r="A111" s="22"/>
      <c r="B111" s="22"/>
      <c r="C111" s="22"/>
      <c r="D111" s="22"/>
    </row>
    <row r="112" spans="1:4">
      <c r="A112" s="22"/>
      <c r="B112" s="22"/>
      <c r="C112" s="22"/>
      <c r="D112" s="22"/>
    </row>
    <row r="113" spans="1:4">
      <c r="A113" s="22"/>
      <c r="B113" s="22"/>
      <c r="C113" s="22"/>
      <c r="D113" s="22"/>
    </row>
    <row r="114" spans="1:4">
      <c r="A114" s="22"/>
      <c r="B114" s="22"/>
      <c r="C114" s="22"/>
      <c r="D114" s="22"/>
    </row>
    <row r="115" spans="1:4">
      <c r="A115" s="22"/>
      <c r="B115" s="22"/>
      <c r="C115" s="22"/>
      <c r="D115" s="22"/>
    </row>
    <row r="116" spans="1:4">
      <c r="A116" s="22"/>
      <c r="B116" s="22"/>
      <c r="C116" s="22"/>
      <c r="D116" s="22"/>
    </row>
    <row r="117" spans="1:4">
      <c r="A117" s="22"/>
      <c r="B117" s="22"/>
      <c r="C117" s="22"/>
      <c r="D117" s="22"/>
    </row>
    <row r="118" spans="1:4">
      <c r="A118" s="22"/>
      <c r="B118" s="22"/>
      <c r="C118" s="22"/>
      <c r="D118" s="22"/>
    </row>
    <row r="119" spans="1:4">
      <c r="A119" s="22"/>
      <c r="B119" s="22"/>
      <c r="C119" s="22"/>
      <c r="D119" s="22"/>
    </row>
    <row r="120" spans="1:4">
      <c r="A120" s="22"/>
      <c r="B120" s="22"/>
      <c r="C120" s="22"/>
      <c r="D120" s="22"/>
    </row>
    <row r="121" spans="1:4">
      <c r="A121" s="22"/>
      <c r="B121" s="22"/>
      <c r="C121" s="22"/>
      <c r="D121" s="22"/>
    </row>
    <row r="122" spans="1:4">
      <c r="A122" s="22"/>
      <c r="B122" s="22"/>
      <c r="C122" s="22"/>
      <c r="D122" s="22"/>
    </row>
    <row r="123" spans="1:4">
      <c r="A123" s="22"/>
      <c r="B123" s="22"/>
      <c r="C123" s="22"/>
      <c r="D123" s="22"/>
    </row>
    <row r="124" spans="1:4">
      <c r="A124" s="22"/>
      <c r="B124" s="22"/>
      <c r="C124" s="22"/>
      <c r="D124" s="22"/>
    </row>
    <row r="125" spans="1:4">
      <c r="A125" s="22"/>
      <c r="B125" s="22"/>
      <c r="C125" s="22"/>
      <c r="D125" s="22"/>
    </row>
    <row r="126" spans="1:4">
      <c r="A126" s="22"/>
      <c r="B126" s="22"/>
      <c r="C126" s="22"/>
      <c r="D126" s="22"/>
    </row>
    <row r="127" spans="1:4">
      <c r="A127" s="22"/>
      <c r="B127" s="22"/>
      <c r="C127" s="22"/>
      <c r="D127" s="22"/>
    </row>
    <row r="128" spans="1:4">
      <c r="A128" s="22"/>
      <c r="B128" s="22"/>
      <c r="C128" s="22"/>
      <c r="D128" s="22"/>
    </row>
    <row r="129" spans="1:4">
      <c r="A129" s="22"/>
      <c r="B129" s="22"/>
      <c r="C129" s="22"/>
      <c r="D129" s="22"/>
    </row>
    <row r="130" spans="1:4">
      <c r="A130" s="22"/>
      <c r="B130" s="22"/>
      <c r="C130" s="22"/>
      <c r="D130" s="22"/>
    </row>
    <row r="131" spans="1:4">
      <c r="A131" s="22"/>
      <c r="B131" s="22"/>
      <c r="C131" s="22"/>
      <c r="D131" s="22"/>
    </row>
    <row r="132" spans="1:4">
      <c r="A132" s="22"/>
      <c r="B132" s="22"/>
      <c r="C132" s="22"/>
      <c r="D132" s="22"/>
    </row>
    <row r="133" spans="1:4">
      <c r="A133" s="22"/>
      <c r="B133" s="22"/>
      <c r="C133" s="22"/>
      <c r="D133" s="22"/>
    </row>
    <row r="134" spans="1:4">
      <c r="A134" s="22"/>
      <c r="B134" s="22"/>
      <c r="C134" s="22"/>
      <c r="D134" s="22"/>
    </row>
    <row r="135" spans="1:4">
      <c r="A135" s="22"/>
      <c r="B135" s="22"/>
      <c r="C135" s="22"/>
      <c r="D135" s="22"/>
    </row>
    <row r="136" spans="1:4">
      <c r="A136" s="22"/>
      <c r="B136" s="22"/>
      <c r="C136" s="22"/>
      <c r="D136" s="22"/>
    </row>
    <row r="137" spans="1:4">
      <c r="A137" s="22"/>
      <c r="B137" s="22"/>
      <c r="C137" s="22"/>
      <c r="D137" s="22"/>
    </row>
    <row r="138" spans="1:4">
      <c r="A138" s="22"/>
      <c r="B138" s="22"/>
      <c r="C138" s="22"/>
      <c r="D138" s="22"/>
    </row>
    <row r="139" spans="1:4">
      <c r="A139" s="22"/>
      <c r="B139" s="22"/>
      <c r="C139" s="22"/>
      <c r="D139" s="22"/>
    </row>
    <row r="140" spans="1:4">
      <c r="A140" s="22"/>
      <c r="B140" s="22"/>
      <c r="C140" s="22"/>
      <c r="D140" s="22"/>
    </row>
    <row r="141" spans="1:4">
      <c r="A141" s="22"/>
      <c r="B141" s="22"/>
      <c r="C141" s="22"/>
      <c r="D141" s="22"/>
    </row>
    <row r="142" spans="1:4">
      <c r="A142" s="22"/>
      <c r="B142" s="22"/>
      <c r="C142" s="22"/>
      <c r="D142" s="22"/>
    </row>
    <row r="143" spans="1:4">
      <c r="A143" s="22"/>
      <c r="B143" s="22"/>
      <c r="C143" s="22"/>
      <c r="D143" s="22"/>
    </row>
    <row r="144" spans="1:4">
      <c r="A144" s="22"/>
      <c r="B144" s="22"/>
      <c r="C144" s="22"/>
      <c r="D144" s="22"/>
    </row>
    <row r="145" spans="1:4">
      <c r="A145" s="22"/>
      <c r="B145" s="22"/>
      <c r="C145" s="22"/>
      <c r="D145" s="22"/>
    </row>
    <row r="146" spans="1:4">
      <c r="A146" s="22"/>
      <c r="B146" s="22"/>
      <c r="C146" s="22"/>
      <c r="D146" s="22"/>
    </row>
    <row r="147" spans="1:4">
      <c r="A147" s="22"/>
      <c r="B147" s="22"/>
      <c r="C147" s="22"/>
      <c r="D147" s="22"/>
    </row>
    <row r="148" spans="1:4">
      <c r="A148" s="22"/>
      <c r="B148" s="22"/>
      <c r="C148" s="22"/>
      <c r="D148" s="22"/>
    </row>
    <row r="149" spans="1:4">
      <c r="A149" s="22"/>
      <c r="B149" s="22"/>
      <c r="C149" s="22"/>
      <c r="D149" s="22"/>
    </row>
    <row r="150" spans="1:4">
      <c r="A150" s="22"/>
      <c r="B150" s="22"/>
      <c r="C150" s="22"/>
      <c r="D150" s="22"/>
    </row>
    <row r="151" spans="1:4">
      <c r="A151" s="22"/>
      <c r="B151" s="22"/>
      <c r="C151" s="22"/>
      <c r="D151" s="22"/>
    </row>
    <row r="152" spans="1:4">
      <c r="A152" s="22"/>
      <c r="B152" s="22"/>
      <c r="C152" s="22"/>
      <c r="D152" s="22"/>
    </row>
    <row r="153" spans="1:4">
      <c r="A153" s="22"/>
      <c r="B153" s="22"/>
      <c r="C153" s="22"/>
      <c r="D153" s="22"/>
    </row>
    <row r="154" spans="1:4">
      <c r="A154" s="22"/>
      <c r="B154" s="22"/>
      <c r="C154" s="22"/>
      <c r="D154" s="22"/>
    </row>
    <row r="155" spans="1:4">
      <c r="A155" s="22"/>
      <c r="B155" s="22"/>
      <c r="C155" s="22"/>
      <c r="D155" s="22"/>
    </row>
    <row r="156" spans="1:4">
      <c r="A156" s="22"/>
      <c r="B156" s="22"/>
      <c r="C156" s="22"/>
      <c r="D156" s="22"/>
    </row>
    <row r="157" spans="1:4">
      <c r="A157" s="22"/>
      <c r="B157" s="22"/>
      <c r="C157" s="22"/>
      <c r="D157" s="22"/>
    </row>
    <row r="158" spans="1:4">
      <c r="A158" s="22"/>
      <c r="B158" s="22"/>
      <c r="C158" s="22"/>
      <c r="D158" s="22"/>
    </row>
    <row r="159" spans="1:4">
      <c r="A159" s="22"/>
      <c r="B159" s="22"/>
      <c r="C159" s="22"/>
      <c r="D159" s="22"/>
    </row>
    <row r="160" spans="1:4">
      <c r="A160" s="22"/>
      <c r="B160" s="22"/>
      <c r="C160" s="22"/>
      <c r="D160" s="22"/>
    </row>
    <row r="161" spans="1:4">
      <c r="A161" s="22"/>
      <c r="B161" s="22"/>
      <c r="C161" s="22"/>
      <c r="D161" s="22"/>
    </row>
    <row r="162" spans="1:4">
      <c r="A162" s="22"/>
      <c r="B162" s="22"/>
      <c r="C162" s="22"/>
      <c r="D162" s="22"/>
    </row>
    <row r="163" spans="1:4">
      <c r="A163" s="22"/>
      <c r="B163" s="22"/>
      <c r="C163" s="22"/>
      <c r="D163" s="22"/>
    </row>
    <row r="164" spans="1:4">
      <c r="A164" s="22"/>
      <c r="B164" s="22"/>
      <c r="C164" s="22"/>
      <c r="D164" s="22"/>
    </row>
    <row r="165" spans="1:4">
      <c r="A165" s="22"/>
      <c r="B165" s="22"/>
      <c r="C165" s="22"/>
      <c r="D165" s="22"/>
    </row>
    <row r="166" spans="1:4">
      <c r="A166" s="22"/>
      <c r="B166" s="22"/>
      <c r="C166" s="22"/>
      <c r="D166" s="22"/>
    </row>
    <row r="167" spans="1:4">
      <c r="A167" s="22"/>
      <c r="B167" s="22"/>
      <c r="C167" s="22"/>
      <c r="D167" s="22"/>
    </row>
    <row r="168" spans="1:4">
      <c r="A168" s="22"/>
      <c r="B168" s="22"/>
      <c r="C168" s="22"/>
      <c r="D168" s="22"/>
    </row>
    <row r="169" spans="1:4">
      <c r="A169" s="22"/>
      <c r="B169" s="22"/>
      <c r="C169" s="22"/>
      <c r="D169" s="22"/>
    </row>
    <row r="170" spans="1:4">
      <c r="A170" s="22"/>
      <c r="B170" s="22"/>
      <c r="C170" s="22"/>
      <c r="D170" s="22"/>
    </row>
    <row r="171" spans="1:4">
      <c r="A171" s="22"/>
      <c r="B171" s="22"/>
      <c r="C171" s="22"/>
      <c r="D171" s="22"/>
    </row>
    <row r="172" spans="1:4">
      <c r="A172" s="22"/>
      <c r="B172" s="22"/>
      <c r="C172" s="22"/>
      <c r="D172" s="22"/>
    </row>
    <row r="173" spans="1:4">
      <c r="A173" s="22"/>
      <c r="B173" s="22"/>
      <c r="C173" s="22"/>
      <c r="D173" s="22"/>
    </row>
    <row r="174" spans="1:4">
      <c r="A174" s="22"/>
      <c r="B174" s="22"/>
      <c r="C174" s="22"/>
      <c r="D174" s="22"/>
    </row>
    <row r="175" spans="1:4">
      <c r="A175" s="22"/>
      <c r="B175" s="22"/>
      <c r="C175" s="22"/>
      <c r="D175" s="22"/>
    </row>
    <row r="176" spans="1:4">
      <c r="A176" s="22"/>
      <c r="B176" s="22"/>
      <c r="C176" s="22"/>
      <c r="D176" s="22"/>
    </row>
    <row r="177" spans="1:4">
      <c r="A177" s="22"/>
      <c r="B177" s="22"/>
      <c r="C177" s="22"/>
      <c r="D177" s="22"/>
    </row>
    <row r="178" spans="1:4">
      <c r="A178" s="22"/>
      <c r="B178" s="22"/>
      <c r="C178" s="22"/>
      <c r="D178" s="22"/>
    </row>
    <row r="179" spans="1:4">
      <c r="A179" s="22"/>
      <c r="B179" s="22"/>
      <c r="C179" s="22"/>
      <c r="D179" s="22"/>
    </row>
    <row r="180" spans="1:4">
      <c r="A180" s="22"/>
      <c r="B180" s="22"/>
      <c r="C180" s="22"/>
      <c r="D180" s="22"/>
    </row>
    <row r="181" spans="1:4">
      <c r="A181" s="22"/>
      <c r="B181" s="22"/>
      <c r="C181" s="22"/>
      <c r="D181" s="22"/>
    </row>
    <row r="182" spans="1:4">
      <c r="A182" s="22"/>
      <c r="B182" s="22"/>
      <c r="C182" s="22"/>
      <c r="D182" s="22"/>
    </row>
    <row r="183" spans="1:4">
      <c r="A183" s="22"/>
      <c r="B183" s="22"/>
      <c r="C183" s="22"/>
      <c r="D183" s="22"/>
    </row>
    <row r="184" spans="1:4">
      <c r="A184" s="22"/>
      <c r="B184" s="22"/>
      <c r="C184" s="22"/>
      <c r="D184" s="22"/>
    </row>
    <row r="185" spans="1:4">
      <c r="A185" s="22"/>
      <c r="B185" s="22"/>
      <c r="C185" s="22"/>
      <c r="D185" s="22"/>
    </row>
    <row r="186" spans="1:4">
      <c r="A186" s="22"/>
      <c r="B186" s="22"/>
      <c r="C186" s="22"/>
      <c r="D186" s="22"/>
    </row>
    <row r="187" spans="1:4">
      <c r="A187" s="22"/>
      <c r="B187" s="22"/>
      <c r="C187" s="22"/>
      <c r="D187" s="22"/>
    </row>
    <row r="188" spans="1:4">
      <c r="A188" s="22"/>
      <c r="B188" s="22"/>
      <c r="C188" s="22"/>
      <c r="D188" s="22"/>
    </row>
    <row r="189" spans="1:4">
      <c r="A189" s="22"/>
      <c r="B189" s="22"/>
      <c r="C189" s="22"/>
      <c r="D189" s="22"/>
    </row>
    <row r="190" spans="1:4">
      <c r="A190" s="22"/>
      <c r="B190" s="22"/>
      <c r="C190" s="22"/>
      <c r="D190" s="22"/>
    </row>
    <row r="191" spans="1:4">
      <c r="A191" s="22"/>
      <c r="B191" s="22"/>
      <c r="C191" s="22"/>
      <c r="D191" s="22"/>
    </row>
    <row r="192" spans="1:4">
      <c r="A192" s="22"/>
      <c r="B192" s="22"/>
      <c r="C192" s="22"/>
      <c r="D192" s="22"/>
    </row>
  </sheetData>
  <mergeCells count="6">
    <mergeCell ref="A1:D1"/>
    <mergeCell ref="A33:D33"/>
    <mergeCell ref="A34:A35"/>
    <mergeCell ref="B34:B35"/>
    <mergeCell ref="C34:C35"/>
    <mergeCell ref="D34:D35"/>
  </mergeCells>
  <phoneticPr fontId="0" type="noConversion"/>
  <pageMargins left="0.59055118110236227" right="0.62992125984251968" top="1.0629921259842521" bottom="0.98425196850393704" header="0.35433070866141736" footer="0.51181102362204722"/>
  <pageSetup paperSize="9" scale="75" orientation="landscape" r:id="rId1"/>
  <headerFooter alignWithMargins="0">
    <oddHeader>&amp;C&amp;"Verdana,Normalny"&amp;8
Urząd Miejski Wrocławia
Sprawozdanie finansowe za rok obrotowy zakończony 31 grudnia 2022 roku
Informacja dodatkowa - noty dotyczące dodatkowych informacji i objaśnień</oddHeader>
  </headerFooter>
</worksheet>
</file>

<file path=xl/worksheets/sheet12.xml><?xml version="1.0" encoding="utf-8"?>
<worksheet xmlns="http://schemas.openxmlformats.org/spreadsheetml/2006/main" xmlns:r="http://schemas.openxmlformats.org/officeDocument/2006/relationships">
  <dimension ref="A1:M27"/>
  <sheetViews>
    <sheetView zoomScalePageLayoutView="90" workbookViewId="0">
      <selection sqref="A1:XFD1048576"/>
    </sheetView>
  </sheetViews>
  <sheetFormatPr defaultRowHeight="12.75"/>
  <cols>
    <col min="1" max="1" width="4.5703125" customWidth="1"/>
    <col min="2" max="2" width="156.7109375" customWidth="1"/>
    <col min="3" max="3" width="4.140625" customWidth="1"/>
  </cols>
  <sheetData>
    <row r="1" spans="1:13" ht="14.25">
      <c r="A1" s="348" t="s">
        <v>353</v>
      </c>
    </row>
    <row r="2" spans="1:13" ht="14.25">
      <c r="B2" s="243" t="s">
        <v>505</v>
      </c>
    </row>
    <row r="3" spans="1:13" ht="14.25">
      <c r="A3" s="243"/>
      <c r="B3" s="243"/>
    </row>
    <row r="4" spans="1:13" ht="102">
      <c r="B4" s="278" t="s">
        <v>506</v>
      </c>
    </row>
    <row r="5" spans="1:13" ht="14.25">
      <c r="A5" s="243"/>
      <c r="B5" s="243"/>
    </row>
    <row r="7" spans="1:13" ht="26.25" customHeight="1">
      <c r="A7" s="389" t="s">
        <v>354</v>
      </c>
      <c r="B7" s="389"/>
      <c r="C7" s="3"/>
      <c r="D7" s="3"/>
      <c r="E7" s="3"/>
      <c r="F7" s="3"/>
      <c r="G7" s="3"/>
      <c r="H7" s="3"/>
      <c r="I7" s="3"/>
      <c r="J7" s="3"/>
      <c r="K7" s="3"/>
      <c r="L7" s="3"/>
      <c r="M7" s="3"/>
    </row>
    <row r="8" spans="1:13" s="7" customFormat="1" ht="17.100000000000001" customHeight="1">
      <c r="A8" s="104" t="s">
        <v>263</v>
      </c>
      <c r="B8" s="103" t="s">
        <v>505</v>
      </c>
      <c r="C8" s="5"/>
      <c r="D8" s="5"/>
      <c r="E8" s="5"/>
      <c r="F8" s="5"/>
      <c r="G8" s="5"/>
      <c r="H8" s="5"/>
      <c r="I8" s="5"/>
      <c r="J8" s="5"/>
      <c r="K8" s="5"/>
      <c r="L8" s="5"/>
      <c r="M8" s="5"/>
    </row>
    <row r="9" spans="1:13" s="7" customFormat="1" ht="50.25" customHeight="1">
      <c r="A9" s="24" t="s">
        <v>272</v>
      </c>
      <c r="B9" s="278" t="s">
        <v>667</v>
      </c>
      <c r="C9" s="5"/>
      <c r="D9" s="5"/>
      <c r="E9" s="5"/>
      <c r="F9" s="5"/>
      <c r="G9" s="5"/>
      <c r="H9" s="5"/>
      <c r="I9" s="5"/>
      <c r="J9" s="5"/>
      <c r="K9" s="5"/>
      <c r="L9" s="5"/>
      <c r="M9" s="5"/>
    </row>
    <row r="10" spans="1:13" ht="56.25" customHeight="1">
      <c r="A10" s="24" t="s">
        <v>266</v>
      </c>
      <c r="B10" s="342" t="s">
        <v>633</v>
      </c>
      <c r="C10" s="5"/>
      <c r="D10" s="5"/>
      <c r="E10" s="5"/>
      <c r="F10" s="5"/>
      <c r="G10" s="5"/>
      <c r="H10" s="5"/>
      <c r="I10" s="5"/>
      <c r="J10" s="5"/>
      <c r="K10" s="5"/>
      <c r="L10" s="5"/>
      <c r="M10" s="5"/>
    </row>
    <row r="11" spans="1:13" ht="78" customHeight="1">
      <c r="A11" s="24" t="s">
        <v>267</v>
      </c>
      <c r="B11" s="278" t="s">
        <v>668</v>
      </c>
      <c r="C11" s="5"/>
      <c r="D11" s="5"/>
      <c r="E11" s="5"/>
      <c r="F11" s="5"/>
      <c r="G11" s="5"/>
      <c r="H11" s="5"/>
      <c r="I11" s="5"/>
      <c r="J11" s="5"/>
      <c r="K11" s="5"/>
      <c r="L11" s="5"/>
      <c r="M11" s="5"/>
    </row>
    <row r="12" spans="1:13" ht="52.5" customHeight="1">
      <c r="A12" s="24" t="s">
        <v>276</v>
      </c>
      <c r="B12" s="303" t="s">
        <v>669</v>
      </c>
      <c r="C12" s="5"/>
      <c r="D12" s="5"/>
      <c r="E12" s="5"/>
      <c r="F12" s="5"/>
      <c r="G12" s="5"/>
      <c r="H12" s="5"/>
      <c r="I12" s="5"/>
      <c r="J12" s="5"/>
      <c r="K12" s="5"/>
      <c r="L12" s="5"/>
      <c r="M12" s="5"/>
    </row>
    <row r="13" spans="1:13" ht="6.75" customHeight="1">
      <c r="A13" s="60"/>
      <c r="B13" s="105"/>
      <c r="C13" s="5"/>
      <c r="D13" s="5"/>
      <c r="E13" s="5"/>
      <c r="F13" s="5"/>
      <c r="G13" s="5"/>
      <c r="H13" s="5"/>
      <c r="I13" s="5"/>
      <c r="J13" s="5"/>
      <c r="K13" s="5"/>
      <c r="L13" s="5"/>
      <c r="M13" s="5"/>
    </row>
    <row r="14" spans="1:13" ht="17.100000000000001" customHeight="1">
      <c r="A14" s="24"/>
      <c r="B14" s="33"/>
      <c r="C14" s="5"/>
      <c r="D14" s="5"/>
      <c r="E14" s="5"/>
      <c r="F14" s="5"/>
      <c r="G14" s="5"/>
      <c r="H14" s="5"/>
      <c r="I14" s="5"/>
      <c r="J14" s="5"/>
      <c r="K14" s="5"/>
      <c r="L14" s="5"/>
      <c r="M14" s="5"/>
    </row>
    <row r="15" spans="1:13" ht="17.100000000000001" customHeight="1">
      <c r="A15" s="24"/>
      <c r="B15" s="33"/>
      <c r="C15" s="5"/>
      <c r="D15" s="5"/>
      <c r="E15" s="5"/>
      <c r="F15" s="5"/>
      <c r="G15" s="5"/>
      <c r="H15" s="5"/>
      <c r="I15" s="5"/>
      <c r="J15" s="5"/>
      <c r="K15" s="5"/>
      <c r="L15" s="5"/>
      <c r="M15" s="5"/>
    </row>
    <row r="16" spans="1:13" ht="17.100000000000001" customHeight="1">
      <c r="A16" s="24"/>
      <c r="B16" s="5"/>
      <c r="C16" s="5"/>
      <c r="D16" s="5"/>
      <c r="E16" s="5"/>
      <c r="F16" s="5"/>
      <c r="G16" s="5"/>
      <c r="H16" s="5"/>
      <c r="I16" s="5"/>
      <c r="J16" s="5"/>
      <c r="K16" s="5"/>
      <c r="L16" s="5"/>
      <c r="M16" s="5"/>
    </row>
    <row r="17" spans="1:13" ht="17.100000000000001" customHeight="1">
      <c r="A17" s="24"/>
      <c r="B17" s="5"/>
      <c r="C17" s="5"/>
      <c r="D17" s="5"/>
      <c r="E17" s="5"/>
      <c r="F17" s="5"/>
      <c r="G17" s="5"/>
      <c r="H17" s="5"/>
      <c r="I17" s="5"/>
      <c r="J17" s="5"/>
      <c r="K17" s="5"/>
      <c r="L17" s="5"/>
      <c r="M17" s="5"/>
    </row>
    <row r="18" spans="1:13" ht="17.100000000000001" customHeight="1">
      <c r="A18" s="24"/>
      <c r="B18" s="5"/>
      <c r="C18" s="5"/>
      <c r="D18" s="5"/>
      <c r="E18" s="5"/>
      <c r="F18" s="5"/>
      <c r="G18" s="5"/>
      <c r="H18" s="5"/>
      <c r="I18" s="5"/>
      <c r="J18" s="5"/>
      <c r="K18" s="5"/>
      <c r="L18" s="5"/>
      <c r="M18" s="5"/>
    </row>
    <row r="19" spans="1:13" ht="17.100000000000001" customHeight="1">
      <c r="A19" s="24"/>
      <c r="B19" s="5"/>
      <c r="C19" s="5"/>
      <c r="D19" s="5"/>
      <c r="E19" s="5"/>
      <c r="F19" s="5"/>
      <c r="G19" s="5"/>
      <c r="H19" s="5"/>
      <c r="I19" s="5"/>
      <c r="J19" s="5"/>
      <c r="K19" s="5"/>
      <c r="L19" s="5"/>
      <c r="M19" s="5"/>
    </row>
    <row r="20" spans="1:13" ht="17.100000000000001" customHeight="1">
      <c r="A20" s="24"/>
      <c r="B20" s="5"/>
      <c r="C20" s="5"/>
      <c r="D20" s="5"/>
      <c r="E20" s="5"/>
      <c r="F20" s="5"/>
      <c r="G20" s="5"/>
      <c r="H20" s="5"/>
      <c r="I20" s="5"/>
      <c r="J20" s="5"/>
      <c r="K20" s="5"/>
      <c r="L20" s="5"/>
      <c r="M20" s="5"/>
    </row>
    <row r="21" spans="1:13" ht="17.100000000000001" customHeight="1">
      <c r="A21" s="24"/>
      <c r="B21" s="5"/>
      <c r="C21" s="5"/>
      <c r="D21" s="5"/>
      <c r="E21" s="5"/>
      <c r="F21" s="5"/>
      <c r="G21" s="5"/>
      <c r="H21" s="5"/>
      <c r="I21" s="5"/>
      <c r="J21" s="5"/>
      <c r="K21" s="5"/>
      <c r="L21" s="5"/>
      <c r="M21" s="5"/>
    </row>
    <row r="22" spans="1:13" ht="17.100000000000001" customHeight="1">
      <c r="A22" s="24"/>
      <c r="B22" s="5"/>
      <c r="C22" s="5"/>
      <c r="D22" s="5"/>
      <c r="E22" s="5"/>
      <c r="F22" s="5"/>
      <c r="G22" s="5"/>
      <c r="H22" s="5"/>
      <c r="I22" s="5"/>
      <c r="J22" s="5"/>
      <c r="K22" s="5"/>
      <c r="L22" s="5"/>
      <c r="M22" s="5"/>
    </row>
    <row r="23" spans="1:13" ht="17.100000000000001" customHeight="1">
      <c r="A23" s="24"/>
      <c r="B23" s="5"/>
      <c r="C23" s="5"/>
      <c r="D23" s="5"/>
      <c r="E23" s="5"/>
      <c r="F23" s="5"/>
      <c r="G23" s="5"/>
      <c r="H23" s="5"/>
      <c r="I23" s="5"/>
      <c r="J23" s="5"/>
      <c r="K23" s="5"/>
      <c r="L23" s="5"/>
      <c r="M23" s="5"/>
    </row>
    <row r="24" spans="1:13" ht="17.100000000000001" customHeight="1">
      <c r="A24" s="24"/>
      <c r="B24" s="5"/>
      <c r="C24" s="5"/>
      <c r="D24" s="5"/>
      <c r="E24" s="5"/>
      <c r="F24" s="5"/>
      <c r="G24" s="5"/>
      <c r="H24" s="5"/>
      <c r="I24" s="5"/>
      <c r="J24" s="5"/>
      <c r="K24" s="5"/>
      <c r="L24" s="5"/>
      <c r="M24" s="5"/>
    </row>
    <row r="25" spans="1:13" ht="17.100000000000001" customHeight="1">
      <c r="A25" s="24"/>
      <c r="B25" s="5"/>
      <c r="C25" s="5"/>
      <c r="D25" s="5"/>
      <c r="E25" s="5"/>
      <c r="F25" s="5"/>
      <c r="G25" s="5"/>
      <c r="H25" s="5"/>
      <c r="I25" s="5"/>
      <c r="J25" s="5"/>
      <c r="K25" s="5"/>
      <c r="L25" s="5"/>
      <c r="M25" s="5"/>
    </row>
    <row r="26" spans="1:13" s="7" customFormat="1" ht="17.100000000000001" customHeight="1">
      <c r="A26" s="24"/>
      <c r="B26" s="5"/>
    </row>
    <row r="27" spans="1:13" ht="17.100000000000001" customHeight="1"/>
  </sheetData>
  <mergeCells count="1">
    <mergeCell ref="A7:B7"/>
  </mergeCells>
  <phoneticPr fontId="0" type="noConversion"/>
  <pageMargins left="0.59055118110236227" right="0.62992125984251968" top="1.4173228346456694" bottom="0.39370078740157483" header="0.51181102362204722" footer="0.31496062992125984"/>
  <pageSetup paperSize="9" scale="80" orientation="landscape" r:id="rId1"/>
  <headerFooter alignWithMargins="0">
    <oddHeader xml:space="preserve">&amp;C&amp;"Vrerdan,Standardowy"&amp;8
Urząd Miejski Wrocławia
Sprawozdanie finansowe za rok obrotowy zakończony 31 grudnia 2022 roku
Informacja dodatkowa - noty dotyczące informacji i objaśnień </oddHeader>
  </headerFooter>
</worksheet>
</file>

<file path=xl/worksheets/sheet13.xml><?xml version="1.0" encoding="utf-8"?>
<worksheet xmlns="http://schemas.openxmlformats.org/spreadsheetml/2006/main" xmlns:r="http://schemas.openxmlformats.org/officeDocument/2006/relationships">
  <dimension ref="A1:N32"/>
  <sheetViews>
    <sheetView view="pageBreakPreview" zoomScaleSheetLayoutView="100" zoomScalePageLayoutView="90" workbookViewId="0">
      <selection sqref="A1:XFD1048576"/>
    </sheetView>
  </sheetViews>
  <sheetFormatPr defaultRowHeight="12.75"/>
  <cols>
    <col min="1" max="1" width="4.5703125" customWidth="1"/>
    <col min="2" max="2" width="12.28515625" customWidth="1"/>
    <col min="3" max="3" width="167.42578125" customWidth="1"/>
    <col min="4" max="4" width="17.85546875" customWidth="1"/>
  </cols>
  <sheetData>
    <row r="1" spans="1:14" ht="26.25" customHeight="1">
      <c r="A1" s="389" t="s">
        <v>355</v>
      </c>
      <c r="B1" s="389"/>
      <c r="C1" s="389"/>
      <c r="D1" s="3"/>
      <c r="E1" s="3"/>
      <c r="F1" s="3"/>
      <c r="G1" s="3"/>
      <c r="H1" s="3"/>
      <c r="I1" s="3"/>
      <c r="J1" s="3"/>
      <c r="K1" s="3"/>
      <c r="L1" s="3"/>
      <c r="M1" s="3"/>
      <c r="N1" s="3"/>
    </row>
    <row r="2" spans="1:14" s="133" customFormat="1" ht="17.100000000000001" customHeight="1">
      <c r="A2" s="244" t="s">
        <v>263</v>
      </c>
      <c r="B2" s="244"/>
      <c r="C2" s="244" t="s">
        <v>434</v>
      </c>
      <c r="D2" s="5"/>
      <c r="E2" s="5"/>
      <c r="F2" s="5"/>
      <c r="G2" s="5"/>
      <c r="H2" s="5"/>
      <c r="I2" s="5"/>
      <c r="J2" s="5"/>
      <c r="K2" s="5"/>
      <c r="L2" s="5"/>
      <c r="M2" s="5"/>
      <c r="N2" s="5"/>
    </row>
    <row r="3" spans="1:14" s="248" customFormat="1" ht="17.100000000000001" customHeight="1">
      <c r="A3" s="245">
        <v>1</v>
      </c>
      <c r="B3" s="245" t="s">
        <v>33</v>
      </c>
      <c r="C3" s="246" t="s">
        <v>422</v>
      </c>
      <c r="D3" s="247"/>
      <c r="E3" s="247"/>
      <c r="F3" s="247"/>
      <c r="G3" s="247"/>
      <c r="H3" s="247"/>
      <c r="I3" s="247"/>
      <c r="J3" s="247"/>
      <c r="K3" s="247"/>
      <c r="L3" s="247"/>
      <c r="M3" s="247"/>
      <c r="N3" s="247"/>
    </row>
    <row r="4" spans="1:14" s="248" customFormat="1" ht="17.100000000000001" customHeight="1">
      <c r="A4" s="245">
        <v>2</v>
      </c>
      <c r="B4" s="245" t="s">
        <v>33</v>
      </c>
      <c r="C4" s="246" t="s">
        <v>526</v>
      </c>
      <c r="D4" s="247"/>
      <c r="E4" s="247"/>
      <c r="F4" s="247"/>
      <c r="G4" s="247"/>
      <c r="H4" s="247"/>
      <c r="I4" s="247"/>
      <c r="J4" s="247"/>
      <c r="K4" s="247"/>
      <c r="L4" s="247"/>
      <c r="M4" s="247"/>
      <c r="N4" s="247"/>
    </row>
    <row r="5" spans="1:14" s="248" customFormat="1" ht="17.100000000000001" customHeight="1">
      <c r="A5" s="245">
        <v>3</v>
      </c>
      <c r="B5" s="245" t="s">
        <v>34</v>
      </c>
      <c r="C5" s="246" t="s">
        <v>423</v>
      </c>
      <c r="D5" s="247"/>
      <c r="E5" s="247"/>
      <c r="F5" s="247"/>
      <c r="G5" s="247"/>
      <c r="H5" s="247"/>
      <c r="I5" s="247"/>
      <c r="J5" s="247"/>
      <c r="K5" s="247"/>
      <c r="L5" s="247"/>
      <c r="M5" s="247"/>
      <c r="N5" s="247"/>
    </row>
    <row r="6" spans="1:14" s="248" customFormat="1" ht="25.35" customHeight="1">
      <c r="A6" s="245">
        <v>4</v>
      </c>
      <c r="B6" s="245" t="s">
        <v>35</v>
      </c>
      <c r="C6" s="249" t="s">
        <v>424</v>
      </c>
      <c r="D6" s="247"/>
      <c r="E6" s="247"/>
      <c r="F6" s="247"/>
      <c r="G6" s="247"/>
      <c r="H6" s="247"/>
      <c r="I6" s="247"/>
      <c r="J6" s="247"/>
      <c r="K6" s="247"/>
      <c r="L6" s="247"/>
      <c r="M6" s="247"/>
      <c r="N6" s="247"/>
    </row>
    <row r="7" spans="1:14" s="248" customFormat="1" ht="17.100000000000001" customHeight="1">
      <c r="A7" s="245">
        <v>5</v>
      </c>
      <c r="B7" s="245" t="s">
        <v>36</v>
      </c>
      <c r="C7" s="246" t="s">
        <v>16</v>
      </c>
      <c r="D7" s="247"/>
      <c r="E7" s="247"/>
      <c r="F7" s="247"/>
      <c r="G7" s="247"/>
      <c r="H7" s="247"/>
      <c r="I7" s="247"/>
      <c r="J7" s="247"/>
      <c r="K7" s="247"/>
      <c r="L7" s="247"/>
      <c r="M7" s="247"/>
      <c r="N7" s="247"/>
    </row>
    <row r="8" spans="1:14" s="248" customFormat="1" ht="17.100000000000001" customHeight="1">
      <c r="A8" s="245">
        <v>6</v>
      </c>
      <c r="B8" s="245" t="s">
        <v>36</v>
      </c>
      <c r="C8" s="250" t="s">
        <v>433</v>
      </c>
      <c r="D8" s="247"/>
      <c r="E8" s="247"/>
      <c r="F8" s="247"/>
      <c r="G8" s="247"/>
      <c r="H8" s="247"/>
      <c r="I8" s="247"/>
      <c r="J8" s="247"/>
      <c r="K8" s="247"/>
      <c r="L8" s="247"/>
      <c r="M8" s="247"/>
      <c r="N8" s="247"/>
    </row>
    <row r="9" spans="1:14" s="248" customFormat="1" ht="17.100000000000001" customHeight="1">
      <c r="A9" s="245">
        <v>7</v>
      </c>
      <c r="B9" s="245" t="s">
        <v>36</v>
      </c>
      <c r="C9" s="246" t="s">
        <v>440</v>
      </c>
      <c r="D9" s="247"/>
      <c r="E9" s="247"/>
      <c r="F9" s="247"/>
      <c r="G9" s="247"/>
      <c r="H9" s="247"/>
      <c r="I9" s="247"/>
      <c r="J9" s="247"/>
      <c r="K9" s="247"/>
      <c r="L9" s="247"/>
      <c r="M9" s="247"/>
      <c r="N9" s="247"/>
    </row>
    <row r="10" spans="1:14" s="248" customFormat="1" ht="17.100000000000001" customHeight="1">
      <c r="A10" s="245">
        <v>8</v>
      </c>
      <c r="B10" s="245" t="s">
        <v>37</v>
      </c>
      <c r="C10" s="246" t="s">
        <v>425</v>
      </c>
      <c r="D10" s="247"/>
      <c r="E10" s="247"/>
      <c r="F10" s="247"/>
      <c r="G10" s="247"/>
      <c r="H10" s="247"/>
      <c r="I10" s="247"/>
      <c r="J10" s="247"/>
      <c r="K10" s="247"/>
      <c r="L10" s="247"/>
      <c r="M10" s="247"/>
      <c r="N10" s="247"/>
    </row>
    <row r="11" spans="1:14" s="248" customFormat="1" ht="17.100000000000001" customHeight="1">
      <c r="A11" s="245">
        <v>9</v>
      </c>
      <c r="B11" s="245" t="s">
        <v>38</v>
      </c>
      <c r="C11" s="246" t="s">
        <v>500</v>
      </c>
      <c r="D11" s="247"/>
      <c r="E11" s="247"/>
      <c r="F11" s="247"/>
      <c r="G11" s="247"/>
      <c r="H11" s="247"/>
      <c r="I11" s="247"/>
      <c r="J11" s="247"/>
      <c r="K11" s="247"/>
      <c r="L11" s="247"/>
      <c r="M11" s="247"/>
      <c r="N11" s="247"/>
    </row>
    <row r="12" spans="1:14" s="248" customFormat="1" ht="17.100000000000001" customHeight="1">
      <c r="A12" s="245">
        <v>10</v>
      </c>
      <c r="B12" s="245" t="s">
        <v>39</v>
      </c>
      <c r="C12" s="246" t="s">
        <v>426</v>
      </c>
      <c r="D12" s="247"/>
      <c r="E12" s="247"/>
      <c r="F12" s="247"/>
      <c r="G12" s="247"/>
      <c r="H12" s="247"/>
      <c r="I12" s="247"/>
      <c r="J12" s="247"/>
      <c r="K12" s="247"/>
      <c r="L12" s="247"/>
      <c r="M12" s="247"/>
      <c r="N12" s="247"/>
    </row>
    <row r="13" spans="1:14" s="248" customFormat="1" ht="17.100000000000001" customHeight="1">
      <c r="A13" s="245">
        <v>11</v>
      </c>
      <c r="B13" s="245" t="s">
        <v>39</v>
      </c>
      <c r="C13" s="246" t="s">
        <v>503</v>
      </c>
      <c r="D13" s="247"/>
      <c r="E13" s="247"/>
      <c r="F13" s="247"/>
      <c r="G13" s="247"/>
      <c r="H13" s="247"/>
      <c r="I13" s="247"/>
      <c r="J13" s="247"/>
      <c r="K13" s="247"/>
      <c r="L13" s="247"/>
      <c r="M13" s="247"/>
      <c r="N13" s="247"/>
    </row>
    <row r="14" spans="1:14" s="248" customFormat="1" ht="17.100000000000001" customHeight="1">
      <c r="A14" s="251">
        <v>12</v>
      </c>
      <c r="B14" s="245" t="s">
        <v>40</v>
      </c>
      <c r="C14" s="246" t="s">
        <v>427</v>
      </c>
      <c r="D14" s="247"/>
      <c r="E14" s="247"/>
      <c r="F14" s="247"/>
      <c r="G14" s="247"/>
      <c r="H14" s="247"/>
      <c r="I14" s="247"/>
      <c r="J14" s="247"/>
      <c r="K14" s="247"/>
      <c r="L14" s="247"/>
      <c r="M14" s="247"/>
      <c r="N14" s="247"/>
    </row>
    <row r="15" spans="1:14" s="248" customFormat="1" ht="29.1" customHeight="1">
      <c r="A15" s="245">
        <v>13</v>
      </c>
      <c r="B15" s="245" t="s">
        <v>41</v>
      </c>
      <c r="C15" s="249" t="s">
        <v>14</v>
      </c>
      <c r="D15" s="247"/>
      <c r="E15" s="247"/>
      <c r="F15" s="247"/>
      <c r="G15" s="247"/>
      <c r="H15" s="247"/>
      <c r="I15" s="247"/>
      <c r="J15" s="247"/>
      <c r="K15" s="247"/>
      <c r="L15" s="247"/>
      <c r="M15" s="247"/>
      <c r="N15" s="247"/>
    </row>
    <row r="16" spans="1:14" s="248" customFormat="1" ht="17.100000000000001" customHeight="1">
      <c r="A16" s="245">
        <v>14</v>
      </c>
      <c r="B16" s="245" t="s">
        <v>42</v>
      </c>
      <c r="C16" s="246" t="s">
        <v>429</v>
      </c>
      <c r="D16" s="247"/>
      <c r="E16" s="247"/>
      <c r="F16" s="247"/>
      <c r="G16" s="247"/>
      <c r="H16" s="247"/>
      <c r="I16" s="247"/>
      <c r="J16" s="247"/>
      <c r="K16" s="247"/>
      <c r="L16" s="247"/>
      <c r="M16" s="247"/>
      <c r="N16" s="247"/>
    </row>
    <row r="17" spans="1:4" s="252" customFormat="1" ht="17.100000000000001" customHeight="1">
      <c r="A17" s="245">
        <v>15</v>
      </c>
      <c r="B17" s="245" t="s">
        <v>42</v>
      </c>
      <c r="C17" s="246" t="s">
        <v>428</v>
      </c>
    </row>
    <row r="18" spans="1:4" s="248" customFormat="1" ht="17.100000000000001" customHeight="1">
      <c r="A18" s="245">
        <v>16</v>
      </c>
      <c r="B18" s="245" t="s">
        <v>43</v>
      </c>
      <c r="C18" s="246" t="s">
        <v>527</v>
      </c>
    </row>
    <row r="19" spans="1:4" s="248" customFormat="1" ht="17.100000000000001" customHeight="1">
      <c r="A19" s="245">
        <v>17</v>
      </c>
      <c r="B19" s="245" t="s">
        <v>44</v>
      </c>
      <c r="C19" s="246" t="s">
        <v>430</v>
      </c>
    </row>
    <row r="20" spans="1:4" s="248" customFormat="1" ht="17.100000000000001" customHeight="1">
      <c r="A20" s="245">
        <v>18</v>
      </c>
      <c r="B20" s="245" t="s">
        <v>45</v>
      </c>
      <c r="C20" s="246" t="s">
        <v>501</v>
      </c>
    </row>
    <row r="21" spans="1:4" s="248" customFormat="1" ht="17.100000000000001" customHeight="1">
      <c r="A21" s="245">
        <v>19</v>
      </c>
      <c r="B21" s="245" t="s">
        <v>45</v>
      </c>
      <c r="C21" s="246" t="s">
        <v>431</v>
      </c>
    </row>
    <row r="22" spans="1:4" s="248" customFormat="1" ht="17.100000000000001" customHeight="1">
      <c r="A22" s="245">
        <v>20</v>
      </c>
      <c r="B22" s="245" t="s">
        <v>45</v>
      </c>
      <c r="C22" s="246" t="s">
        <v>507</v>
      </c>
    </row>
    <row r="23" spans="1:4" s="248" customFormat="1" ht="17.100000000000001" customHeight="1">
      <c r="A23" s="245">
        <v>21</v>
      </c>
      <c r="B23" s="253" t="s">
        <v>46</v>
      </c>
      <c r="C23" s="246" t="s">
        <v>508</v>
      </c>
    </row>
    <row r="24" spans="1:4" s="248" customFormat="1" ht="17.100000000000001" customHeight="1">
      <c r="A24" s="254">
        <v>22</v>
      </c>
      <c r="B24" s="255" t="s">
        <v>46</v>
      </c>
      <c r="C24" s="256" t="s">
        <v>432</v>
      </c>
    </row>
    <row r="25" spans="1:4" ht="24.75" customHeight="1">
      <c r="A25" s="40"/>
    </row>
    <row r="26" spans="1:4" s="248" customFormat="1" ht="16.5" customHeight="1">
      <c r="B26" s="343" t="s">
        <v>738</v>
      </c>
    </row>
    <row r="27" spans="1:4" s="248" customFormat="1" ht="71.25" customHeight="1"/>
    <row r="28" spans="1:4" s="248" customFormat="1" ht="12">
      <c r="B28" s="258"/>
    </row>
    <row r="29" spans="1:4" s="248" customFormat="1" ht="12">
      <c r="B29" s="258"/>
      <c r="D29" s="258"/>
    </row>
    <row r="30" spans="1:4" s="248" customFormat="1" ht="12">
      <c r="B30" s="258"/>
      <c r="D30" s="258"/>
    </row>
    <row r="31" spans="1:4" s="248" customFormat="1" ht="12">
      <c r="A31" s="430" t="s">
        <v>554</v>
      </c>
      <c r="B31" s="430"/>
      <c r="C31" s="257" t="s">
        <v>555</v>
      </c>
      <c r="D31" s="257"/>
    </row>
    <row r="32" spans="1:4" s="248" customFormat="1" ht="12">
      <c r="A32" s="430" t="s">
        <v>49</v>
      </c>
      <c r="B32" s="430"/>
      <c r="C32" s="257" t="s">
        <v>47</v>
      </c>
      <c r="D32" s="257"/>
    </row>
  </sheetData>
  <mergeCells count="3">
    <mergeCell ref="A1:C1"/>
    <mergeCell ref="A31:B31"/>
    <mergeCell ref="A32:B32"/>
  </mergeCells>
  <phoneticPr fontId="0" type="noConversion"/>
  <pageMargins left="0.59055118110236227" right="0.62992125984251968" top="1.4173228346456694" bottom="0.39370078740157483" header="0.51181102362204722" footer="0.31496062992125984"/>
  <pageSetup paperSize="9" scale="70" orientation="landscape" r:id="rId1"/>
  <headerFooter alignWithMargins="0">
    <oddHeader xml:space="preserve">&amp;C&amp;"Vrerdan,Standardowy"&amp;8
 Urząd Miejski Wrocławia
Sprawozdanie finansowe za rok obrotowy zakończony 31 grudnia 2022 roku
Informacja dodatkowa - noty dotyczące informacji i objaśnień </oddHeader>
  </headerFooter>
</worksheet>
</file>

<file path=xl/worksheets/sheet14.xml><?xml version="1.0" encoding="utf-8"?>
<worksheet xmlns="http://schemas.openxmlformats.org/spreadsheetml/2006/main" xmlns:r="http://schemas.openxmlformats.org/officeDocument/2006/relationships">
  <sheetPr>
    <pageSetUpPr fitToPage="1"/>
  </sheetPr>
  <dimension ref="A1:AN62"/>
  <sheetViews>
    <sheetView topLeftCell="A26" workbookViewId="0">
      <selection activeCell="A26" sqref="A1:XFD1048576"/>
    </sheetView>
  </sheetViews>
  <sheetFormatPr defaultColWidth="9.28515625" defaultRowHeight="12.75"/>
  <cols>
    <col min="1" max="1" width="4.42578125" style="288" customWidth="1"/>
    <col min="2" max="2" width="68.5703125" style="298" customWidth="1"/>
    <col min="3" max="3" width="17.28515625" style="288" customWidth="1"/>
    <col min="4" max="4" width="18.7109375" style="288" customWidth="1"/>
    <col min="5" max="5" width="14.7109375" style="288" customWidth="1"/>
    <col min="6" max="6" width="14.28515625" style="346" customWidth="1"/>
    <col min="7" max="7" width="48.42578125" style="294" customWidth="1"/>
    <col min="8" max="16384" width="9.28515625" style="124"/>
  </cols>
  <sheetData>
    <row r="1" spans="1:40">
      <c r="E1" s="433" t="s">
        <v>68</v>
      </c>
      <c r="F1" s="433"/>
      <c r="G1" s="433"/>
    </row>
    <row r="2" spans="1:40">
      <c r="B2" s="296" t="s">
        <v>67</v>
      </c>
      <c r="G2" s="292" t="s">
        <v>66</v>
      </c>
      <c r="H2" s="125"/>
    </row>
    <row r="3" spans="1:40" ht="12.6" customHeight="1">
      <c r="B3" s="297" t="s">
        <v>65</v>
      </c>
      <c r="G3" s="292" t="s">
        <v>64</v>
      </c>
    </row>
    <row r="4" spans="1:40" ht="12.6" customHeight="1">
      <c r="B4" s="297" t="s">
        <v>63</v>
      </c>
      <c r="E4" s="434" t="s">
        <v>62</v>
      </c>
      <c r="F4" s="434"/>
      <c r="G4" s="434"/>
    </row>
    <row r="5" spans="1:40" ht="12.75" customHeight="1">
      <c r="A5" s="435" t="s">
        <v>664</v>
      </c>
      <c r="B5" s="435"/>
      <c r="C5" s="435"/>
      <c r="D5" s="435"/>
      <c r="E5" s="435"/>
      <c r="F5" s="435"/>
      <c r="G5" s="435"/>
    </row>
    <row r="6" spans="1:40" ht="34.5" customHeight="1">
      <c r="A6" s="435"/>
      <c r="B6" s="435"/>
      <c r="C6" s="435"/>
      <c r="D6" s="435"/>
      <c r="E6" s="435"/>
      <c r="F6" s="435"/>
      <c r="G6" s="435"/>
    </row>
    <row r="7" spans="1:40" s="129" customFormat="1" ht="0.75" hidden="1" customHeight="1">
      <c r="A7" s="436"/>
      <c r="B7" s="436"/>
      <c r="C7" s="436"/>
      <c r="D7" s="436"/>
      <c r="E7" s="436"/>
      <c r="F7" s="436"/>
      <c r="G7" s="43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row>
    <row r="8" spans="1:40" s="126" customFormat="1" ht="66.75" customHeight="1">
      <c r="A8" s="120" t="s">
        <v>263</v>
      </c>
      <c r="B8" s="279" t="s">
        <v>61</v>
      </c>
      <c r="C8" s="120" t="s">
        <v>60</v>
      </c>
      <c r="D8" s="120" t="s">
        <v>59</v>
      </c>
      <c r="E8" s="120" t="s">
        <v>58</v>
      </c>
      <c r="F8" s="120" t="s">
        <v>57</v>
      </c>
      <c r="G8" s="120" t="s">
        <v>56</v>
      </c>
    </row>
    <row r="9" spans="1:40" s="313" customFormat="1" ht="25.5" customHeight="1">
      <c r="A9" s="308">
        <v>1</v>
      </c>
      <c r="B9" s="309" t="s">
        <v>542</v>
      </c>
      <c r="C9" s="310">
        <v>10728.79</v>
      </c>
      <c r="D9" s="310"/>
      <c r="E9" s="310"/>
      <c r="F9" s="357" t="s">
        <v>637</v>
      </c>
      <c r="G9" s="311" t="s">
        <v>636</v>
      </c>
      <c r="H9" s="312"/>
    </row>
    <row r="10" spans="1:40" s="313" customFormat="1" ht="27" customHeight="1">
      <c r="A10" s="314">
        <v>2</v>
      </c>
      <c r="B10" s="315" t="s">
        <v>770</v>
      </c>
      <c r="C10" s="316">
        <v>486622.04</v>
      </c>
      <c r="D10" s="316"/>
      <c r="E10" s="316"/>
      <c r="F10" s="358" t="s">
        <v>637</v>
      </c>
      <c r="G10" s="317" t="s">
        <v>681</v>
      </c>
    </row>
    <row r="11" spans="1:40" s="313" customFormat="1" ht="27" customHeight="1">
      <c r="A11" s="314">
        <v>3</v>
      </c>
      <c r="B11" s="315" t="s">
        <v>770</v>
      </c>
      <c r="C11" s="316">
        <v>13285.58</v>
      </c>
      <c r="D11" s="316"/>
      <c r="E11" s="316"/>
      <c r="F11" s="358" t="s">
        <v>637</v>
      </c>
      <c r="G11" s="317" t="s">
        <v>636</v>
      </c>
    </row>
    <row r="12" spans="1:40" s="313" customFormat="1" ht="28.5" customHeight="1">
      <c r="A12" s="314">
        <v>4</v>
      </c>
      <c r="B12" s="315" t="s">
        <v>770</v>
      </c>
      <c r="C12" s="316">
        <v>8245</v>
      </c>
      <c r="D12" s="316"/>
      <c r="E12" s="316"/>
      <c r="F12" s="358" t="s">
        <v>637</v>
      </c>
      <c r="G12" s="317" t="s">
        <v>639</v>
      </c>
    </row>
    <row r="13" spans="1:40" s="313" customFormat="1" ht="27" customHeight="1">
      <c r="A13" s="314">
        <v>5</v>
      </c>
      <c r="B13" s="315" t="s">
        <v>771</v>
      </c>
      <c r="C13" s="316">
        <v>10996.67</v>
      </c>
      <c r="D13" s="316"/>
      <c r="E13" s="316"/>
      <c r="F13" s="358" t="s">
        <v>637</v>
      </c>
      <c r="G13" s="317" t="s">
        <v>636</v>
      </c>
    </row>
    <row r="14" spans="1:40" s="313" customFormat="1" ht="17.100000000000001" customHeight="1">
      <c r="A14" s="314">
        <v>6</v>
      </c>
      <c r="B14" s="315" t="s">
        <v>102</v>
      </c>
      <c r="C14" s="316"/>
      <c r="D14" s="316">
        <v>426.54</v>
      </c>
      <c r="E14" s="316"/>
      <c r="F14" s="358" t="s">
        <v>114</v>
      </c>
      <c r="G14" s="317" t="s">
        <v>682</v>
      </c>
    </row>
    <row r="15" spans="1:40" s="313" customFormat="1" ht="17.100000000000001" customHeight="1">
      <c r="A15" s="314">
        <v>7</v>
      </c>
      <c r="B15" s="315" t="s">
        <v>102</v>
      </c>
      <c r="C15" s="316">
        <v>22420.04</v>
      </c>
      <c r="D15" s="316"/>
      <c r="E15" s="316"/>
      <c r="F15" s="358" t="s">
        <v>683</v>
      </c>
      <c r="G15" s="317" t="s">
        <v>684</v>
      </c>
    </row>
    <row r="16" spans="1:40" s="313" customFormat="1" ht="17.100000000000001" customHeight="1">
      <c r="A16" s="314">
        <v>8</v>
      </c>
      <c r="B16" s="315" t="s">
        <v>102</v>
      </c>
      <c r="C16" s="316"/>
      <c r="D16" s="316">
        <v>490531.61</v>
      </c>
      <c r="E16" s="316"/>
      <c r="F16" s="358" t="s">
        <v>114</v>
      </c>
      <c r="G16" s="317" t="s">
        <v>685</v>
      </c>
    </row>
    <row r="17" spans="1:7" s="313" customFormat="1" ht="17.100000000000001" customHeight="1">
      <c r="A17" s="314">
        <v>9</v>
      </c>
      <c r="B17" s="315" t="s">
        <v>102</v>
      </c>
      <c r="C17" s="316"/>
      <c r="D17" s="316">
        <v>6574.03</v>
      </c>
      <c r="E17" s="316"/>
      <c r="F17" s="358" t="s">
        <v>686</v>
      </c>
      <c r="G17" s="317" t="s">
        <v>687</v>
      </c>
    </row>
    <row r="18" spans="1:7" s="313" customFormat="1" ht="17.100000000000001" customHeight="1">
      <c r="A18" s="314">
        <v>10</v>
      </c>
      <c r="B18" s="315" t="s">
        <v>102</v>
      </c>
      <c r="C18" s="316"/>
      <c r="D18" s="316">
        <v>2850.94</v>
      </c>
      <c r="E18" s="316"/>
      <c r="F18" s="358" t="s">
        <v>114</v>
      </c>
      <c r="G18" s="317" t="s">
        <v>688</v>
      </c>
    </row>
    <row r="19" spans="1:7" s="313" customFormat="1" ht="17.100000000000001" customHeight="1">
      <c r="A19" s="314">
        <v>11</v>
      </c>
      <c r="B19" s="315" t="s">
        <v>772</v>
      </c>
      <c r="C19" s="316">
        <v>4848738</v>
      </c>
      <c r="D19" s="316"/>
      <c r="E19" s="316"/>
      <c r="F19" s="358" t="s">
        <v>637</v>
      </c>
      <c r="G19" s="317" t="s">
        <v>689</v>
      </c>
    </row>
    <row r="20" spans="1:7" s="313" customFormat="1" ht="26.25" customHeight="1">
      <c r="A20" s="314">
        <v>12</v>
      </c>
      <c r="B20" s="315" t="s">
        <v>690</v>
      </c>
      <c r="C20" s="316">
        <v>7666.45</v>
      </c>
      <c r="D20" s="316">
        <v>0</v>
      </c>
      <c r="E20" s="316"/>
      <c r="F20" s="358" t="s">
        <v>637</v>
      </c>
      <c r="G20" s="317" t="s">
        <v>638</v>
      </c>
    </row>
    <row r="21" spans="1:7" s="313" customFormat="1" ht="27.75" customHeight="1">
      <c r="A21" s="314">
        <v>13</v>
      </c>
      <c r="B21" s="315" t="s">
        <v>766</v>
      </c>
      <c r="C21" s="316">
        <v>192948.46</v>
      </c>
      <c r="D21" s="316"/>
      <c r="E21" s="316"/>
      <c r="F21" s="358" t="s">
        <v>637</v>
      </c>
      <c r="G21" s="317" t="s">
        <v>636</v>
      </c>
    </row>
    <row r="22" spans="1:7" s="313" customFormat="1" ht="27.75" customHeight="1">
      <c r="A22" s="314">
        <v>14</v>
      </c>
      <c r="B22" s="315" t="s">
        <v>773</v>
      </c>
      <c r="C22" s="316">
        <v>16282.25</v>
      </c>
      <c r="D22" s="316"/>
      <c r="E22" s="316"/>
      <c r="F22" s="358" t="s">
        <v>691</v>
      </c>
      <c r="G22" s="317" t="s">
        <v>692</v>
      </c>
    </row>
    <row r="23" spans="1:7" s="313" customFormat="1" ht="17.100000000000001" customHeight="1">
      <c r="A23" s="314">
        <v>15</v>
      </c>
      <c r="B23" s="315" t="s">
        <v>774</v>
      </c>
      <c r="C23" s="316">
        <v>7610.82</v>
      </c>
      <c r="D23" s="316"/>
      <c r="E23" s="316"/>
      <c r="F23" s="358" t="s">
        <v>637</v>
      </c>
      <c r="G23" s="317" t="s">
        <v>636</v>
      </c>
    </row>
    <row r="24" spans="1:7" s="313" customFormat="1" ht="27" customHeight="1">
      <c r="A24" s="314">
        <v>16</v>
      </c>
      <c r="B24" s="315" t="s">
        <v>659</v>
      </c>
      <c r="C24" s="316">
        <v>0</v>
      </c>
      <c r="D24" s="316">
        <v>5794.12</v>
      </c>
      <c r="E24" s="316"/>
      <c r="F24" s="358" t="s">
        <v>635</v>
      </c>
      <c r="G24" s="317" t="s">
        <v>638</v>
      </c>
    </row>
    <row r="25" spans="1:7" s="313" customFormat="1" ht="27.75" customHeight="1">
      <c r="A25" s="314">
        <v>17</v>
      </c>
      <c r="B25" s="315" t="s">
        <v>767</v>
      </c>
      <c r="C25" s="316">
        <v>7308.69</v>
      </c>
      <c r="D25" s="316"/>
      <c r="E25" s="316"/>
      <c r="F25" s="358" t="s">
        <v>637</v>
      </c>
      <c r="G25" s="317" t="s">
        <v>636</v>
      </c>
    </row>
    <row r="26" spans="1:7" s="313" customFormat="1" ht="25.5" customHeight="1">
      <c r="A26" s="314">
        <v>18</v>
      </c>
      <c r="B26" s="315" t="s">
        <v>768</v>
      </c>
      <c r="C26" s="316">
        <v>5444.01</v>
      </c>
      <c r="D26" s="316"/>
      <c r="E26" s="316"/>
      <c r="F26" s="358" t="s">
        <v>637</v>
      </c>
      <c r="G26" s="317" t="s">
        <v>636</v>
      </c>
    </row>
    <row r="27" spans="1:7" s="313" customFormat="1" ht="25.15" customHeight="1">
      <c r="A27" s="314">
        <v>19</v>
      </c>
      <c r="B27" s="315" t="s">
        <v>768</v>
      </c>
      <c r="C27" s="316"/>
      <c r="D27" s="316">
        <v>9892.89</v>
      </c>
      <c r="E27" s="316"/>
      <c r="F27" s="358" t="s">
        <v>693</v>
      </c>
      <c r="G27" s="317" t="s">
        <v>641</v>
      </c>
    </row>
    <row r="28" spans="1:7" s="313" customFormat="1" ht="25.5" customHeight="1">
      <c r="A28" s="314">
        <v>20</v>
      </c>
      <c r="B28" s="315" t="s">
        <v>769</v>
      </c>
      <c r="C28" s="316">
        <v>7164.81</v>
      </c>
      <c r="D28" s="316"/>
      <c r="E28" s="316"/>
      <c r="F28" s="358" t="s">
        <v>637</v>
      </c>
      <c r="G28" s="317" t="s">
        <v>694</v>
      </c>
    </row>
    <row r="29" spans="1:7" s="313" customFormat="1" ht="25.5" customHeight="1">
      <c r="A29" s="314">
        <v>21</v>
      </c>
      <c r="B29" s="315" t="s">
        <v>775</v>
      </c>
      <c r="C29" s="316">
        <v>31848.11</v>
      </c>
      <c r="D29" s="316"/>
      <c r="E29" s="316"/>
      <c r="F29" s="358" t="s">
        <v>637</v>
      </c>
      <c r="G29" s="317" t="s">
        <v>636</v>
      </c>
    </row>
    <row r="30" spans="1:7" s="313" customFormat="1" ht="25.5" customHeight="1">
      <c r="A30" s="314">
        <v>22</v>
      </c>
      <c r="B30" s="315" t="s">
        <v>775</v>
      </c>
      <c r="C30" s="316">
        <v>198555.3</v>
      </c>
      <c r="D30" s="316"/>
      <c r="E30" s="316"/>
      <c r="F30" s="358" t="s">
        <v>691</v>
      </c>
      <c r="G30" s="317" t="s">
        <v>695</v>
      </c>
    </row>
    <row r="31" spans="1:7" s="313" customFormat="1" ht="17.100000000000001" customHeight="1">
      <c r="A31" s="314">
        <v>23</v>
      </c>
      <c r="B31" s="315" t="s">
        <v>91</v>
      </c>
      <c r="C31" s="316">
        <v>0</v>
      </c>
      <c r="D31" s="316">
        <v>12732.02</v>
      </c>
      <c r="E31" s="316"/>
      <c r="F31" s="358" t="s">
        <v>635</v>
      </c>
      <c r="G31" s="317" t="s">
        <v>638</v>
      </c>
    </row>
    <row r="32" spans="1:7" s="313" customFormat="1" ht="17.100000000000001" customHeight="1">
      <c r="A32" s="314">
        <v>24</v>
      </c>
      <c r="B32" s="315" t="s">
        <v>550</v>
      </c>
      <c r="C32" s="316">
        <v>90786.41</v>
      </c>
      <c r="D32" s="316">
        <v>0</v>
      </c>
      <c r="E32" s="316"/>
      <c r="F32" s="358" t="s">
        <v>637</v>
      </c>
      <c r="G32" s="317" t="s">
        <v>638</v>
      </c>
    </row>
    <row r="33" spans="1:7" s="313" customFormat="1" ht="17.100000000000001" customHeight="1">
      <c r="A33" s="314">
        <v>25</v>
      </c>
      <c r="B33" s="315" t="s">
        <v>631</v>
      </c>
      <c r="C33" s="316"/>
      <c r="D33" s="316">
        <v>2031986.59</v>
      </c>
      <c r="E33" s="316"/>
      <c r="F33" s="358" t="s">
        <v>635</v>
      </c>
      <c r="G33" s="317" t="s">
        <v>636</v>
      </c>
    </row>
    <row r="34" spans="1:7" s="313" customFormat="1" ht="27.75" customHeight="1">
      <c r="A34" s="314">
        <v>26</v>
      </c>
      <c r="B34" s="315" t="s">
        <v>240</v>
      </c>
      <c r="C34" s="316"/>
      <c r="D34" s="316">
        <v>8436.9500000000007</v>
      </c>
      <c r="E34" s="316"/>
      <c r="F34" s="358" t="s">
        <v>635</v>
      </c>
      <c r="G34" s="317" t="s">
        <v>636</v>
      </c>
    </row>
    <row r="35" spans="1:7" s="313" customFormat="1" ht="15" customHeight="1">
      <c r="A35" s="314">
        <v>27</v>
      </c>
      <c r="B35" s="315" t="s">
        <v>259</v>
      </c>
      <c r="C35" s="316"/>
      <c r="D35" s="316">
        <v>33233.64</v>
      </c>
      <c r="E35" s="316"/>
      <c r="F35" s="358" t="s">
        <v>635</v>
      </c>
      <c r="G35" s="317" t="s">
        <v>636</v>
      </c>
    </row>
    <row r="36" spans="1:7" s="313" customFormat="1" ht="27.75" customHeight="1">
      <c r="A36" s="314">
        <v>28</v>
      </c>
      <c r="B36" s="315" t="s">
        <v>776</v>
      </c>
      <c r="C36" s="316">
        <v>6990.78</v>
      </c>
      <c r="D36" s="316"/>
      <c r="E36" s="316"/>
      <c r="F36" s="358" t="s">
        <v>637</v>
      </c>
      <c r="G36" s="317" t="s">
        <v>636</v>
      </c>
    </row>
    <row r="37" spans="1:7" ht="17.100000000000001" customHeight="1">
      <c r="A37" s="121">
        <v>29</v>
      </c>
      <c r="B37" s="315" t="s">
        <v>520</v>
      </c>
      <c r="C37" s="316"/>
      <c r="D37" s="316">
        <v>52542.93</v>
      </c>
      <c r="E37" s="316"/>
      <c r="F37" s="358" t="s">
        <v>111</v>
      </c>
      <c r="G37" s="317" t="s">
        <v>113</v>
      </c>
    </row>
    <row r="38" spans="1:7" ht="17.100000000000001" customHeight="1">
      <c r="A38" s="121">
        <v>30</v>
      </c>
      <c r="B38" s="315" t="s">
        <v>201</v>
      </c>
      <c r="C38" s="316">
        <v>194441.14</v>
      </c>
      <c r="D38" s="316"/>
      <c r="E38" s="316"/>
      <c r="F38" s="358" t="s">
        <v>110</v>
      </c>
      <c r="G38" s="317" t="s">
        <v>112</v>
      </c>
    </row>
    <row r="39" spans="1:7" ht="17.100000000000001" customHeight="1">
      <c r="A39" s="121">
        <v>31</v>
      </c>
      <c r="B39" s="315" t="s">
        <v>201</v>
      </c>
      <c r="C39" s="316"/>
      <c r="D39" s="316">
        <v>24009663.66</v>
      </c>
      <c r="E39" s="316"/>
      <c r="F39" s="358" t="s">
        <v>111</v>
      </c>
      <c r="G39" s="317" t="s">
        <v>112</v>
      </c>
    </row>
    <row r="40" spans="1:7" ht="17.100000000000001" customHeight="1">
      <c r="A40" s="121">
        <v>32</v>
      </c>
      <c r="B40" s="315" t="s">
        <v>202</v>
      </c>
      <c r="C40" s="316"/>
      <c r="D40" s="316">
        <v>4703528.16</v>
      </c>
      <c r="E40" s="316"/>
      <c r="F40" s="358" t="s">
        <v>111</v>
      </c>
      <c r="G40" s="317" t="s">
        <v>115</v>
      </c>
    </row>
    <row r="41" spans="1:7" ht="17.100000000000001" customHeight="1">
      <c r="A41" s="121">
        <v>33</v>
      </c>
      <c r="B41" s="315" t="s">
        <v>77</v>
      </c>
      <c r="C41" s="316"/>
      <c r="D41" s="316">
        <v>1024083.37</v>
      </c>
      <c r="E41" s="316"/>
      <c r="F41" s="358" t="s">
        <v>111</v>
      </c>
      <c r="G41" s="317" t="s">
        <v>116</v>
      </c>
    </row>
    <row r="42" spans="1:7" ht="17.100000000000001" customHeight="1">
      <c r="A42" s="121">
        <v>34</v>
      </c>
      <c r="B42" s="315" t="s">
        <v>78</v>
      </c>
      <c r="C42" s="316"/>
      <c r="D42" s="316">
        <v>1580662.92</v>
      </c>
      <c r="E42" s="316"/>
      <c r="F42" s="358" t="s">
        <v>111</v>
      </c>
      <c r="G42" s="317" t="s">
        <v>117</v>
      </c>
    </row>
    <row r="43" spans="1:7" ht="17.100000000000001" customHeight="1">
      <c r="A43" s="121">
        <v>35</v>
      </c>
      <c r="B43" s="315" t="s">
        <v>79</v>
      </c>
      <c r="C43" s="316"/>
      <c r="D43" s="316">
        <v>4470756.0599999996</v>
      </c>
      <c r="E43" s="316"/>
      <c r="F43" s="358" t="s">
        <v>114</v>
      </c>
      <c r="G43" s="317"/>
    </row>
    <row r="44" spans="1:7" ht="24" customHeight="1">
      <c r="A44" s="122" t="s">
        <v>54</v>
      </c>
      <c r="B44" s="280" t="s">
        <v>54</v>
      </c>
      <c r="C44" s="349">
        <f>SUM(C9:C43)</f>
        <v>6168083.3500000006</v>
      </c>
      <c r="D44" s="349">
        <f>SUM(D9:D43)</f>
        <v>38443696.430000007</v>
      </c>
      <c r="E44" s="130"/>
      <c r="F44" s="130"/>
      <c r="G44" s="120" t="s">
        <v>54</v>
      </c>
    </row>
    <row r="46" spans="1:7" ht="25.5" customHeight="1">
      <c r="A46" s="432" t="s">
        <v>53</v>
      </c>
      <c r="B46" s="432"/>
      <c r="C46" s="432"/>
      <c r="D46" s="432"/>
      <c r="E46" s="432"/>
      <c r="F46" s="432"/>
      <c r="G46" s="432"/>
    </row>
    <row r="57" spans="2:7">
      <c r="D57" s="300" t="s">
        <v>738</v>
      </c>
    </row>
    <row r="58" spans="2:7">
      <c r="B58" s="300" t="s">
        <v>52</v>
      </c>
      <c r="C58" s="437" t="s">
        <v>51</v>
      </c>
      <c r="D58" s="437"/>
      <c r="G58" s="301" t="s">
        <v>50</v>
      </c>
    </row>
    <row r="59" spans="2:7">
      <c r="B59" s="300" t="s">
        <v>49</v>
      </c>
      <c r="C59" s="431" t="s">
        <v>48</v>
      </c>
      <c r="D59" s="431"/>
      <c r="E59" s="295"/>
      <c r="G59" s="301" t="s">
        <v>47</v>
      </c>
    </row>
    <row r="62" spans="2:7">
      <c r="G62" s="294" t="s">
        <v>634</v>
      </c>
    </row>
  </sheetData>
  <mergeCells count="6">
    <mergeCell ref="C59:D59"/>
    <mergeCell ref="A46:G46"/>
    <mergeCell ref="E1:G1"/>
    <mergeCell ref="E4:G4"/>
    <mergeCell ref="A5:G7"/>
    <mergeCell ref="C58:D58"/>
  </mergeCells>
  <phoneticPr fontId="0" type="noConversion"/>
  <printOptions horizontalCentered="1"/>
  <pageMargins left="0.59055118110236227" right="0.74803149606299213" top="0.74803149606299213" bottom="0.15748031496062992" header="0.51181102362204722" footer="0.39370078740157483"/>
  <pageSetup paperSize="9" scale="48" orientation="portrait" verticalDpi="598" r:id="rId1"/>
  <headerFooter alignWithMargins="0"/>
</worksheet>
</file>

<file path=xl/worksheets/sheet15.xml><?xml version="1.0" encoding="utf-8"?>
<worksheet xmlns="http://schemas.openxmlformats.org/spreadsheetml/2006/main" xmlns:r="http://schemas.openxmlformats.org/officeDocument/2006/relationships">
  <dimension ref="A1:H261"/>
  <sheetViews>
    <sheetView topLeftCell="A226" zoomScaleSheetLayoutView="100" workbookViewId="0">
      <selection activeCell="A226" sqref="A1:XFD1048576"/>
    </sheetView>
  </sheetViews>
  <sheetFormatPr defaultColWidth="9.28515625" defaultRowHeight="12.75"/>
  <cols>
    <col min="1" max="1" width="5.42578125" style="288" customWidth="1"/>
    <col min="2" max="2" width="61.5703125" style="298" customWidth="1"/>
    <col min="3" max="3" width="16.42578125" style="288" customWidth="1"/>
    <col min="4" max="4" width="17.42578125" style="288" customWidth="1"/>
    <col min="5" max="5" width="13.5703125" style="288" customWidth="1"/>
    <col min="6" max="6" width="31.5703125" style="294" customWidth="1"/>
    <col min="7" max="16384" width="9.28515625" style="124"/>
  </cols>
  <sheetData>
    <row r="1" spans="1:8">
      <c r="B1" s="296" t="s">
        <v>67</v>
      </c>
      <c r="D1" s="433" t="s">
        <v>97</v>
      </c>
      <c r="E1" s="433"/>
      <c r="F1" s="433"/>
    </row>
    <row r="2" spans="1:8" ht="25.5">
      <c r="B2" s="297" t="s">
        <v>65</v>
      </c>
      <c r="F2" s="292" t="s">
        <v>66</v>
      </c>
      <c r="H2" s="125"/>
    </row>
    <row r="3" spans="1:8">
      <c r="B3" s="297" t="s">
        <v>63</v>
      </c>
      <c r="F3" s="292" t="s">
        <v>64</v>
      </c>
      <c r="H3" s="125"/>
    </row>
    <row r="4" spans="1:8">
      <c r="D4" s="434" t="s">
        <v>62</v>
      </c>
      <c r="E4" s="434"/>
      <c r="F4" s="434"/>
    </row>
    <row r="5" spans="1:8">
      <c r="F5" s="292"/>
    </row>
    <row r="6" spans="1:8">
      <c r="F6" s="293"/>
    </row>
    <row r="7" spans="1:8" ht="16.5" customHeight="1">
      <c r="A7" s="439" t="s">
        <v>665</v>
      </c>
      <c r="B7" s="439"/>
      <c r="C7" s="439"/>
      <c r="D7" s="439"/>
      <c r="E7" s="439"/>
      <c r="F7" s="439"/>
    </row>
    <row r="8" spans="1:8">
      <c r="A8" s="439"/>
      <c r="B8" s="439"/>
      <c r="C8" s="439"/>
      <c r="D8" s="439"/>
      <c r="E8" s="439"/>
      <c r="F8" s="439"/>
    </row>
    <row r="9" spans="1:8">
      <c r="B9" s="299"/>
      <c r="C9" s="291"/>
      <c r="D9" s="291"/>
      <c r="E9" s="291"/>
    </row>
    <row r="10" spans="1:8" ht="102">
      <c r="A10" s="122" t="s">
        <v>263</v>
      </c>
      <c r="B10" s="279" t="s">
        <v>61</v>
      </c>
      <c r="C10" s="120" t="s">
        <v>96</v>
      </c>
      <c r="D10" s="120" t="s">
        <v>95</v>
      </c>
      <c r="E10" s="120" t="s">
        <v>94</v>
      </c>
      <c r="F10" s="120" t="s">
        <v>93</v>
      </c>
    </row>
    <row r="11" spans="1:8" s="313" customFormat="1" ht="26.25" customHeight="1">
      <c r="A11" s="123">
        <v>1</v>
      </c>
      <c r="B11" s="318" t="s">
        <v>104</v>
      </c>
      <c r="C11" s="138">
        <v>6020.76</v>
      </c>
      <c r="D11" s="138"/>
      <c r="E11" s="319" t="s">
        <v>640</v>
      </c>
      <c r="F11" s="134" t="s">
        <v>641</v>
      </c>
      <c r="G11" s="312"/>
    </row>
    <row r="12" spans="1:8" s="313" customFormat="1" ht="28.5" customHeight="1">
      <c r="A12" s="123">
        <v>2</v>
      </c>
      <c r="B12" s="318" t="s">
        <v>753</v>
      </c>
      <c r="C12" s="138">
        <v>6918.24</v>
      </c>
      <c r="D12" s="138"/>
      <c r="E12" s="319" t="s">
        <v>640</v>
      </c>
      <c r="F12" s="134" t="s">
        <v>636</v>
      </c>
    </row>
    <row r="13" spans="1:8" s="313" customFormat="1" ht="27.75" customHeight="1">
      <c r="A13" s="123">
        <v>3</v>
      </c>
      <c r="B13" s="318" t="s">
        <v>537</v>
      </c>
      <c r="C13" s="138">
        <v>16500.96</v>
      </c>
      <c r="D13" s="138"/>
      <c r="E13" s="319" t="s">
        <v>640</v>
      </c>
      <c r="F13" s="134" t="s">
        <v>636</v>
      </c>
    </row>
    <row r="14" spans="1:8" s="313" customFormat="1" ht="27.75" customHeight="1">
      <c r="A14" s="123">
        <v>4</v>
      </c>
      <c r="B14" s="318" t="s">
        <v>105</v>
      </c>
      <c r="C14" s="138">
        <v>15282.48</v>
      </c>
      <c r="D14" s="138"/>
      <c r="E14" s="319" t="s">
        <v>640</v>
      </c>
      <c r="F14" s="134" t="s">
        <v>636</v>
      </c>
    </row>
    <row r="15" spans="1:8" s="313" customFormat="1" ht="27" customHeight="1">
      <c r="A15" s="123">
        <v>5</v>
      </c>
      <c r="B15" s="318" t="s">
        <v>106</v>
      </c>
      <c r="C15" s="138">
        <v>15832.8</v>
      </c>
      <c r="D15" s="138"/>
      <c r="E15" s="319" t="s">
        <v>640</v>
      </c>
      <c r="F15" s="134" t="s">
        <v>636</v>
      </c>
    </row>
    <row r="16" spans="1:8" s="313" customFormat="1" ht="27.75" customHeight="1">
      <c r="A16" s="123">
        <v>6</v>
      </c>
      <c r="B16" s="318" t="s">
        <v>541</v>
      </c>
      <c r="C16" s="138">
        <v>47596.92</v>
      </c>
      <c r="D16" s="138"/>
      <c r="E16" s="319" t="s">
        <v>640</v>
      </c>
      <c r="F16" s="134" t="s">
        <v>636</v>
      </c>
    </row>
    <row r="17" spans="1:7" s="313" customFormat="1" ht="27" customHeight="1">
      <c r="A17" s="123">
        <v>7</v>
      </c>
      <c r="B17" s="318" t="s">
        <v>541</v>
      </c>
      <c r="C17" s="138">
        <v>20006.12</v>
      </c>
      <c r="D17" s="138"/>
      <c r="E17" s="319" t="s">
        <v>640</v>
      </c>
      <c r="F17" s="134" t="s">
        <v>696</v>
      </c>
    </row>
    <row r="18" spans="1:7" s="313" customFormat="1" ht="26.25" customHeight="1">
      <c r="A18" s="123">
        <v>8</v>
      </c>
      <c r="B18" s="318" t="s">
        <v>541</v>
      </c>
      <c r="C18" s="138">
        <v>100121</v>
      </c>
      <c r="D18" s="138"/>
      <c r="E18" s="319" t="s">
        <v>640</v>
      </c>
      <c r="F18" s="134" t="s">
        <v>697</v>
      </c>
    </row>
    <row r="19" spans="1:7" s="313" customFormat="1" ht="25.5">
      <c r="A19" s="123">
        <v>9</v>
      </c>
      <c r="B19" s="318" t="s">
        <v>92</v>
      </c>
      <c r="C19" s="138">
        <v>14456.28</v>
      </c>
      <c r="D19" s="138"/>
      <c r="E19" s="319" t="s">
        <v>640</v>
      </c>
      <c r="F19" s="134" t="s">
        <v>636</v>
      </c>
    </row>
    <row r="20" spans="1:7" s="313" customFormat="1" ht="25.5">
      <c r="A20" s="123">
        <v>10</v>
      </c>
      <c r="B20" s="318" t="s">
        <v>754</v>
      </c>
      <c r="C20" s="138">
        <v>46977.1</v>
      </c>
      <c r="D20" s="138"/>
      <c r="E20" s="319" t="s">
        <v>640</v>
      </c>
      <c r="F20" s="134" t="s">
        <v>636</v>
      </c>
    </row>
    <row r="21" spans="1:7" s="313" customFormat="1" ht="25.5">
      <c r="A21" s="123">
        <v>11</v>
      </c>
      <c r="B21" s="318" t="s">
        <v>107</v>
      </c>
      <c r="C21" s="138">
        <v>18849.72</v>
      </c>
      <c r="D21" s="138"/>
      <c r="E21" s="319" t="s">
        <v>640</v>
      </c>
      <c r="F21" s="134" t="s">
        <v>636</v>
      </c>
    </row>
    <row r="22" spans="1:7" s="313" customFormat="1" ht="25.5">
      <c r="A22" s="123">
        <v>12</v>
      </c>
      <c r="B22" s="318" t="s">
        <v>108</v>
      </c>
      <c r="C22" s="138">
        <v>21096.720000000001</v>
      </c>
      <c r="D22" s="138"/>
      <c r="E22" s="319" t="s">
        <v>640</v>
      </c>
      <c r="F22" s="134" t="s">
        <v>636</v>
      </c>
    </row>
    <row r="23" spans="1:7" s="313" customFormat="1" ht="25.5">
      <c r="A23" s="123">
        <v>13</v>
      </c>
      <c r="B23" s="318" t="s">
        <v>109</v>
      </c>
      <c r="C23" s="138">
        <v>17955.080000000002</v>
      </c>
      <c r="D23" s="138"/>
      <c r="E23" s="319" t="s">
        <v>640</v>
      </c>
      <c r="F23" s="134" t="s">
        <v>636</v>
      </c>
    </row>
    <row r="24" spans="1:7" s="313" customFormat="1" ht="25.5">
      <c r="A24" s="123">
        <v>14</v>
      </c>
      <c r="B24" s="318" t="s">
        <v>642</v>
      </c>
      <c r="C24" s="138">
        <v>9737.0400000000009</v>
      </c>
      <c r="D24" s="138"/>
      <c r="E24" s="319" t="s">
        <v>640</v>
      </c>
      <c r="F24" s="134" t="s">
        <v>636</v>
      </c>
    </row>
    <row r="25" spans="1:7" s="313" customFormat="1" ht="25.5">
      <c r="A25" s="123">
        <v>15</v>
      </c>
      <c r="B25" s="318" t="s">
        <v>755</v>
      </c>
      <c r="C25" s="138">
        <v>9096.81</v>
      </c>
      <c r="D25" s="138"/>
      <c r="E25" s="319" t="s">
        <v>640</v>
      </c>
      <c r="F25" s="134" t="s">
        <v>636</v>
      </c>
    </row>
    <row r="26" spans="1:7" s="313" customFormat="1" ht="25.5">
      <c r="A26" s="123">
        <v>16</v>
      </c>
      <c r="B26" s="318" t="s">
        <v>128</v>
      </c>
      <c r="C26" s="138">
        <v>43416.2</v>
      </c>
      <c r="D26" s="138"/>
      <c r="E26" s="319" t="s">
        <v>640</v>
      </c>
      <c r="F26" s="134" t="s">
        <v>636</v>
      </c>
    </row>
    <row r="27" spans="1:7" s="313" customFormat="1" ht="25.5">
      <c r="A27" s="123">
        <v>17</v>
      </c>
      <c r="B27" s="318" t="s">
        <v>129</v>
      </c>
      <c r="C27" s="138">
        <v>12432.78</v>
      </c>
      <c r="D27" s="138"/>
      <c r="E27" s="319" t="s">
        <v>640</v>
      </c>
      <c r="F27" s="134" t="s">
        <v>636</v>
      </c>
      <c r="G27" s="320"/>
    </row>
    <row r="28" spans="1:7" s="313" customFormat="1" ht="25.5">
      <c r="A28" s="123">
        <v>18</v>
      </c>
      <c r="B28" s="318" t="s">
        <v>130</v>
      </c>
      <c r="C28" s="138">
        <v>12478.2</v>
      </c>
      <c r="D28" s="138"/>
      <c r="E28" s="319" t="s">
        <v>640</v>
      </c>
      <c r="F28" s="134" t="s">
        <v>636</v>
      </c>
    </row>
    <row r="29" spans="1:7" s="313" customFormat="1" ht="25.5">
      <c r="A29" s="123">
        <v>19</v>
      </c>
      <c r="B29" s="318" t="s">
        <v>131</v>
      </c>
      <c r="C29" s="138">
        <v>10106.879999999999</v>
      </c>
      <c r="D29" s="138"/>
      <c r="E29" s="319" t="s">
        <v>640</v>
      </c>
      <c r="F29" s="134" t="s">
        <v>636</v>
      </c>
    </row>
    <row r="30" spans="1:7" s="313" customFormat="1" ht="25.5">
      <c r="A30" s="123">
        <v>20</v>
      </c>
      <c r="B30" s="318" t="s">
        <v>132</v>
      </c>
      <c r="C30" s="138">
        <v>22875.06</v>
      </c>
      <c r="D30" s="138"/>
      <c r="E30" s="319" t="s">
        <v>640</v>
      </c>
      <c r="F30" s="134" t="s">
        <v>636</v>
      </c>
    </row>
    <row r="31" spans="1:7" s="313" customFormat="1" ht="25.5">
      <c r="A31" s="123">
        <v>21</v>
      </c>
      <c r="B31" s="318" t="s">
        <v>133</v>
      </c>
      <c r="C31" s="138">
        <v>22158.36</v>
      </c>
      <c r="D31" s="138"/>
      <c r="E31" s="319" t="s">
        <v>640</v>
      </c>
      <c r="F31" s="134" t="s">
        <v>636</v>
      </c>
    </row>
    <row r="32" spans="1:7" s="313" customFormat="1" ht="25.5">
      <c r="A32" s="123">
        <v>22</v>
      </c>
      <c r="B32" s="318" t="s">
        <v>134</v>
      </c>
      <c r="C32" s="138">
        <v>50911.02</v>
      </c>
      <c r="D32" s="138"/>
      <c r="E32" s="319" t="s">
        <v>640</v>
      </c>
      <c r="F32" s="134" t="s">
        <v>636</v>
      </c>
    </row>
    <row r="33" spans="1:6" s="313" customFormat="1" ht="25.5">
      <c r="A33" s="123">
        <v>23</v>
      </c>
      <c r="B33" s="318" t="s">
        <v>101</v>
      </c>
      <c r="C33" s="138">
        <v>15279.72</v>
      </c>
      <c r="D33" s="138"/>
      <c r="E33" s="319" t="s">
        <v>640</v>
      </c>
      <c r="F33" s="134" t="s">
        <v>636</v>
      </c>
    </row>
    <row r="34" spans="1:6" s="313" customFormat="1" ht="25.5">
      <c r="A34" s="123">
        <v>24</v>
      </c>
      <c r="B34" s="318" t="s">
        <v>135</v>
      </c>
      <c r="C34" s="138">
        <v>24345</v>
      </c>
      <c r="D34" s="138"/>
      <c r="E34" s="319" t="s">
        <v>640</v>
      </c>
      <c r="F34" s="134" t="s">
        <v>636</v>
      </c>
    </row>
    <row r="35" spans="1:6" s="313" customFormat="1" ht="38.25">
      <c r="A35" s="123">
        <v>25</v>
      </c>
      <c r="B35" s="318" t="s">
        <v>698</v>
      </c>
      <c r="C35" s="138">
        <v>7242.84</v>
      </c>
      <c r="D35" s="138"/>
      <c r="E35" s="319" t="s">
        <v>640</v>
      </c>
      <c r="F35" s="134" t="s">
        <v>636</v>
      </c>
    </row>
    <row r="36" spans="1:6" s="313" customFormat="1" ht="25.5">
      <c r="A36" s="123">
        <v>26</v>
      </c>
      <c r="B36" s="318" t="s">
        <v>538</v>
      </c>
      <c r="C36" s="138">
        <v>53190.28</v>
      </c>
      <c r="D36" s="138"/>
      <c r="E36" s="319" t="s">
        <v>640</v>
      </c>
      <c r="F36" s="134" t="s">
        <v>636</v>
      </c>
    </row>
    <row r="37" spans="1:6" s="313" customFormat="1" ht="25.5">
      <c r="A37" s="123">
        <v>27</v>
      </c>
      <c r="B37" s="318" t="s">
        <v>542</v>
      </c>
      <c r="C37" s="138">
        <v>130835.96</v>
      </c>
      <c r="D37" s="138"/>
      <c r="E37" s="319" t="s">
        <v>640</v>
      </c>
      <c r="F37" s="134" t="s">
        <v>636</v>
      </c>
    </row>
    <row r="38" spans="1:6" s="313" customFormat="1" ht="25.5">
      <c r="A38" s="123">
        <v>28</v>
      </c>
      <c r="B38" s="318" t="s">
        <v>542</v>
      </c>
      <c r="C38" s="138">
        <v>51235.64</v>
      </c>
      <c r="D38" s="138"/>
      <c r="E38" s="319" t="s">
        <v>640</v>
      </c>
      <c r="F38" s="134" t="s">
        <v>641</v>
      </c>
    </row>
    <row r="39" spans="1:6" s="313" customFormat="1" ht="24.75" customHeight="1">
      <c r="A39" s="123">
        <v>29</v>
      </c>
      <c r="B39" s="318" t="s">
        <v>777</v>
      </c>
      <c r="C39" s="138">
        <v>239634.96</v>
      </c>
      <c r="D39" s="138"/>
      <c r="E39" s="319" t="s">
        <v>640</v>
      </c>
      <c r="F39" s="134" t="s">
        <v>636</v>
      </c>
    </row>
    <row r="40" spans="1:6" s="313" customFormat="1" ht="21.75" customHeight="1">
      <c r="A40" s="123">
        <v>30</v>
      </c>
      <c r="B40" s="318" t="s">
        <v>777</v>
      </c>
      <c r="C40" s="138">
        <v>25911.54</v>
      </c>
      <c r="D40" s="138"/>
      <c r="E40" s="319" t="s">
        <v>640</v>
      </c>
      <c r="F40" s="134" t="s">
        <v>641</v>
      </c>
    </row>
    <row r="41" spans="1:6" s="313" customFormat="1" ht="25.5" customHeight="1">
      <c r="A41" s="123">
        <v>31</v>
      </c>
      <c r="B41" s="318" t="s">
        <v>656</v>
      </c>
      <c r="C41" s="138">
        <v>77310.94</v>
      </c>
      <c r="D41" s="138"/>
      <c r="E41" s="319" t="s">
        <v>640</v>
      </c>
      <c r="F41" s="134" t="s">
        <v>641</v>
      </c>
    </row>
    <row r="42" spans="1:6" s="313" customFormat="1" ht="26.25" customHeight="1">
      <c r="A42" s="123">
        <v>32</v>
      </c>
      <c r="B42" s="318" t="s">
        <v>76</v>
      </c>
      <c r="C42" s="138">
        <v>257782.9</v>
      </c>
      <c r="D42" s="138"/>
      <c r="E42" s="319" t="s">
        <v>640</v>
      </c>
      <c r="F42" s="134" t="s">
        <v>636</v>
      </c>
    </row>
    <row r="43" spans="1:6" s="313" customFormat="1" ht="25.5">
      <c r="A43" s="123">
        <v>33</v>
      </c>
      <c r="B43" s="318" t="s">
        <v>136</v>
      </c>
      <c r="C43" s="138">
        <v>10391.16</v>
      </c>
      <c r="D43" s="138"/>
      <c r="E43" s="319" t="s">
        <v>640</v>
      </c>
      <c r="F43" s="134" t="s">
        <v>636</v>
      </c>
    </row>
    <row r="44" spans="1:6" s="313" customFormat="1" ht="51">
      <c r="A44" s="123">
        <v>34</v>
      </c>
      <c r="B44" s="318" t="s">
        <v>778</v>
      </c>
      <c r="C44" s="138">
        <v>13086.24</v>
      </c>
      <c r="D44" s="138"/>
      <c r="E44" s="319" t="s">
        <v>640</v>
      </c>
      <c r="F44" s="134" t="s">
        <v>636</v>
      </c>
    </row>
    <row r="45" spans="1:6" s="313" customFormat="1" ht="25.5">
      <c r="A45" s="123">
        <v>35</v>
      </c>
      <c r="B45" s="318" t="s">
        <v>137</v>
      </c>
      <c r="C45" s="138">
        <v>9117.24</v>
      </c>
      <c r="D45" s="138"/>
      <c r="E45" s="319" t="s">
        <v>640</v>
      </c>
      <c r="F45" s="134" t="s">
        <v>636</v>
      </c>
    </row>
    <row r="46" spans="1:6" s="313" customFormat="1" ht="25.5">
      <c r="A46" s="123">
        <v>36</v>
      </c>
      <c r="B46" s="318" t="s">
        <v>138</v>
      </c>
      <c r="C46" s="138">
        <v>8567.8799999999992</v>
      </c>
      <c r="D46" s="138"/>
      <c r="E46" s="319" t="s">
        <v>640</v>
      </c>
      <c r="F46" s="134" t="s">
        <v>636</v>
      </c>
    </row>
    <row r="47" spans="1:6" s="313" customFormat="1" ht="25.5" customHeight="1">
      <c r="A47" s="123">
        <v>37</v>
      </c>
      <c r="B47" s="318" t="s">
        <v>699</v>
      </c>
      <c r="C47" s="138">
        <v>5661.72</v>
      </c>
      <c r="D47" s="138"/>
      <c r="E47" s="319" t="s">
        <v>640</v>
      </c>
      <c r="F47" s="134" t="s">
        <v>636</v>
      </c>
    </row>
    <row r="48" spans="1:6" s="313" customFormat="1" ht="25.5">
      <c r="A48" s="123">
        <v>38</v>
      </c>
      <c r="B48" s="318" t="s">
        <v>139</v>
      </c>
      <c r="C48" s="138">
        <v>26443.439999999999</v>
      </c>
      <c r="D48" s="138"/>
      <c r="E48" s="319" t="s">
        <v>640</v>
      </c>
      <c r="F48" s="134" t="s">
        <v>636</v>
      </c>
    </row>
    <row r="49" spans="1:6" s="313" customFormat="1" ht="21.75" customHeight="1">
      <c r="A49" s="123">
        <v>39</v>
      </c>
      <c r="B49" s="318" t="s">
        <v>139</v>
      </c>
      <c r="C49" s="138">
        <v>12005.4</v>
      </c>
      <c r="D49" s="138"/>
      <c r="E49" s="319" t="s">
        <v>640</v>
      </c>
      <c r="F49" s="134" t="s">
        <v>641</v>
      </c>
    </row>
    <row r="50" spans="1:6" s="313" customFormat="1" ht="25.5">
      <c r="A50" s="123">
        <v>40</v>
      </c>
      <c r="B50" s="318" t="s">
        <v>140</v>
      </c>
      <c r="C50" s="138">
        <v>10220.76</v>
      </c>
      <c r="D50" s="138"/>
      <c r="E50" s="319" t="s">
        <v>640</v>
      </c>
      <c r="F50" s="134" t="s">
        <v>636</v>
      </c>
    </row>
    <row r="51" spans="1:6" s="313" customFormat="1" ht="25.5">
      <c r="A51" s="123">
        <v>41</v>
      </c>
      <c r="B51" s="318" t="s">
        <v>141</v>
      </c>
      <c r="C51" s="138">
        <v>8228.0400000000009</v>
      </c>
      <c r="D51" s="138"/>
      <c r="E51" s="319" t="s">
        <v>640</v>
      </c>
      <c r="F51" s="134" t="s">
        <v>636</v>
      </c>
    </row>
    <row r="52" spans="1:6" s="313" customFormat="1" ht="25.5">
      <c r="A52" s="123">
        <v>42</v>
      </c>
      <c r="B52" s="318" t="s">
        <v>142</v>
      </c>
      <c r="C52" s="138">
        <v>6866.76</v>
      </c>
      <c r="D52" s="138"/>
      <c r="E52" s="319" t="s">
        <v>640</v>
      </c>
      <c r="F52" s="134" t="s">
        <v>636</v>
      </c>
    </row>
    <row r="53" spans="1:6" s="313" customFormat="1" ht="25.5">
      <c r="A53" s="123">
        <v>43</v>
      </c>
      <c r="B53" s="321" t="s">
        <v>143</v>
      </c>
      <c r="C53" s="138">
        <v>7449.96</v>
      </c>
      <c r="D53" s="138"/>
      <c r="E53" s="319" t="s">
        <v>640</v>
      </c>
      <c r="F53" s="134" t="s">
        <v>636</v>
      </c>
    </row>
    <row r="54" spans="1:6" s="313" customFormat="1" ht="25.5">
      <c r="A54" s="123">
        <v>44</v>
      </c>
      <c r="B54" s="318" t="s">
        <v>144</v>
      </c>
      <c r="C54" s="138">
        <v>7905</v>
      </c>
      <c r="D54" s="138"/>
      <c r="E54" s="319" t="s">
        <v>640</v>
      </c>
      <c r="F54" s="134" t="s">
        <v>636</v>
      </c>
    </row>
    <row r="55" spans="1:6" s="313" customFormat="1" ht="25.5">
      <c r="A55" s="123">
        <v>45</v>
      </c>
      <c r="B55" s="318" t="s">
        <v>643</v>
      </c>
      <c r="C55" s="138">
        <v>10797</v>
      </c>
      <c r="D55" s="138"/>
      <c r="E55" s="319" t="s">
        <v>640</v>
      </c>
      <c r="F55" s="134" t="s">
        <v>636</v>
      </c>
    </row>
    <row r="56" spans="1:6" s="313" customFormat="1" ht="25.5">
      <c r="A56" s="123">
        <v>46</v>
      </c>
      <c r="B56" s="318" t="s">
        <v>145</v>
      </c>
      <c r="C56" s="138">
        <v>6866.76</v>
      </c>
      <c r="D56" s="138"/>
      <c r="E56" s="319" t="s">
        <v>640</v>
      </c>
      <c r="F56" s="134" t="s">
        <v>636</v>
      </c>
    </row>
    <row r="57" spans="1:6" s="313" customFormat="1" ht="25.5">
      <c r="A57" s="123">
        <v>47</v>
      </c>
      <c r="B57" s="318" t="s">
        <v>146</v>
      </c>
      <c r="C57" s="138">
        <v>8408.64</v>
      </c>
      <c r="D57" s="138"/>
      <c r="E57" s="319" t="s">
        <v>640</v>
      </c>
      <c r="F57" s="134" t="s">
        <v>636</v>
      </c>
    </row>
    <row r="58" spans="1:6" s="313" customFormat="1" ht="25.5">
      <c r="A58" s="123">
        <v>48</v>
      </c>
      <c r="B58" s="318" t="s">
        <v>779</v>
      </c>
      <c r="C58" s="138">
        <v>20730.240000000002</v>
      </c>
      <c r="D58" s="138"/>
      <c r="E58" s="319" t="s">
        <v>640</v>
      </c>
      <c r="F58" s="134" t="s">
        <v>636</v>
      </c>
    </row>
    <row r="59" spans="1:6" s="313" customFormat="1" ht="25.5">
      <c r="A59" s="123">
        <v>49</v>
      </c>
      <c r="B59" s="318" t="s">
        <v>147</v>
      </c>
      <c r="C59" s="138">
        <v>8511.1200000000008</v>
      </c>
      <c r="D59" s="138"/>
      <c r="E59" s="319" t="s">
        <v>640</v>
      </c>
      <c r="F59" s="134" t="s">
        <v>636</v>
      </c>
    </row>
    <row r="60" spans="1:6" s="313" customFormat="1" ht="25.5">
      <c r="A60" s="123">
        <v>50</v>
      </c>
      <c r="B60" s="318" t="s">
        <v>75</v>
      </c>
      <c r="C60" s="138">
        <v>16767.599999999999</v>
      </c>
      <c r="D60" s="138"/>
      <c r="E60" s="319" t="s">
        <v>640</v>
      </c>
      <c r="F60" s="134" t="s">
        <v>636</v>
      </c>
    </row>
    <row r="61" spans="1:6" s="313" customFormat="1" ht="25.5">
      <c r="A61" s="123">
        <v>51</v>
      </c>
      <c r="B61" s="318" t="s">
        <v>148</v>
      </c>
      <c r="C61" s="138">
        <v>7471.56</v>
      </c>
      <c r="D61" s="138"/>
      <c r="E61" s="319" t="s">
        <v>640</v>
      </c>
      <c r="F61" s="134" t="s">
        <v>636</v>
      </c>
    </row>
    <row r="62" spans="1:6" s="313" customFormat="1" ht="25.5">
      <c r="A62" s="123">
        <v>52</v>
      </c>
      <c r="B62" s="318" t="s">
        <v>780</v>
      </c>
      <c r="C62" s="318">
        <v>6873.24</v>
      </c>
      <c r="D62" s="318"/>
      <c r="E62" s="322" t="s">
        <v>640</v>
      </c>
      <c r="F62" s="318" t="s">
        <v>636</v>
      </c>
    </row>
    <row r="63" spans="1:6" s="313" customFormat="1" ht="25.5">
      <c r="A63" s="123">
        <v>53</v>
      </c>
      <c r="B63" s="318" t="s">
        <v>149</v>
      </c>
      <c r="C63" s="138">
        <v>5769.12</v>
      </c>
      <c r="D63" s="138"/>
      <c r="E63" s="319" t="s">
        <v>640</v>
      </c>
      <c r="F63" s="134" t="s">
        <v>636</v>
      </c>
    </row>
    <row r="64" spans="1:6" s="313" customFormat="1" ht="25.5">
      <c r="A64" s="123">
        <v>54</v>
      </c>
      <c r="B64" s="318" t="s">
        <v>150</v>
      </c>
      <c r="C64" s="138">
        <v>7920.24</v>
      </c>
      <c r="D64" s="138"/>
      <c r="E64" s="319" t="s">
        <v>640</v>
      </c>
      <c r="F64" s="134" t="s">
        <v>636</v>
      </c>
    </row>
    <row r="65" spans="1:6" s="313" customFormat="1" ht="25.5">
      <c r="A65" s="123">
        <v>55</v>
      </c>
      <c r="B65" s="318" t="s">
        <v>756</v>
      </c>
      <c r="C65" s="138">
        <v>5592</v>
      </c>
      <c r="D65" s="138"/>
      <c r="E65" s="319" t="s">
        <v>640</v>
      </c>
      <c r="F65" s="134" t="s">
        <v>636</v>
      </c>
    </row>
    <row r="66" spans="1:6" s="313" customFormat="1" ht="25.5">
      <c r="A66" s="123">
        <v>56</v>
      </c>
      <c r="B66" s="318" t="s">
        <v>151</v>
      </c>
      <c r="C66" s="138">
        <v>9155.2800000000007</v>
      </c>
      <c r="D66" s="138"/>
      <c r="E66" s="319" t="s">
        <v>640</v>
      </c>
      <c r="F66" s="134" t="s">
        <v>636</v>
      </c>
    </row>
    <row r="67" spans="1:6" s="313" customFormat="1" ht="25.5">
      <c r="A67" s="123">
        <v>57</v>
      </c>
      <c r="B67" s="318" t="s">
        <v>152</v>
      </c>
      <c r="C67" s="138">
        <v>6577.46</v>
      </c>
      <c r="D67" s="138"/>
      <c r="E67" s="319" t="s">
        <v>640</v>
      </c>
      <c r="F67" s="134" t="s">
        <v>636</v>
      </c>
    </row>
    <row r="68" spans="1:6" s="313" customFormat="1" ht="25.5">
      <c r="A68" s="123">
        <v>58</v>
      </c>
      <c r="B68" s="318" t="s">
        <v>153</v>
      </c>
      <c r="C68" s="138">
        <v>7076.28</v>
      </c>
      <c r="D68" s="138"/>
      <c r="E68" s="319" t="s">
        <v>640</v>
      </c>
      <c r="F68" s="134" t="s">
        <v>636</v>
      </c>
    </row>
    <row r="69" spans="1:6" s="313" customFormat="1" ht="25.5">
      <c r="A69" s="123">
        <v>59</v>
      </c>
      <c r="B69" s="318" t="s">
        <v>154</v>
      </c>
      <c r="C69" s="138">
        <v>7279.2</v>
      </c>
      <c r="D69" s="138"/>
      <c r="E69" s="319" t="s">
        <v>640</v>
      </c>
      <c r="F69" s="134" t="s">
        <v>636</v>
      </c>
    </row>
    <row r="70" spans="1:6" s="313" customFormat="1" ht="25.5">
      <c r="A70" s="123">
        <v>60</v>
      </c>
      <c r="B70" s="318" t="s">
        <v>155</v>
      </c>
      <c r="C70" s="138">
        <v>7076.28</v>
      </c>
      <c r="D70" s="138"/>
      <c r="E70" s="319" t="s">
        <v>640</v>
      </c>
      <c r="F70" s="134" t="s">
        <v>636</v>
      </c>
    </row>
    <row r="71" spans="1:6" s="313" customFormat="1" ht="25.5">
      <c r="A71" s="123">
        <v>61</v>
      </c>
      <c r="B71" s="318" t="s">
        <v>156</v>
      </c>
      <c r="C71" s="138">
        <v>9275.16</v>
      </c>
      <c r="D71" s="138"/>
      <c r="E71" s="319" t="s">
        <v>640</v>
      </c>
      <c r="F71" s="134" t="s">
        <v>636</v>
      </c>
    </row>
    <row r="72" spans="1:6" s="313" customFormat="1" ht="25.5">
      <c r="A72" s="123">
        <v>62</v>
      </c>
      <c r="B72" s="318" t="s">
        <v>157</v>
      </c>
      <c r="C72" s="138">
        <v>11312.52</v>
      </c>
      <c r="D72" s="138"/>
      <c r="E72" s="319" t="s">
        <v>640</v>
      </c>
      <c r="F72" s="134" t="s">
        <v>636</v>
      </c>
    </row>
    <row r="73" spans="1:6" s="313" customFormat="1" ht="25.5">
      <c r="A73" s="123">
        <v>63</v>
      </c>
      <c r="B73" s="318" t="s">
        <v>158</v>
      </c>
      <c r="C73" s="138">
        <v>7491.84</v>
      </c>
      <c r="D73" s="138"/>
      <c r="E73" s="319" t="s">
        <v>640</v>
      </c>
      <c r="F73" s="134" t="s">
        <v>636</v>
      </c>
    </row>
    <row r="74" spans="1:6" s="313" customFormat="1" ht="25.5">
      <c r="A74" s="123">
        <v>64</v>
      </c>
      <c r="B74" s="318" t="s">
        <v>159</v>
      </c>
      <c r="C74" s="138">
        <v>8021.76</v>
      </c>
      <c r="D74" s="138"/>
      <c r="E74" s="319" t="s">
        <v>640</v>
      </c>
      <c r="F74" s="134" t="s">
        <v>636</v>
      </c>
    </row>
    <row r="75" spans="1:6" s="313" customFormat="1" ht="25.5">
      <c r="A75" s="123">
        <v>65</v>
      </c>
      <c r="B75" s="318" t="s">
        <v>160</v>
      </c>
      <c r="C75" s="138">
        <v>14336.64</v>
      </c>
      <c r="D75" s="138"/>
      <c r="E75" s="319" t="s">
        <v>640</v>
      </c>
      <c r="F75" s="134" t="s">
        <v>636</v>
      </c>
    </row>
    <row r="76" spans="1:6" s="313" customFormat="1" ht="25.5">
      <c r="A76" s="123">
        <v>66</v>
      </c>
      <c r="B76" s="318" t="s">
        <v>161</v>
      </c>
      <c r="C76" s="138">
        <v>9324.4</v>
      </c>
      <c r="D76" s="138"/>
      <c r="E76" s="319" t="s">
        <v>640</v>
      </c>
      <c r="F76" s="134" t="s">
        <v>636</v>
      </c>
    </row>
    <row r="77" spans="1:6" s="313" customFormat="1" ht="25.5">
      <c r="A77" s="123">
        <v>67</v>
      </c>
      <c r="B77" s="318" t="s">
        <v>162</v>
      </c>
      <c r="C77" s="138">
        <v>14317.2</v>
      </c>
      <c r="D77" s="138"/>
      <c r="E77" s="319" t="s">
        <v>640</v>
      </c>
      <c r="F77" s="134" t="s">
        <v>636</v>
      </c>
    </row>
    <row r="78" spans="1:6" s="313" customFormat="1" ht="25.5">
      <c r="A78" s="123">
        <v>68</v>
      </c>
      <c r="B78" s="318" t="s">
        <v>163</v>
      </c>
      <c r="C78" s="138">
        <v>9074.32</v>
      </c>
      <c r="D78" s="138"/>
      <c r="E78" s="319" t="s">
        <v>640</v>
      </c>
      <c r="F78" s="134" t="s">
        <v>636</v>
      </c>
    </row>
    <row r="79" spans="1:6" s="313" customFormat="1" ht="25.5">
      <c r="A79" s="123">
        <v>69</v>
      </c>
      <c r="B79" s="318" t="s">
        <v>164</v>
      </c>
      <c r="C79" s="138">
        <v>8095.44</v>
      </c>
      <c r="D79" s="138"/>
      <c r="E79" s="319" t="s">
        <v>640</v>
      </c>
      <c r="F79" s="134" t="s">
        <v>636</v>
      </c>
    </row>
    <row r="80" spans="1:6" s="313" customFormat="1" ht="25.5">
      <c r="A80" s="123">
        <v>70</v>
      </c>
      <c r="B80" s="318" t="s">
        <v>644</v>
      </c>
      <c r="C80" s="138">
        <v>5866.56</v>
      </c>
      <c r="D80" s="138"/>
      <c r="E80" s="319" t="s">
        <v>640</v>
      </c>
      <c r="F80" s="134" t="s">
        <v>636</v>
      </c>
    </row>
    <row r="81" spans="1:6" s="313" customFormat="1" ht="25.5">
      <c r="A81" s="123">
        <v>71</v>
      </c>
      <c r="B81" s="318" t="s">
        <v>645</v>
      </c>
      <c r="C81" s="138">
        <v>6460.56</v>
      </c>
      <c r="D81" s="138"/>
      <c r="E81" s="319" t="s">
        <v>640</v>
      </c>
      <c r="F81" s="134" t="s">
        <v>636</v>
      </c>
    </row>
    <row r="82" spans="1:6" s="313" customFormat="1" ht="25.5">
      <c r="A82" s="123">
        <v>72</v>
      </c>
      <c r="B82" s="318" t="s">
        <v>165</v>
      </c>
      <c r="C82" s="138">
        <v>6435.24</v>
      </c>
      <c r="D82" s="138"/>
      <c r="E82" s="319" t="s">
        <v>640</v>
      </c>
      <c r="F82" s="134" t="s">
        <v>636</v>
      </c>
    </row>
    <row r="83" spans="1:6" s="313" customFormat="1" ht="25.5">
      <c r="A83" s="123">
        <v>73</v>
      </c>
      <c r="B83" s="318" t="s">
        <v>166</v>
      </c>
      <c r="C83" s="138">
        <v>10391.16</v>
      </c>
      <c r="D83" s="138"/>
      <c r="E83" s="319" t="s">
        <v>640</v>
      </c>
      <c r="F83" s="134" t="s">
        <v>636</v>
      </c>
    </row>
    <row r="84" spans="1:6" s="313" customFormat="1" ht="25.5">
      <c r="A84" s="123">
        <v>74</v>
      </c>
      <c r="B84" s="318" t="s">
        <v>167</v>
      </c>
      <c r="C84" s="138">
        <v>10201.08</v>
      </c>
      <c r="D84" s="138"/>
      <c r="E84" s="319" t="s">
        <v>640</v>
      </c>
      <c r="F84" s="134" t="s">
        <v>636</v>
      </c>
    </row>
    <row r="85" spans="1:6" s="313" customFormat="1" ht="25.5">
      <c r="A85" s="123">
        <v>75</v>
      </c>
      <c r="B85" s="318" t="s">
        <v>168</v>
      </c>
      <c r="C85" s="138">
        <v>8122.57</v>
      </c>
      <c r="D85" s="138"/>
      <c r="E85" s="319" t="s">
        <v>640</v>
      </c>
      <c r="F85" s="134" t="s">
        <v>636</v>
      </c>
    </row>
    <row r="86" spans="1:6" s="313" customFormat="1" ht="25.5">
      <c r="A86" s="123">
        <v>76</v>
      </c>
      <c r="B86" s="318" t="s">
        <v>169</v>
      </c>
      <c r="C86" s="138">
        <v>6866.76</v>
      </c>
      <c r="D86" s="138"/>
      <c r="E86" s="319" t="s">
        <v>640</v>
      </c>
      <c r="F86" s="134" t="s">
        <v>636</v>
      </c>
    </row>
    <row r="87" spans="1:6" s="313" customFormat="1" ht="25.5">
      <c r="A87" s="123">
        <v>77</v>
      </c>
      <c r="B87" s="318" t="s">
        <v>103</v>
      </c>
      <c r="C87" s="138">
        <v>15967.32</v>
      </c>
      <c r="D87" s="138"/>
      <c r="E87" s="319" t="s">
        <v>640</v>
      </c>
      <c r="F87" s="134" t="s">
        <v>636</v>
      </c>
    </row>
    <row r="88" spans="1:6" s="313" customFormat="1" ht="25.5">
      <c r="A88" s="123">
        <v>78</v>
      </c>
      <c r="B88" s="318" t="s">
        <v>170</v>
      </c>
      <c r="C88" s="138">
        <v>6790.56</v>
      </c>
      <c r="D88" s="138"/>
      <c r="E88" s="319" t="s">
        <v>640</v>
      </c>
      <c r="F88" s="134" t="s">
        <v>636</v>
      </c>
    </row>
    <row r="89" spans="1:6" s="313" customFormat="1" ht="25.5">
      <c r="A89" s="123">
        <v>79</v>
      </c>
      <c r="B89" s="318" t="s">
        <v>171</v>
      </c>
      <c r="C89" s="138">
        <v>8288.52</v>
      </c>
      <c r="D89" s="138"/>
      <c r="E89" s="319" t="s">
        <v>640</v>
      </c>
      <c r="F89" s="134" t="s">
        <v>636</v>
      </c>
    </row>
    <row r="90" spans="1:6" s="313" customFormat="1" ht="25.5">
      <c r="A90" s="123">
        <v>80</v>
      </c>
      <c r="B90" s="318" t="s">
        <v>172</v>
      </c>
      <c r="C90" s="138">
        <v>8892.1200000000008</v>
      </c>
      <c r="D90" s="138"/>
      <c r="E90" s="319" t="s">
        <v>640</v>
      </c>
      <c r="F90" s="134" t="s">
        <v>636</v>
      </c>
    </row>
    <row r="91" spans="1:6" s="313" customFormat="1" ht="25.5">
      <c r="A91" s="123">
        <v>81</v>
      </c>
      <c r="B91" s="318" t="s">
        <v>173</v>
      </c>
      <c r="C91" s="138">
        <v>5935.92</v>
      </c>
      <c r="D91" s="138"/>
      <c r="E91" s="319" t="s">
        <v>640</v>
      </c>
      <c r="F91" s="134" t="s">
        <v>636</v>
      </c>
    </row>
    <row r="92" spans="1:6" s="313" customFormat="1" ht="25.5">
      <c r="A92" s="123">
        <v>82</v>
      </c>
      <c r="B92" s="318" t="s">
        <v>174</v>
      </c>
      <c r="C92" s="138">
        <v>9072</v>
      </c>
      <c r="D92" s="138"/>
      <c r="E92" s="319" t="s">
        <v>640</v>
      </c>
      <c r="F92" s="134" t="s">
        <v>636</v>
      </c>
    </row>
    <row r="93" spans="1:6" s="313" customFormat="1" ht="25.5">
      <c r="A93" s="123">
        <v>83</v>
      </c>
      <c r="B93" s="318" t="s">
        <v>175</v>
      </c>
      <c r="C93" s="138">
        <v>9117.24</v>
      </c>
      <c r="D93" s="138"/>
      <c r="E93" s="319" t="s">
        <v>640</v>
      </c>
      <c r="F93" s="134" t="s">
        <v>636</v>
      </c>
    </row>
    <row r="94" spans="1:6" s="313" customFormat="1" ht="25.5">
      <c r="A94" s="123">
        <v>84</v>
      </c>
      <c r="B94" s="318" t="s">
        <v>176</v>
      </c>
      <c r="C94" s="138">
        <v>13581.27</v>
      </c>
      <c r="D94" s="138"/>
      <c r="E94" s="319" t="s">
        <v>640</v>
      </c>
      <c r="F94" s="134" t="s">
        <v>636</v>
      </c>
    </row>
    <row r="95" spans="1:6" s="313" customFormat="1" ht="25.5">
      <c r="A95" s="123">
        <v>85</v>
      </c>
      <c r="B95" s="318" t="s">
        <v>177</v>
      </c>
      <c r="C95" s="138">
        <v>10881.12</v>
      </c>
      <c r="D95" s="138"/>
      <c r="E95" s="319" t="s">
        <v>640</v>
      </c>
      <c r="F95" s="134" t="s">
        <v>636</v>
      </c>
    </row>
    <row r="96" spans="1:6" s="313" customFormat="1" ht="25.5">
      <c r="A96" s="123">
        <v>86</v>
      </c>
      <c r="B96" s="318" t="s">
        <v>178</v>
      </c>
      <c r="C96" s="138">
        <v>5580.6</v>
      </c>
      <c r="D96" s="138"/>
      <c r="E96" s="319" t="s">
        <v>640</v>
      </c>
      <c r="F96" s="134" t="s">
        <v>636</v>
      </c>
    </row>
    <row r="97" spans="1:6" s="313" customFormat="1" ht="25.5">
      <c r="A97" s="123">
        <v>87</v>
      </c>
      <c r="B97" s="318" t="s">
        <v>646</v>
      </c>
      <c r="C97" s="138">
        <v>5009.6400000000003</v>
      </c>
      <c r="D97" s="138"/>
      <c r="E97" s="319" t="s">
        <v>640</v>
      </c>
      <c r="F97" s="134" t="s">
        <v>636</v>
      </c>
    </row>
    <row r="98" spans="1:6" s="313" customFormat="1" ht="25.5">
      <c r="A98" s="123">
        <v>88</v>
      </c>
      <c r="B98" s="318" t="s">
        <v>179</v>
      </c>
      <c r="C98" s="138">
        <v>17599.68</v>
      </c>
      <c r="D98" s="138"/>
      <c r="E98" s="319" t="s">
        <v>640</v>
      </c>
      <c r="F98" s="134" t="s">
        <v>636</v>
      </c>
    </row>
    <row r="99" spans="1:6" s="313" customFormat="1" ht="25.5">
      <c r="A99" s="123">
        <v>89</v>
      </c>
      <c r="B99" s="318" t="s">
        <v>180</v>
      </c>
      <c r="C99" s="138">
        <v>15279.6</v>
      </c>
      <c r="D99" s="138"/>
      <c r="E99" s="319" t="s">
        <v>640</v>
      </c>
      <c r="F99" s="134" t="s">
        <v>636</v>
      </c>
    </row>
    <row r="100" spans="1:6" s="313" customFormat="1" ht="25.5">
      <c r="A100" s="123">
        <v>90</v>
      </c>
      <c r="B100" s="318" t="s">
        <v>181</v>
      </c>
      <c r="C100" s="138">
        <v>9437.48</v>
      </c>
      <c r="D100" s="138"/>
      <c r="E100" s="319" t="s">
        <v>640</v>
      </c>
      <c r="F100" s="134" t="s">
        <v>636</v>
      </c>
    </row>
    <row r="101" spans="1:6" s="313" customFormat="1" ht="25.5">
      <c r="A101" s="123">
        <v>91</v>
      </c>
      <c r="B101" s="318" t="s">
        <v>182</v>
      </c>
      <c r="C101" s="138">
        <v>9011.74</v>
      </c>
      <c r="D101" s="138"/>
      <c r="E101" s="319" t="s">
        <v>640</v>
      </c>
      <c r="F101" s="134" t="s">
        <v>636</v>
      </c>
    </row>
    <row r="102" spans="1:6" s="313" customFormat="1" ht="25.5">
      <c r="A102" s="123">
        <v>92</v>
      </c>
      <c r="B102" s="318" t="s">
        <v>183</v>
      </c>
      <c r="C102" s="138">
        <v>6574.2</v>
      </c>
      <c r="D102" s="138"/>
      <c r="E102" s="319" t="s">
        <v>640</v>
      </c>
      <c r="F102" s="134" t="s">
        <v>636</v>
      </c>
    </row>
    <row r="103" spans="1:6" s="313" customFormat="1" ht="25.5">
      <c r="A103" s="123">
        <v>93</v>
      </c>
      <c r="B103" s="318" t="s">
        <v>184</v>
      </c>
      <c r="C103" s="138">
        <v>7339.44</v>
      </c>
      <c r="D103" s="138"/>
      <c r="E103" s="319" t="s">
        <v>640</v>
      </c>
      <c r="F103" s="134" t="s">
        <v>636</v>
      </c>
    </row>
    <row r="104" spans="1:6" s="313" customFormat="1" ht="25.5">
      <c r="A104" s="123">
        <v>94</v>
      </c>
      <c r="B104" s="318" t="s">
        <v>185</v>
      </c>
      <c r="C104" s="138">
        <v>13770.96</v>
      </c>
      <c r="D104" s="138"/>
      <c r="E104" s="319" t="s">
        <v>640</v>
      </c>
      <c r="F104" s="134" t="s">
        <v>636</v>
      </c>
    </row>
    <row r="105" spans="1:6" s="313" customFormat="1" ht="25.5">
      <c r="A105" s="123">
        <v>95</v>
      </c>
      <c r="B105" s="318" t="s">
        <v>186</v>
      </c>
      <c r="C105" s="138">
        <v>8288.0400000000009</v>
      </c>
      <c r="D105" s="138"/>
      <c r="E105" s="319" t="s">
        <v>640</v>
      </c>
      <c r="F105" s="134" t="s">
        <v>636</v>
      </c>
    </row>
    <row r="106" spans="1:6" s="313" customFormat="1" ht="25.5">
      <c r="A106" s="123">
        <v>96</v>
      </c>
      <c r="B106" s="318" t="s">
        <v>187</v>
      </c>
      <c r="C106" s="138">
        <v>9777.6</v>
      </c>
      <c r="D106" s="138"/>
      <c r="E106" s="319" t="s">
        <v>640</v>
      </c>
      <c r="F106" s="134" t="s">
        <v>636</v>
      </c>
    </row>
    <row r="107" spans="1:6" s="313" customFormat="1" ht="25.5">
      <c r="A107" s="123">
        <v>97</v>
      </c>
      <c r="B107" s="318" t="s">
        <v>188</v>
      </c>
      <c r="C107" s="138">
        <v>7210.32</v>
      </c>
      <c r="D107" s="138"/>
      <c r="E107" s="319" t="s">
        <v>640</v>
      </c>
      <c r="F107" s="134" t="s">
        <v>636</v>
      </c>
    </row>
    <row r="108" spans="1:6" s="313" customFormat="1" ht="25.5">
      <c r="A108" s="123">
        <v>98</v>
      </c>
      <c r="B108" s="318" t="s">
        <v>647</v>
      </c>
      <c r="C108" s="138">
        <v>5402.88</v>
      </c>
      <c r="D108" s="138"/>
      <c r="E108" s="319" t="s">
        <v>640</v>
      </c>
      <c r="F108" s="134" t="s">
        <v>636</v>
      </c>
    </row>
    <row r="109" spans="1:6" s="313" customFormat="1" ht="25.5">
      <c r="A109" s="123">
        <v>99</v>
      </c>
      <c r="B109" s="318" t="s">
        <v>700</v>
      </c>
      <c r="C109" s="138">
        <v>5004.84</v>
      </c>
      <c r="D109" s="138"/>
      <c r="E109" s="319" t="s">
        <v>640</v>
      </c>
      <c r="F109" s="134" t="s">
        <v>636</v>
      </c>
    </row>
    <row r="110" spans="1:6" s="313" customFormat="1" ht="25.5">
      <c r="A110" s="123">
        <v>100</v>
      </c>
      <c r="B110" s="318" t="s">
        <v>189</v>
      </c>
      <c r="C110" s="138">
        <v>6785.28</v>
      </c>
      <c r="D110" s="138"/>
      <c r="E110" s="319" t="s">
        <v>640</v>
      </c>
      <c r="F110" s="134" t="s">
        <v>636</v>
      </c>
    </row>
    <row r="111" spans="1:6" s="313" customFormat="1" ht="25.5">
      <c r="A111" s="123">
        <v>101</v>
      </c>
      <c r="B111" s="318" t="s">
        <v>190</v>
      </c>
      <c r="C111" s="138">
        <v>7640.76</v>
      </c>
      <c r="D111" s="138"/>
      <c r="E111" s="319" t="s">
        <v>640</v>
      </c>
      <c r="F111" s="134" t="s">
        <v>636</v>
      </c>
    </row>
    <row r="112" spans="1:6" s="313" customFormat="1" ht="25.5">
      <c r="A112" s="123">
        <v>102</v>
      </c>
      <c r="B112" s="318" t="s">
        <v>191</v>
      </c>
      <c r="C112" s="138">
        <v>6336.84</v>
      </c>
      <c r="D112" s="138"/>
      <c r="E112" s="319" t="s">
        <v>640</v>
      </c>
      <c r="F112" s="134" t="s">
        <v>636</v>
      </c>
    </row>
    <row r="113" spans="1:6" s="313" customFormat="1" ht="25.5">
      <c r="A113" s="123">
        <v>103</v>
      </c>
      <c r="B113" s="318" t="s">
        <v>192</v>
      </c>
      <c r="C113" s="138">
        <v>7464.28</v>
      </c>
      <c r="D113" s="138"/>
      <c r="E113" s="319" t="s">
        <v>640</v>
      </c>
      <c r="F113" s="134" t="s">
        <v>636</v>
      </c>
    </row>
    <row r="114" spans="1:6" s="313" customFormat="1" ht="25.5">
      <c r="A114" s="123">
        <v>104</v>
      </c>
      <c r="B114" s="318" t="s">
        <v>193</v>
      </c>
      <c r="C114" s="138">
        <v>12515.52</v>
      </c>
      <c r="D114" s="138"/>
      <c r="E114" s="319" t="s">
        <v>640</v>
      </c>
      <c r="F114" s="134" t="s">
        <v>636</v>
      </c>
    </row>
    <row r="115" spans="1:6" s="313" customFormat="1" ht="27" customHeight="1">
      <c r="A115" s="123">
        <v>105</v>
      </c>
      <c r="B115" s="318" t="s">
        <v>194</v>
      </c>
      <c r="C115" s="138">
        <v>12237</v>
      </c>
      <c r="D115" s="138"/>
      <c r="E115" s="319" t="s">
        <v>640</v>
      </c>
      <c r="F115" s="134" t="s">
        <v>636</v>
      </c>
    </row>
    <row r="116" spans="1:6" s="313" customFormat="1" ht="25.5">
      <c r="A116" s="123">
        <v>106</v>
      </c>
      <c r="B116" s="318" t="s">
        <v>701</v>
      </c>
      <c r="C116" s="138">
        <v>20693.28</v>
      </c>
      <c r="D116" s="138"/>
      <c r="E116" s="319" t="s">
        <v>640</v>
      </c>
      <c r="F116" s="134" t="s">
        <v>636</v>
      </c>
    </row>
    <row r="117" spans="1:6" s="313" customFormat="1" ht="25.5">
      <c r="A117" s="123">
        <v>107</v>
      </c>
      <c r="B117" s="318" t="s">
        <v>540</v>
      </c>
      <c r="C117" s="138">
        <v>18296.88</v>
      </c>
      <c r="D117" s="138"/>
      <c r="E117" s="319" t="s">
        <v>640</v>
      </c>
      <c r="F117" s="134" t="s">
        <v>636</v>
      </c>
    </row>
    <row r="118" spans="1:6" s="313" customFormat="1" ht="25.5">
      <c r="A118" s="123">
        <v>108</v>
      </c>
      <c r="B118" s="318" t="s">
        <v>195</v>
      </c>
      <c r="C118" s="138">
        <v>19408.060000000001</v>
      </c>
      <c r="D118" s="138"/>
      <c r="E118" s="319" t="s">
        <v>640</v>
      </c>
      <c r="F118" s="134" t="s">
        <v>636</v>
      </c>
    </row>
    <row r="119" spans="1:6" s="313" customFormat="1" ht="21.75" customHeight="1">
      <c r="A119" s="123">
        <v>109</v>
      </c>
      <c r="B119" s="318" t="s">
        <v>1</v>
      </c>
      <c r="C119" s="138">
        <v>13069</v>
      </c>
      <c r="D119" s="138"/>
      <c r="E119" s="319" t="s">
        <v>640</v>
      </c>
      <c r="F119" s="134" t="s">
        <v>636</v>
      </c>
    </row>
    <row r="120" spans="1:6" s="313" customFormat="1" ht="25.5">
      <c r="A120" s="123">
        <v>110</v>
      </c>
      <c r="B120" s="318" t="s">
        <v>543</v>
      </c>
      <c r="C120" s="138">
        <v>32048.16</v>
      </c>
      <c r="D120" s="138"/>
      <c r="E120" s="319" t="s">
        <v>640</v>
      </c>
      <c r="F120" s="134" t="s">
        <v>636</v>
      </c>
    </row>
    <row r="121" spans="1:6" s="313" customFormat="1" ht="21.75" customHeight="1">
      <c r="A121" s="123">
        <v>111</v>
      </c>
      <c r="B121" s="318" t="s">
        <v>543</v>
      </c>
      <c r="C121" s="138">
        <v>18071.400000000001</v>
      </c>
      <c r="D121" s="138"/>
      <c r="E121" s="319" t="s">
        <v>640</v>
      </c>
      <c r="F121" s="134" t="s">
        <v>641</v>
      </c>
    </row>
    <row r="122" spans="1:6" s="313" customFormat="1" ht="25.5">
      <c r="A122" s="123">
        <v>112</v>
      </c>
      <c r="B122" s="318" t="s">
        <v>702</v>
      </c>
      <c r="C122" s="138">
        <v>27929.4</v>
      </c>
      <c r="D122" s="138"/>
      <c r="E122" s="319" t="s">
        <v>640</v>
      </c>
      <c r="F122" s="134" t="s">
        <v>636</v>
      </c>
    </row>
    <row r="123" spans="1:6" s="313" customFormat="1" ht="25.5">
      <c r="A123" s="123">
        <v>113</v>
      </c>
      <c r="B123" s="318" t="s">
        <v>196</v>
      </c>
      <c r="C123" s="138">
        <v>33746.28</v>
      </c>
      <c r="D123" s="138"/>
      <c r="E123" s="319" t="s">
        <v>640</v>
      </c>
      <c r="F123" s="134" t="s">
        <v>636</v>
      </c>
    </row>
    <row r="124" spans="1:6" s="313" customFormat="1" ht="25.5">
      <c r="A124" s="123">
        <v>114</v>
      </c>
      <c r="B124" s="318" t="s">
        <v>197</v>
      </c>
      <c r="C124" s="138">
        <v>10436.879999999999</v>
      </c>
      <c r="D124" s="138"/>
      <c r="E124" s="319" t="s">
        <v>640</v>
      </c>
      <c r="F124" s="134" t="s">
        <v>636</v>
      </c>
    </row>
    <row r="125" spans="1:6" s="313" customFormat="1" ht="25.5">
      <c r="A125" s="123">
        <v>115</v>
      </c>
      <c r="B125" s="318" t="s">
        <v>781</v>
      </c>
      <c r="C125" s="138">
        <v>9777.6</v>
      </c>
      <c r="D125" s="138"/>
      <c r="E125" s="319" t="s">
        <v>640</v>
      </c>
      <c r="F125" s="134" t="s">
        <v>636</v>
      </c>
    </row>
    <row r="126" spans="1:6" s="313" customFormat="1" ht="25.5">
      <c r="A126" s="123">
        <v>116</v>
      </c>
      <c r="B126" s="318" t="s">
        <v>198</v>
      </c>
      <c r="C126" s="138">
        <v>19066.32</v>
      </c>
      <c r="D126" s="138"/>
      <c r="E126" s="319" t="s">
        <v>640</v>
      </c>
      <c r="F126" s="134" t="s">
        <v>636</v>
      </c>
    </row>
    <row r="127" spans="1:6" s="313" customFormat="1" ht="25.5">
      <c r="A127" s="123">
        <v>117</v>
      </c>
      <c r="B127" s="318" t="s">
        <v>199</v>
      </c>
      <c r="C127" s="138">
        <v>36288.959999999999</v>
      </c>
      <c r="D127" s="138"/>
      <c r="E127" s="319" t="s">
        <v>640</v>
      </c>
      <c r="F127" s="134" t="s">
        <v>636</v>
      </c>
    </row>
    <row r="128" spans="1:6" s="313" customFormat="1" ht="25.5">
      <c r="A128" s="123">
        <v>118</v>
      </c>
      <c r="B128" s="318" t="s">
        <v>782</v>
      </c>
      <c r="C128" s="138">
        <v>21835.919999999998</v>
      </c>
      <c r="D128" s="138"/>
      <c r="E128" s="319" t="s">
        <v>640</v>
      </c>
      <c r="F128" s="134" t="s">
        <v>636</v>
      </c>
    </row>
    <row r="129" spans="1:6" s="313" customFormat="1" ht="25.5">
      <c r="A129" s="123">
        <v>119</v>
      </c>
      <c r="B129" s="318" t="s">
        <v>757</v>
      </c>
      <c r="C129" s="138">
        <v>7398.96</v>
      </c>
      <c r="D129" s="138"/>
      <c r="E129" s="319" t="s">
        <v>640</v>
      </c>
      <c r="F129" s="134" t="s">
        <v>636</v>
      </c>
    </row>
    <row r="130" spans="1:6" s="313" customFormat="1" ht="25.5">
      <c r="A130" s="123">
        <v>120</v>
      </c>
      <c r="B130" s="318" t="s">
        <v>200</v>
      </c>
      <c r="C130" s="138">
        <v>8574.7199999999993</v>
      </c>
      <c r="D130" s="138"/>
      <c r="E130" s="319" t="s">
        <v>640</v>
      </c>
      <c r="F130" s="134" t="s">
        <v>636</v>
      </c>
    </row>
    <row r="131" spans="1:6" s="313" customFormat="1" ht="25.5">
      <c r="A131" s="123">
        <v>121</v>
      </c>
      <c r="B131" s="318" t="s">
        <v>204</v>
      </c>
      <c r="C131" s="138">
        <v>19134.36</v>
      </c>
      <c r="D131" s="138"/>
      <c r="E131" s="319" t="s">
        <v>640</v>
      </c>
      <c r="F131" s="134" t="s">
        <v>636</v>
      </c>
    </row>
    <row r="132" spans="1:6" s="313" customFormat="1" ht="25.5">
      <c r="A132" s="123">
        <v>122</v>
      </c>
      <c r="B132" s="318" t="s">
        <v>783</v>
      </c>
      <c r="C132" s="138">
        <v>15119.86</v>
      </c>
      <c r="D132" s="138"/>
      <c r="E132" s="319" t="s">
        <v>640</v>
      </c>
      <c r="F132" s="134" t="s">
        <v>636</v>
      </c>
    </row>
    <row r="133" spans="1:6" s="313" customFormat="1" ht="25.5">
      <c r="A133" s="123">
        <v>123</v>
      </c>
      <c r="B133" s="318" t="s">
        <v>205</v>
      </c>
      <c r="C133" s="138">
        <v>29563.360000000001</v>
      </c>
      <c r="D133" s="138"/>
      <c r="E133" s="319" t="s">
        <v>640</v>
      </c>
      <c r="F133" s="134" t="s">
        <v>636</v>
      </c>
    </row>
    <row r="134" spans="1:6" s="313" customFormat="1" ht="25.5">
      <c r="A134" s="123">
        <v>124</v>
      </c>
      <c r="B134" s="318" t="s">
        <v>206</v>
      </c>
      <c r="C134" s="138">
        <v>19666.8</v>
      </c>
      <c r="D134" s="138"/>
      <c r="E134" s="319" t="s">
        <v>640</v>
      </c>
      <c r="F134" s="134" t="s">
        <v>636</v>
      </c>
    </row>
    <row r="135" spans="1:6" s="313" customFormat="1" ht="25.5">
      <c r="A135" s="123">
        <v>125</v>
      </c>
      <c r="B135" s="318" t="s">
        <v>529</v>
      </c>
      <c r="C135" s="138">
        <v>24308.560000000001</v>
      </c>
      <c r="D135" s="138"/>
      <c r="E135" s="319" t="s">
        <v>640</v>
      </c>
      <c r="F135" s="134" t="s">
        <v>636</v>
      </c>
    </row>
    <row r="136" spans="1:6" s="313" customFormat="1" ht="25.5">
      <c r="A136" s="123">
        <v>126</v>
      </c>
      <c r="B136" s="318" t="s">
        <v>207</v>
      </c>
      <c r="C136" s="138">
        <v>18950.88</v>
      </c>
      <c r="D136" s="138"/>
      <c r="E136" s="319" t="s">
        <v>640</v>
      </c>
      <c r="F136" s="134" t="s">
        <v>636</v>
      </c>
    </row>
    <row r="137" spans="1:6" s="313" customFormat="1" ht="25.5">
      <c r="A137" s="123">
        <v>127</v>
      </c>
      <c r="B137" s="318" t="s">
        <v>748</v>
      </c>
      <c r="C137" s="138">
        <v>7945.56</v>
      </c>
      <c r="D137" s="138"/>
      <c r="E137" s="319" t="s">
        <v>640</v>
      </c>
      <c r="F137" s="134" t="s">
        <v>636</v>
      </c>
    </row>
    <row r="138" spans="1:6" s="313" customFormat="1" ht="25.5">
      <c r="A138" s="123">
        <v>128</v>
      </c>
      <c r="B138" s="318" t="s">
        <v>208</v>
      </c>
      <c r="C138" s="138">
        <v>11514.72</v>
      </c>
      <c r="D138" s="138"/>
      <c r="E138" s="319" t="s">
        <v>640</v>
      </c>
      <c r="F138" s="134" t="s">
        <v>636</v>
      </c>
    </row>
    <row r="139" spans="1:6" s="313" customFormat="1" ht="25.5">
      <c r="A139" s="123">
        <v>129</v>
      </c>
      <c r="B139" s="318" t="s">
        <v>784</v>
      </c>
      <c r="C139" s="138">
        <v>12801.6</v>
      </c>
      <c r="D139" s="138"/>
      <c r="E139" s="319" t="s">
        <v>640</v>
      </c>
      <c r="F139" s="134" t="s">
        <v>636</v>
      </c>
    </row>
    <row r="140" spans="1:6" s="313" customFormat="1" ht="25.5">
      <c r="A140" s="123">
        <v>130</v>
      </c>
      <c r="B140" s="318" t="s">
        <v>758</v>
      </c>
      <c r="C140" s="138">
        <v>29161.759999999998</v>
      </c>
      <c r="D140" s="138"/>
      <c r="E140" s="319" t="s">
        <v>640</v>
      </c>
      <c r="F140" s="134" t="s">
        <v>636</v>
      </c>
    </row>
    <row r="141" spans="1:6" s="313" customFormat="1" ht="25.5">
      <c r="A141" s="123">
        <v>131</v>
      </c>
      <c r="B141" s="318" t="s">
        <v>209</v>
      </c>
      <c r="C141" s="138">
        <v>9942.24</v>
      </c>
      <c r="D141" s="138"/>
      <c r="E141" s="319" t="s">
        <v>640</v>
      </c>
      <c r="F141" s="134" t="s">
        <v>636</v>
      </c>
    </row>
    <row r="142" spans="1:6" s="313" customFormat="1" ht="25.5">
      <c r="A142" s="123">
        <v>132</v>
      </c>
      <c r="B142" s="318" t="s">
        <v>210</v>
      </c>
      <c r="C142" s="138">
        <v>9343.68</v>
      </c>
      <c r="D142" s="138"/>
      <c r="E142" s="319" t="s">
        <v>640</v>
      </c>
      <c r="F142" s="134" t="s">
        <v>636</v>
      </c>
    </row>
    <row r="143" spans="1:6" s="313" customFormat="1" ht="25.5">
      <c r="A143" s="123">
        <v>133</v>
      </c>
      <c r="B143" s="318" t="s">
        <v>211</v>
      </c>
      <c r="C143" s="138">
        <v>15546.24</v>
      </c>
      <c r="D143" s="138"/>
      <c r="E143" s="319" t="s">
        <v>640</v>
      </c>
      <c r="F143" s="134" t="s">
        <v>636</v>
      </c>
    </row>
    <row r="144" spans="1:6" s="313" customFormat="1" ht="25.5">
      <c r="A144" s="123">
        <v>134</v>
      </c>
      <c r="B144" s="318" t="s">
        <v>81</v>
      </c>
      <c r="C144" s="138">
        <v>46795.8</v>
      </c>
      <c r="D144" s="138"/>
      <c r="E144" s="319" t="s">
        <v>640</v>
      </c>
      <c r="F144" s="134" t="s">
        <v>636</v>
      </c>
    </row>
    <row r="145" spans="1:6" s="313" customFormat="1" ht="25.5">
      <c r="A145" s="123">
        <v>135</v>
      </c>
      <c r="B145" s="318" t="s">
        <v>212</v>
      </c>
      <c r="C145" s="138">
        <v>15485.52</v>
      </c>
      <c r="D145" s="138"/>
      <c r="E145" s="319" t="s">
        <v>640</v>
      </c>
      <c r="F145" s="134" t="s">
        <v>636</v>
      </c>
    </row>
    <row r="146" spans="1:6" s="313" customFormat="1" ht="25.5">
      <c r="A146" s="123">
        <v>136</v>
      </c>
      <c r="B146" s="318" t="s">
        <v>785</v>
      </c>
      <c r="C146" s="138">
        <v>15825.6</v>
      </c>
      <c r="D146" s="138"/>
      <c r="E146" s="319" t="s">
        <v>640</v>
      </c>
      <c r="F146" s="134" t="s">
        <v>636</v>
      </c>
    </row>
    <row r="147" spans="1:6" s="313" customFormat="1" ht="25.5">
      <c r="A147" s="123">
        <v>137</v>
      </c>
      <c r="B147" s="318" t="s">
        <v>213</v>
      </c>
      <c r="C147" s="138">
        <v>11640.24</v>
      </c>
      <c r="D147" s="138"/>
      <c r="E147" s="319" t="s">
        <v>640</v>
      </c>
      <c r="F147" s="134" t="s">
        <v>636</v>
      </c>
    </row>
    <row r="148" spans="1:6" s="313" customFormat="1" ht="25.5">
      <c r="A148" s="123">
        <v>138</v>
      </c>
      <c r="B148" s="318" t="s">
        <v>214</v>
      </c>
      <c r="C148" s="138">
        <v>13939.5</v>
      </c>
      <c r="D148" s="138"/>
      <c r="E148" s="319" t="s">
        <v>640</v>
      </c>
      <c r="F148" s="134" t="s">
        <v>636</v>
      </c>
    </row>
    <row r="149" spans="1:6" s="313" customFormat="1" ht="25.5">
      <c r="A149" s="123">
        <v>139</v>
      </c>
      <c r="B149" s="318" t="s">
        <v>215</v>
      </c>
      <c r="C149" s="138">
        <v>13461</v>
      </c>
      <c r="D149" s="138"/>
      <c r="E149" s="319" t="s">
        <v>640</v>
      </c>
      <c r="F149" s="134" t="s">
        <v>636</v>
      </c>
    </row>
    <row r="150" spans="1:6" s="313" customFormat="1" ht="25.5">
      <c r="A150" s="123">
        <v>140</v>
      </c>
      <c r="B150" s="318" t="s">
        <v>216</v>
      </c>
      <c r="C150" s="138">
        <v>14616</v>
      </c>
      <c r="D150" s="138"/>
      <c r="E150" s="319" t="s">
        <v>640</v>
      </c>
      <c r="F150" s="134" t="s">
        <v>636</v>
      </c>
    </row>
    <row r="151" spans="1:6" s="313" customFormat="1" ht="25.5">
      <c r="A151" s="123">
        <v>141</v>
      </c>
      <c r="B151" s="318" t="s">
        <v>648</v>
      </c>
      <c r="C151" s="138">
        <v>9885.48</v>
      </c>
      <c r="D151" s="138"/>
      <c r="E151" s="319" t="s">
        <v>640</v>
      </c>
      <c r="F151" s="134" t="s">
        <v>636</v>
      </c>
    </row>
    <row r="152" spans="1:6" s="313" customFormat="1" ht="25.5">
      <c r="A152" s="123">
        <v>142</v>
      </c>
      <c r="B152" s="318" t="s">
        <v>530</v>
      </c>
      <c r="C152" s="138">
        <v>24246.04</v>
      </c>
      <c r="D152" s="138"/>
      <c r="E152" s="319" t="s">
        <v>640</v>
      </c>
      <c r="F152" s="134" t="s">
        <v>636</v>
      </c>
    </row>
    <row r="153" spans="1:6" s="313" customFormat="1" ht="25.5">
      <c r="A153" s="123">
        <v>143</v>
      </c>
      <c r="B153" s="318" t="s">
        <v>217</v>
      </c>
      <c r="C153" s="138">
        <v>12914.88</v>
      </c>
      <c r="D153" s="138"/>
      <c r="E153" s="319" t="s">
        <v>640</v>
      </c>
      <c r="F153" s="134" t="s">
        <v>636</v>
      </c>
    </row>
    <row r="154" spans="1:6" s="313" customFormat="1" ht="25.5">
      <c r="A154" s="123">
        <v>144</v>
      </c>
      <c r="B154" s="318" t="s">
        <v>218</v>
      </c>
      <c r="C154" s="138">
        <v>11296.56</v>
      </c>
      <c r="D154" s="138"/>
      <c r="E154" s="319" t="s">
        <v>640</v>
      </c>
      <c r="F154" s="134" t="s">
        <v>636</v>
      </c>
    </row>
    <row r="155" spans="1:6" s="313" customFormat="1" ht="25.5">
      <c r="A155" s="123">
        <v>145</v>
      </c>
      <c r="B155" s="318" t="s">
        <v>219</v>
      </c>
      <c r="C155" s="138">
        <v>24522</v>
      </c>
      <c r="D155" s="138"/>
      <c r="E155" s="319" t="s">
        <v>640</v>
      </c>
      <c r="F155" s="134" t="s">
        <v>636</v>
      </c>
    </row>
    <row r="156" spans="1:6" s="313" customFormat="1" ht="25.5">
      <c r="A156" s="123">
        <v>146</v>
      </c>
      <c r="B156" s="318" t="s">
        <v>759</v>
      </c>
      <c r="C156" s="138">
        <v>15825.82</v>
      </c>
      <c r="D156" s="138"/>
      <c r="E156" s="319" t="s">
        <v>640</v>
      </c>
      <c r="F156" s="134" t="s">
        <v>636</v>
      </c>
    </row>
    <row r="157" spans="1:6" s="313" customFormat="1" ht="25.5">
      <c r="A157" s="123">
        <v>147</v>
      </c>
      <c r="B157" s="318" t="s">
        <v>220</v>
      </c>
      <c r="C157" s="138">
        <v>14528.16</v>
      </c>
      <c r="D157" s="138"/>
      <c r="E157" s="319" t="s">
        <v>640</v>
      </c>
      <c r="F157" s="134" t="s">
        <v>636</v>
      </c>
    </row>
    <row r="158" spans="1:6" s="313" customFormat="1" ht="25.5">
      <c r="A158" s="123">
        <v>148</v>
      </c>
      <c r="B158" s="318" t="s">
        <v>221</v>
      </c>
      <c r="C158" s="138">
        <v>16311.48</v>
      </c>
      <c r="D158" s="138"/>
      <c r="E158" s="319" t="s">
        <v>640</v>
      </c>
      <c r="F158" s="134" t="s">
        <v>636</v>
      </c>
    </row>
    <row r="159" spans="1:6" s="313" customFormat="1" ht="25.5">
      <c r="A159" s="123">
        <v>149</v>
      </c>
      <c r="B159" s="318" t="s">
        <v>222</v>
      </c>
      <c r="C159" s="138">
        <v>19781.52</v>
      </c>
      <c r="D159" s="138"/>
      <c r="E159" s="319" t="s">
        <v>640</v>
      </c>
      <c r="F159" s="134" t="s">
        <v>636</v>
      </c>
    </row>
    <row r="160" spans="1:6" s="313" customFormat="1" ht="25.5">
      <c r="A160" s="123">
        <v>150</v>
      </c>
      <c r="B160" s="318" t="s">
        <v>760</v>
      </c>
      <c r="C160" s="138">
        <v>21866.880000000001</v>
      </c>
      <c r="D160" s="138"/>
      <c r="E160" s="319" t="s">
        <v>640</v>
      </c>
      <c r="F160" s="134" t="s">
        <v>636</v>
      </c>
    </row>
    <row r="161" spans="1:6" s="313" customFormat="1" ht="25.5">
      <c r="A161" s="123">
        <v>151</v>
      </c>
      <c r="B161" s="318" t="s">
        <v>223</v>
      </c>
      <c r="C161" s="138">
        <v>12058.8</v>
      </c>
      <c r="D161" s="138"/>
      <c r="E161" s="319" t="s">
        <v>640</v>
      </c>
      <c r="F161" s="134" t="s">
        <v>636</v>
      </c>
    </row>
    <row r="162" spans="1:6" s="313" customFormat="1" ht="25.5">
      <c r="A162" s="123">
        <v>152</v>
      </c>
      <c r="B162" s="318" t="s">
        <v>224</v>
      </c>
      <c r="C162" s="138">
        <v>24372.54</v>
      </c>
      <c r="D162" s="138"/>
      <c r="E162" s="319" t="s">
        <v>640</v>
      </c>
      <c r="F162" s="134" t="s">
        <v>636</v>
      </c>
    </row>
    <row r="163" spans="1:6" s="313" customFormat="1" ht="25.5">
      <c r="A163" s="123">
        <v>153</v>
      </c>
      <c r="B163" s="318" t="s">
        <v>74</v>
      </c>
      <c r="C163" s="138">
        <v>22151.16</v>
      </c>
      <c r="D163" s="138"/>
      <c r="E163" s="319" t="s">
        <v>640</v>
      </c>
      <c r="F163" s="134" t="s">
        <v>636</v>
      </c>
    </row>
    <row r="164" spans="1:6" s="313" customFormat="1" ht="25.5">
      <c r="A164" s="123">
        <v>154</v>
      </c>
      <c r="B164" s="318" t="s">
        <v>225</v>
      </c>
      <c r="C164" s="138">
        <v>9881.2800000000007</v>
      </c>
      <c r="D164" s="138"/>
      <c r="E164" s="319" t="s">
        <v>640</v>
      </c>
      <c r="F164" s="134" t="s">
        <v>636</v>
      </c>
    </row>
    <row r="165" spans="1:6" s="313" customFormat="1" ht="25.5">
      <c r="A165" s="123">
        <v>155</v>
      </c>
      <c r="B165" s="318" t="s">
        <v>531</v>
      </c>
      <c r="C165" s="138">
        <v>18849.72</v>
      </c>
      <c r="D165" s="138"/>
      <c r="E165" s="319" t="s">
        <v>640</v>
      </c>
      <c r="F165" s="134" t="s">
        <v>636</v>
      </c>
    </row>
    <row r="166" spans="1:6" s="313" customFormat="1" ht="25.5">
      <c r="A166" s="123">
        <v>156</v>
      </c>
      <c r="B166" s="318" t="s">
        <v>226</v>
      </c>
      <c r="C166" s="138">
        <v>9714.36</v>
      </c>
      <c r="D166" s="138"/>
      <c r="E166" s="319" t="s">
        <v>640</v>
      </c>
      <c r="F166" s="134" t="s">
        <v>636</v>
      </c>
    </row>
    <row r="167" spans="1:6" s="313" customFormat="1" ht="25.5">
      <c r="A167" s="123">
        <v>157</v>
      </c>
      <c r="B167" s="318" t="s">
        <v>227</v>
      </c>
      <c r="C167" s="138">
        <v>9949.92</v>
      </c>
      <c r="D167" s="138"/>
      <c r="E167" s="319" t="s">
        <v>640</v>
      </c>
      <c r="F167" s="134" t="s">
        <v>636</v>
      </c>
    </row>
    <row r="168" spans="1:6" s="313" customFormat="1" ht="25.5">
      <c r="A168" s="123">
        <v>158</v>
      </c>
      <c r="B168" s="318" t="s">
        <v>228</v>
      </c>
      <c r="C168" s="138">
        <v>12179.28</v>
      </c>
      <c r="D168" s="138"/>
      <c r="E168" s="319" t="s">
        <v>640</v>
      </c>
      <c r="F168" s="134" t="s">
        <v>636</v>
      </c>
    </row>
    <row r="169" spans="1:6" s="313" customFormat="1" ht="25.5">
      <c r="A169" s="123">
        <v>159</v>
      </c>
      <c r="B169" s="318" t="s">
        <v>229</v>
      </c>
      <c r="C169" s="138">
        <v>30136.2</v>
      </c>
      <c r="D169" s="138"/>
      <c r="E169" s="319" t="s">
        <v>640</v>
      </c>
      <c r="F169" s="134" t="s">
        <v>636</v>
      </c>
    </row>
    <row r="170" spans="1:6" s="313" customFormat="1" ht="25.5">
      <c r="A170" s="123">
        <v>160</v>
      </c>
      <c r="B170" s="318" t="s">
        <v>230</v>
      </c>
      <c r="C170" s="138">
        <v>12373.92</v>
      </c>
      <c r="D170" s="138"/>
      <c r="E170" s="319" t="s">
        <v>640</v>
      </c>
      <c r="F170" s="134" t="s">
        <v>636</v>
      </c>
    </row>
    <row r="171" spans="1:6" s="313" customFormat="1" ht="25.5">
      <c r="A171" s="123">
        <v>161</v>
      </c>
      <c r="B171" s="318" t="s">
        <v>231</v>
      </c>
      <c r="C171" s="138">
        <v>14083.92</v>
      </c>
      <c r="D171" s="138"/>
      <c r="E171" s="319" t="s">
        <v>640</v>
      </c>
      <c r="F171" s="134" t="s">
        <v>636</v>
      </c>
    </row>
    <row r="172" spans="1:6" s="313" customFormat="1" ht="25.5">
      <c r="A172" s="123">
        <v>162</v>
      </c>
      <c r="B172" s="318" t="s">
        <v>232</v>
      </c>
      <c r="C172" s="138">
        <v>31282.560000000001</v>
      </c>
      <c r="D172" s="138"/>
      <c r="E172" s="319" t="s">
        <v>640</v>
      </c>
      <c r="F172" s="134" t="s">
        <v>636</v>
      </c>
    </row>
    <row r="173" spans="1:6" s="313" customFormat="1" ht="25.5">
      <c r="A173" s="123">
        <v>163</v>
      </c>
      <c r="B173" s="318" t="s">
        <v>233</v>
      </c>
      <c r="C173" s="138">
        <v>14317.2</v>
      </c>
      <c r="D173" s="138"/>
      <c r="E173" s="319" t="s">
        <v>640</v>
      </c>
      <c r="F173" s="134" t="s">
        <v>636</v>
      </c>
    </row>
    <row r="174" spans="1:6" s="313" customFormat="1" ht="25.5">
      <c r="A174" s="123">
        <v>164</v>
      </c>
      <c r="B174" s="318" t="s">
        <v>234</v>
      </c>
      <c r="C174" s="138">
        <v>15933.6</v>
      </c>
      <c r="D174" s="138"/>
      <c r="E174" s="319" t="s">
        <v>640</v>
      </c>
      <c r="F174" s="134" t="s">
        <v>636</v>
      </c>
    </row>
    <row r="175" spans="1:6" s="313" customFormat="1" ht="25.5">
      <c r="A175" s="123">
        <v>165</v>
      </c>
      <c r="B175" s="318" t="s">
        <v>55</v>
      </c>
      <c r="C175" s="138">
        <v>145270.9</v>
      </c>
      <c r="D175" s="138"/>
      <c r="E175" s="319" t="s">
        <v>640</v>
      </c>
      <c r="F175" s="134" t="s">
        <v>641</v>
      </c>
    </row>
    <row r="176" spans="1:6" s="313" customFormat="1" ht="25.5">
      <c r="A176" s="123">
        <v>166</v>
      </c>
      <c r="B176" s="318" t="s">
        <v>528</v>
      </c>
      <c r="C176" s="138">
        <v>6790.56</v>
      </c>
      <c r="D176" s="138"/>
      <c r="E176" s="319" t="s">
        <v>640</v>
      </c>
      <c r="F176" s="134" t="s">
        <v>636</v>
      </c>
    </row>
    <row r="177" spans="1:6" s="313" customFormat="1" ht="25.5">
      <c r="A177" s="123">
        <v>167</v>
      </c>
      <c r="B177" s="318" t="s">
        <v>235</v>
      </c>
      <c r="C177" s="138">
        <v>113055.22</v>
      </c>
      <c r="D177" s="138"/>
      <c r="E177" s="319" t="s">
        <v>640</v>
      </c>
      <c r="F177" s="134" t="s">
        <v>636</v>
      </c>
    </row>
    <row r="178" spans="1:6" s="313" customFormat="1" ht="25.5">
      <c r="A178" s="123">
        <v>168</v>
      </c>
      <c r="B178" s="318" t="s">
        <v>236</v>
      </c>
      <c r="C178" s="138">
        <v>7415.64</v>
      </c>
      <c r="D178" s="138"/>
      <c r="E178" s="319" t="s">
        <v>640</v>
      </c>
      <c r="F178" s="134" t="s">
        <v>636</v>
      </c>
    </row>
    <row r="179" spans="1:6" s="313" customFormat="1" ht="25.5">
      <c r="A179" s="123">
        <v>169</v>
      </c>
      <c r="B179" s="318" t="s">
        <v>544</v>
      </c>
      <c r="C179" s="138">
        <v>33703.919999999998</v>
      </c>
      <c r="D179" s="138"/>
      <c r="E179" s="319" t="s">
        <v>640</v>
      </c>
      <c r="F179" s="134" t="s">
        <v>636</v>
      </c>
    </row>
    <row r="180" spans="1:6" s="313" customFormat="1" ht="25.5">
      <c r="A180" s="123">
        <v>170</v>
      </c>
      <c r="B180" s="318" t="s">
        <v>544</v>
      </c>
      <c r="C180" s="138">
        <v>11234.19</v>
      </c>
      <c r="D180" s="138"/>
      <c r="E180" s="319" t="s">
        <v>640</v>
      </c>
      <c r="F180" s="134" t="s">
        <v>641</v>
      </c>
    </row>
    <row r="181" spans="1:6" s="313" customFormat="1" ht="25.5">
      <c r="A181" s="123">
        <v>171</v>
      </c>
      <c r="B181" s="318" t="s">
        <v>549</v>
      </c>
      <c r="C181" s="138">
        <v>19819.439999999999</v>
      </c>
      <c r="D181" s="138"/>
      <c r="E181" s="319" t="s">
        <v>640</v>
      </c>
      <c r="F181" s="134" t="s">
        <v>636</v>
      </c>
    </row>
    <row r="182" spans="1:6" s="313" customFormat="1" ht="25.5">
      <c r="A182" s="123">
        <v>172</v>
      </c>
      <c r="B182" s="318" t="s">
        <v>549</v>
      </c>
      <c r="C182" s="138">
        <v>9085.1200000000008</v>
      </c>
      <c r="D182" s="138"/>
      <c r="E182" s="319" t="s">
        <v>640</v>
      </c>
      <c r="F182" s="134" t="s">
        <v>641</v>
      </c>
    </row>
    <row r="183" spans="1:6" s="313" customFormat="1" ht="25.5">
      <c r="A183" s="123">
        <v>173</v>
      </c>
      <c r="B183" s="318" t="s">
        <v>91</v>
      </c>
      <c r="C183" s="138">
        <v>2885.52</v>
      </c>
      <c r="D183" s="138"/>
      <c r="E183" s="319" t="s">
        <v>640</v>
      </c>
      <c r="F183" s="134" t="s">
        <v>636</v>
      </c>
    </row>
    <row r="184" spans="1:6" s="313" customFormat="1" ht="25.5">
      <c r="A184" s="123">
        <v>174</v>
      </c>
      <c r="B184" s="318" t="s">
        <v>91</v>
      </c>
      <c r="C184" s="138">
        <v>13591.52</v>
      </c>
      <c r="D184" s="138"/>
      <c r="E184" s="319" t="s">
        <v>640</v>
      </c>
      <c r="F184" s="134" t="s">
        <v>641</v>
      </c>
    </row>
    <row r="185" spans="1:6" s="313" customFormat="1" ht="25.5">
      <c r="A185" s="123">
        <v>175</v>
      </c>
      <c r="B185" s="318" t="s">
        <v>550</v>
      </c>
      <c r="C185" s="138">
        <v>27079.32</v>
      </c>
      <c r="D185" s="138"/>
      <c r="E185" s="319" t="s">
        <v>640</v>
      </c>
      <c r="F185" s="134" t="s">
        <v>636</v>
      </c>
    </row>
    <row r="186" spans="1:6" s="313" customFormat="1" ht="25.5">
      <c r="A186" s="123">
        <v>176</v>
      </c>
      <c r="B186" s="318" t="s">
        <v>550</v>
      </c>
      <c r="C186" s="138">
        <v>6557.5</v>
      </c>
      <c r="D186" s="138"/>
      <c r="E186" s="319" t="s">
        <v>640</v>
      </c>
      <c r="F186" s="134" t="s">
        <v>639</v>
      </c>
    </row>
    <row r="187" spans="1:6" s="313" customFormat="1" ht="20.25" customHeight="1">
      <c r="A187" s="123">
        <v>177</v>
      </c>
      <c r="B187" s="318" t="s">
        <v>550</v>
      </c>
      <c r="C187" s="138">
        <v>7604</v>
      </c>
      <c r="D187" s="138"/>
      <c r="E187" s="319" t="s">
        <v>640</v>
      </c>
      <c r="F187" s="134" t="s">
        <v>641</v>
      </c>
    </row>
    <row r="188" spans="1:6" s="313" customFormat="1" ht="25.5">
      <c r="A188" s="123">
        <v>178</v>
      </c>
      <c r="B188" s="318" t="s">
        <v>630</v>
      </c>
      <c r="C188" s="138">
        <v>7543.2</v>
      </c>
      <c r="D188" s="138"/>
      <c r="E188" s="319" t="s">
        <v>640</v>
      </c>
      <c r="F188" s="134" t="s">
        <v>636</v>
      </c>
    </row>
    <row r="189" spans="1:6" s="313" customFormat="1" ht="25.5">
      <c r="A189" s="123">
        <v>179</v>
      </c>
      <c r="B189" s="318" t="s">
        <v>630</v>
      </c>
      <c r="C189" s="138">
        <v>-184902.16</v>
      </c>
      <c r="D189" s="138"/>
      <c r="E189" s="319" t="s">
        <v>640</v>
      </c>
      <c r="F189" s="134" t="s">
        <v>639</v>
      </c>
    </row>
    <row r="190" spans="1:6" s="313" customFormat="1" ht="25.5">
      <c r="A190" s="123">
        <v>180</v>
      </c>
      <c r="B190" s="318" t="s">
        <v>631</v>
      </c>
      <c r="C190" s="138">
        <v>3197099.96</v>
      </c>
      <c r="D190" s="138"/>
      <c r="E190" s="319" t="s">
        <v>640</v>
      </c>
      <c r="F190" s="134" t="s">
        <v>636</v>
      </c>
    </row>
    <row r="191" spans="1:6" s="313" customFormat="1" ht="25.5">
      <c r="A191" s="123">
        <v>181</v>
      </c>
      <c r="B191" s="318" t="s">
        <v>632</v>
      </c>
      <c r="C191" s="138">
        <v>12737.16</v>
      </c>
      <c r="D191" s="138"/>
      <c r="E191" s="319" t="s">
        <v>640</v>
      </c>
      <c r="F191" s="134" t="s">
        <v>636</v>
      </c>
    </row>
    <row r="192" spans="1:6" s="313" customFormat="1" ht="21.75" customHeight="1">
      <c r="A192" s="123">
        <v>182</v>
      </c>
      <c r="B192" s="318" t="s">
        <v>632</v>
      </c>
      <c r="C192" s="138">
        <v>44561</v>
      </c>
      <c r="D192" s="138"/>
      <c r="E192" s="319" t="s">
        <v>640</v>
      </c>
      <c r="F192" s="134" t="s">
        <v>697</v>
      </c>
    </row>
    <row r="193" spans="1:6" s="313" customFormat="1" ht="25.5">
      <c r="A193" s="123">
        <v>183</v>
      </c>
      <c r="B193" s="318" t="s">
        <v>0</v>
      </c>
      <c r="C193" s="138">
        <v>16811.04</v>
      </c>
      <c r="D193" s="138"/>
      <c r="E193" s="319" t="s">
        <v>640</v>
      </c>
      <c r="F193" s="134" t="s">
        <v>636</v>
      </c>
    </row>
    <row r="194" spans="1:6" s="313" customFormat="1" ht="25.5">
      <c r="A194" s="123">
        <v>184</v>
      </c>
      <c r="B194" s="318" t="s">
        <v>0</v>
      </c>
      <c r="C194" s="138">
        <v>8836.9500000000007</v>
      </c>
      <c r="D194" s="138"/>
      <c r="E194" s="319" t="s">
        <v>640</v>
      </c>
      <c r="F194" s="134" t="s">
        <v>641</v>
      </c>
    </row>
    <row r="195" spans="1:6" s="313" customFormat="1" ht="25.5">
      <c r="A195" s="123">
        <v>185</v>
      </c>
      <c r="B195" s="318" t="s">
        <v>237</v>
      </c>
      <c r="C195" s="138">
        <v>12522.24</v>
      </c>
      <c r="D195" s="138"/>
      <c r="E195" s="319" t="s">
        <v>640</v>
      </c>
      <c r="F195" s="134" t="s">
        <v>636</v>
      </c>
    </row>
    <row r="196" spans="1:6" s="313" customFormat="1" ht="25.5">
      <c r="A196" s="123">
        <v>186</v>
      </c>
      <c r="B196" s="318" t="s">
        <v>761</v>
      </c>
      <c r="C196" s="138">
        <v>8288.0400000000009</v>
      </c>
      <c r="D196" s="138"/>
      <c r="E196" s="319" t="s">
        <v>640</v>
      </c>
      <c r="F196" s="134" t="s">
        <v>636</v>
      </c>
    </row>
    <row r="197" spans="1:6" s="313" customFormat="1" ht="25.5">
      <c r="A197" s="123">
        <v>187</v>
      </c>
      <c r="B197" s="318" t="s">
        <v>238</v>
      </c>
      <c r="C197" s="138">
        <v>12801.6</v>
      </c>
      <c r="D197" s="138"/>
      <c r="E197" s="319" t="s">
        <v>640</v>
      </c>
      <c r="F197" s="134" t="s">
        <v>636</v>
      </c>
    </row>
    <row r="198" spans="1:6" s="313" customFormat="1" ht="25.5">
      <c r="A198" s="123">
        <v>188</v>
      </c>
      <c r="B198" s="318" t="s">
        <v>532</v>
      </c>
      <c r="C198" s="138">
        <v>40316.379999999997</v>
      </c>
      <c r="D198" s="138"/>
      <c r="E198" s="319" t="s">
        <v>640</v>
      </c>
      <c r="F198" s="134" t="s">
        <v>636</v>
      </c>
    </row>
    <row r="199" spans="1:6" s="313" customFormat="1" ht="25.5">
      <c r="A199" s="123">
        <v>189</v>
      </c>
      <c r="B199" s="323" t="s">
        <v>239</v>
      </c>
      <c r="C199" s="138">
        <v>30571.08</v>
      </c>
      <c r="D199" s="138"/>
      <c r="E199" s="319" t="s">
        <v>640</v>
      </c>
      <c r="F199" s="134" t="s">
        <v>636</v>
      </c>
    </row>
    <row r="200" spans="1:6" s="313" customFormat="1" ht="25.5">
      <c r="A200" s="123">
        <v>190</v>
      </c>
      <c r="B200" s="318" t="s">
        <v>240</v>
      </c>
      <c r="C200" s="138">
        <v>18310.68</v>
      </c>
      <c r="D200" s="138"/>
      <c r="E200" s="319" t="s">
        <v>640</v>
      </c>
      <c r="F200" s="134" t="s">
        <v>636</v>
      </c>
    </row>
    <row r="201" spans="1:6" s="313" customFormat="1" ht="25.5">
      <c r="A201" s="123">
        <v>191</v>
      </c>
      <c r="B201" s="318" t="s">
        <v>241</v>
      </c>
      <c r="C201" s="138">
        <v>35227.440000000002</v>
      </c>
      <c r="D201" s="138"/>
      <c r="E201" s="319" t="s">
        <v>640</v>
      </c>
      <c r="F201" s="134" t="s">
        <v>636</v>
      </c>
    </row>
    <row r="202" spans="1:6" s="313" customFormat="1" ht="25.5">
      <c r="A202" s="123">
        <v>192</v>
      </c>
      <c r="B202" s="318" t="s">
        <v>242</v>
      </c>
      <c r="C202" s="138">
        <v>25455.48</v>
      </c>
      <c r="D202" s="138"/>
      <c r="E202" s="319" t="s">
        <v>640</v>
      </c>
      <c r="F202" s="134" t="s">
        <v>636</v>
      </c>
    </row>
    <row r="203" spans="1:6" s="313" customFormat="1" ht="25.5">
      <c r="A203" s="123">
        <v>193</v>
      </c>
      <c r="B203" s="318" t="s">
        <v>533</v>
      </c>
      <c r="C203" s="138">
        <v>32706.36</v>
      </c>
      <c r="D203" s="138"/>
      <c r="E203" s="319" t="s">
        <v>640</v>
      </c>
      <c r="F203" s="134" t="s">
        <v>636</v>
      </c>
    </row>
    <row r="204" spans="1:6" s="313" customFormat="1" ht="25.5">
      <c r="A204" s="123">
        <v>194</v>
      </c>
      <c r="B204" s="318" t="s">
        <v>243</v>
      </c>
      <c r="C204" s="138">
        <v>22109.52</v>
      </c>
      <c r="D204" s="138"/>
      <c r="E204" s="319" t="s">
        <v>640</v>
      </c>
      <c r="F204" s="134" t="s">
        <v>636</v>
      </c>
    </row>
    <row r="205" spans="1:6" s="313" customFormat="1" ht="25.5">
      <c r="A205" s="123">
        <v>195</v>
      </c>
      <c r="B205" s="318" t="s">
        <v>244</v>
      </c>
      <c r="C205" s="138">
        <v>18849.72</v>
      </c>
      <c r="D205" s="138"/>
      <c r="E205" s="319" t="s">
        <v>640</v>
      </c>
      <c r="F205" s="134" t="s">
        <v>636</v>
      </c>
    </row>
    <row r="206" spans="1:6" s="313" customFormat="1" ht="27" customHeight="1">
      <c r="A206" s="123">
        <v>196</v>
      </c>
      <c r="B206" s="321" t="s">
        <v>245</v>
      </c>
      <c r="C206" s="138">
        <v>18227.64</v>
      </c>
      <c r="D206" s="138"/>
      <c r="E206" s="319" t="s">
        <v>640</v>
      </c>
      <c r="F206" s="134" t="s">
        <v>636</v>
      </c>
    </row>
    <row r="207" spans="1:6" s="313" customFormat="1" ht="27.75" customHeight="1">
      <c r="A207" s="123">
        <v>197</v>
      </c>
      <c r="B207" s="318" t="s">
        <v>246</v>
      </c>
      <c r="C207" s="138">
        <v>36950.04</v>
      </c>
      <c r="D207" s="138"/>
      <c r="E207" s="319" t="s">
        <v>640</v>
      </c>
      <c r="F207" s="134" t="s">
        <v>636</v>
      </c>
    </row>
    <row r="208" spans="1:6" s="313" customFormat="1" ht="25.5">
      <c r="A208" s="123">
        <v>198</v>
      </c>
      <c r="B208" s="318" t="s">
        <v>247</v>
      </c>
      <c r="C208" s="138">
        <v>13205.64</v>
      </c>
      <c r="D208" s="138"/>
      <c r="E208" s="319" t="s">
        <v>640</v>
      </c>
      <c r="F208" s="134" t="s">
        <v>636</v>
      </c>
    </row>
    <row r="209" spans="1:6" s="313" customFormat="1" ht="25.5">
      <c r="A209" s="123">
        <v>199</v>
      </c>
      <c r="B209" s="321" t="s">
        <v>248</v>
      </c>
      <c r="C209" s="138">
        <v>17341.2</v>
      </c>
      <c r="D209" s="138"/>
      <c r="E209" s="319" t="s">
        <v>640</v>
      </c>
      <c r="F209" s="134" t="s">
        <v>636</v>
      </c>
    </row>
    <row r="210" spans="1:6" s="313" customFormat="1" ht="25.5">
      <c r="A210" s="123">
        <v>200</v>
      </c>
      <c r="B210" s="318" t="s">
        <v>762</v>
      </c>
      <c r="C210" s="138">
        <v>56278.44</v>
      </c>
      <c r="D210" s="138"/>
      <c r="E210" s="319" t="s">
        <v>640</v>
      </c>
      <c r="F210" s="134" t="s">
        <v>636</v>
      </c>
    </row>
    <row r="211" spans="1:6" s="313" customFormat="1" ht="25.5">
      <c r="A211" s="123">
        <v>201</v>
      </c>
      <c r="B211" s="318" t="s">
        <v>763</v>
      </c>
      <c r="C211" s="138">
        <v>42337.08</v>
      </c>
      <c r="D211" s="138"/>
      <c r="E211" s="319" t="s">
        <v>640</v>
      </c>
      <c r="F211" s="134" t="s">
        <v>636</v>
      </c>
    </row>
    <row r="212" spans="1:6" s="313" customFormat="1" ht="25.5">
      <c r="A212" s="123">
        <v>202</v>
      </c>
      <c r="B212" s="318" t="s">
        <v>703</v>
      </c>
      <c r="C212" s="138">
        <v>40137.879999999997</v>
      </c>
      <c r="D212" s="138"/>
      <c r="E212" s="319" t="s">
        <v>640</v>
      </c>
      <c r="F212" s="134" t="s">
        <v>636</v>
      </c>
    </row>
    <row r="213" spans="1:6" s="313" customFormat="1" ht="25.5">
      <c r="A213" s="123">
        <v>203</v>
      </c>
      <c r="B213" s="318" t="s">
        <v>249</v>
      </c>
      <c r="C213" s="138">
        <v>17136</v>
      </c>
      <c r="D213" s="138"/>
      <c r="E213" s="319" t="s">
        <v>640</v>
      </c>
      <c r="F213" s="134" t="s">
        <v>636</v>
      </c>
    </row>
    <row r="214" spans="1:6" s="313" customFormat="1" ht="25.5">
      <c r="A214" s="123">
        <v>204</v>
      </c>
      <c r="B214" s="318" t="s">
        <v>649</v>
      </c>
      <c r="C214" s="138">
        <v>20232.96</v>
      </c>
      <c r="D214" s="138"/>
      <c r="E214" s="319" t="s">
        <v>640</v>
      </c>
      <c r="F214" s="134" t="s">
        <v>636</v>
      </c>
    </row>
    <row r="215" spans="1:6" s="313" customFormat="1" ht="25.5">
      <c r="A215" s="123">
        <v>205</v>
      </c>
      <c r="B215" s="318" t="s">
        <v>250</v>
      </c>
      <c r="C215" s="138">
        <v>24344.880000000001</v>
      </c>
      <c r="D215" s="138"/>
      <c r="E215" s="319" t="s">
        <v>640</v>
      </c>
      <c r="F215" s="134" t="s">
        <v>636</v>
      </c>
    </row>
    <row r="216" spans="1:6" s="313" customFormat="1" ht="27.75" customHeight="1">
      <c r="A216" s="123">
        <v>206</v>
      </c>
      <c r="B216" s="318" t="s">
        <v>251</v>
      </c>
      <c r="C216" s="138">
        <v>28141.15</v>
      </c>
      <c r="D216" s="138"/>
      <c r="E216" s="319" t="s">
        <v>640</v>
      </c>
      <c r="F216" s="134" t="s">
        <v>636</v>
      </c>
    </row>
    <row r="217" spans="1:6" s="313" customFormat="1" ht="25.5" customHeight="1">
      <c r="A217" s="123">
        <v>207</v>
      </c>
      <c r="B217" s="318" t="s">
        <v>252</v>
      </c>
      <c r="C217" s="138">
        <v>42641.4</v>
      </c>
      <c r="D217" s="138"/>
      <c r="E217" s="319" t="s">
        <v>640</v>
      </c>
      <c r="F217" s="134" t="s">
        <v>636</v>
      </c>
    </row>
    <row r="218" spans="1:6" s="313" customFormat="1" ht="25.5">
      <c r="A218" s="123">
        <v>208</v>
      </c>
      <c r="B218" s="318" t="s">
        <v>80</v>
      </c>
      <c r="C218" s="138">
        <v>49239.24</v>
      </c>
      <c r="D218" s="138"/>
      <c r="E218" s="319" t="s">
        <v>640</v>
      </c>
      <c r="F218" s="134" t="s">
        <v>636</v>
      </c>
    </row>
    <row r="219" spans="1:6" s="313" customFormat="1" ht="25.5">
      <c r="A219" s="123">
        <v>209</v>
      </c>
      <c r="B219" s="324" t="s">
        <v>253</v>
      </c>
      <c r="C219" s="138">
        <v>10919.73</v>
      </c>
      <c r="D219" s="138"/>
      <c r="E219" s="319" t="s">
        <v>640</v>
      </c>
      <c r="F219" s="134" t="s">
        <v>636</v>
      </c>
    </row>
    <row r="220" spans="1:6" s="313" customFormat="1" ht="25.5">
      <c r="A220" s="123">
        <v>210</v>
      </c>
      <c r="B220" s="318" t="s">
        <v>254</v>
      </c>
      <c r="C220" s="138">
        <v>28996.2</v>
      </c>
      <c r="D220" s="138"/>
      <c r="E220" s="319" t="s">
        <v>640</v>
      </c>
      <c r="F220" s="134" t="s">
        <v>636</v>
      </c>
    </row>
    <row r="221" spans="1:6" s="313" customFormat="1" ht="25.5">
      <c r="A221" s="123">
        <v>211</v>
      </c>
      <c r="B221" s="318" t="s">
        <v>255</v>
      </c>
      <c r="C221" s="138">
        <v>11310</v>
      </c>
      <c r="D221" s="138"/>
      <c r="E221" s="319" t="s">
        <v>640</v>
      </c>
      <c r="F221" s="134" t="s">
        <v>636</v>
      </c>
    </row>
    <row r="222" spans="1:6" s="313" customFormat="1" ht="25.5">
      <c r="A222" s="123">
        <v>212</v>
      </c>
      <c r="B222" s="318" t="s">
        <v>704</v>
      </c>
      <c r="C222" s="138">
        <v>13469.33</v>
      </c>
      <c r="D222" s="138"/>
      <c r="E222" s="319" t="s">
        <v>640</v>
      </c>
      <c r="F222" s="134" t="s">
        <v>636</v>
      </c>
    </row>
    <row r="223" spans="1:6" s="313" customFormat="1" ht="25.5">
      <c r="A223" s="123">
        <v>213</v>
      </c>
      <c r="B223" s="318" t="s">
        <v>650</v>
      </c>
      <c r="C223" s="138">
        <v>23895.360000000001</v>
      </c>
      <c r="D223" s="138"/>
      <c r="E223" s="319" t="s">
        <v>640</v>
      </c>
      <c r="F223" s="134" t="s">
        <v>636</v>
      </c>
    </row>
    <row r="224" spans="1:6" s="313" customFormat="1" ht="25.5">
      <c r="A224" s="123">
        <v>214</v>
      </c>
      <c r="B224" s="318" t="s">
        <v>539</v>
      </c>
      <c r="C224" s="138">
        <v>38224.199999999997</v>
      </c>
      <c r="D224" s="138"/>
      <c r="E224" s="319" t="s">
        <v>640</v>
      </c>
      <c r="F224" s="134" t="s">
        <v>636</v>
      </c>
    </row>
    <row r="225" spans="1:6" s="313" customFormat="1" ht="25.5">
      <c r="A225" s="123">
        <v>215</v>
      </c>
      <c r="B225" s="318" t="s">
        <v>764</v>
      </c>
      <c r="C225" s="138">
        <v>29485.78</v>
      </c>
      <c r="D225" s="138"/>
      <c r="E225" s="319" t="s">
        <v>640</v>
      </c>
      <c r="F225" s="134" t="s">
        <v>636</v>
      </c>
    </row>
    <row r="226" spans="1:6" s="313" customFormat="1" ht="25.5">
      <c r="A226" s="123">
        <v>216</v>
      </c>
      <c r="B226" s="318" t="s">
        <v>534</v>
      </c>
      <c r="C226" s="138">
        <v>24457.32</v>
      </c>
      <c r="D226" s="138"/>
      <c r="E226" s="319" t="s">
        <v>640</v>
      </c>
      <c r="F226" s="134" t="s">
        <v>636</v>
      </c>
    </row>
    <row r="227" spans="1:6" s="313" customFormat="1" ht="25.5">
      <c r="A227" s="123">
        <v>217</v>
      </c>
      <c r="B227" s="318" t="s">
        <v>705</v>
      </c>
      <c r="C227" s="138">
        <v>10281.719999999999</v>
      </c>
      <c r="D227" s="138"/>
      <c r="E227" s="319" t="s">
        <v>640</v>
      </c>
      <c r="F227" s="134" t="s">
        <v>636</v>
      </c>
    </row>
    <row r="228" spans="1:6" s="313" customFormat="1" ht="25.5">
      <c r="A228" s="123">
        <v>218</v>
      </c>
      <c r="B228" s="318" t="s">
        <v>536</v>
      </c>
      <c r="C228" s="138">
        <v>20377.8</v>
      </c>
      <c r="D228" s="138"/>
      <c r="E228" s="319" t="s">
        <v>640</v>
      </c>
      <c r="F228" s="134" t="s">
        <v>636</v>
      </c>
    </row>
    <row r="229" spans="1:6" s="313" customFormat="1" ht="25.5">
      <c r="A229" s="123">
        <v>219</v>
      </c>
      <c r="B229" s="318" t="s">
        <v>655</v>
      </c>
      <c r="C229" s="138">
        <v>19014.48</v>
      </c>
      <c r="D229" s="138"/>
      <c r="E229" s="319" t="s">
        <v>640</v>
      </c>
      <c r="F229" s="134" t="s">
        <v>636</v>
      </c>
    </row>
    <row r="230" spans="1:6" s="313" customFormat="1" ht="25.5">
      <c r="A230" s="123">
        <v>220</v>
      </c>
      <c r="B230" s="318" t="s">
        <v>256</v>
      </c>
      <c r="C230" s="138">
        <v>21873.72</v>
      </c>
      <c r="D230" s="138"/>
      <c r="E230" s="319" t="s">
        <v>640</v>
      </c>
      <c r="F230" s="134" t="s">
        <v>636</v>
      </c>
    </row>
    <row r="231" spans="1:6" s="313" customFormat="1" ht="25.5">
      <c r="A231" s="123">
        <v>221</v>
      </c>
      <c r="B231" s="318" t="s">
        <v>257</v>
      </c>
      <c r="C231" s="138">
        <v>13790.88</v>
      </c>
      <c r="D231" s="138"/>
      <c r="E231" s="319" t="s">
        <v>640</v>
      </c>
      <c r="F231" s="134" t="s">
        <v>636</v>
      </c>
    </row>
    <row r="232" spans="1:6" s="313" customFormat="1" ht="25.5">
      <c r="A232" s="123">
        <v>222</v>
      </c>
      <c r="B232" s="318" t="s">
        <v>535</v>
      </c>
      <c r="C232" s="138">
        <v>23123.88</v>
      </c>
      <c r="D232" s="138"/>
      <c r="E232" s="319" t="s">
        <v>640</v>
      </c>
      <c r="F232" s="134" t="s">
        <v>636</v>
      </c>
    </row>
    <row r="233" spans="1:6" s="313" customFormat="1" ht="25.5">
      <c r="A233" s="123">
        <v>223</v>
      </c>
      <c r="B233" s="318" t="s">
        <v>765</v>
      </c>
      <c r="C233" s="138">
        <v>14336.64</v>
      </c>
      <c r="D233" s="138"/>
      <c r="E233" s="319" t="s">
        <v>640</v>
      </c>
      <c r="F233" s="134" t="s">
        <v>636</v>
      </c>
    </row>
    <row r="234" spans="1:6" s="313" customFormat="1" ht="25.5">
      <c r="A234" s="123">
        <v>224</v>
      </c>
      <c r="B234" s="318" t="s">
        <v>752</v>
      </c>
      <c r="C234" s="138">
        <v>29330.9</v>
      </c>
      <c r="D234" s="138"/>
      <c r="E234" s="319" t="s">
        <v>640</v>
      </c>
      <c r="F234" s="134" t="s">
        <v>636</v>
      </c>
    </row>
    <row r="235" spans="1:6" s="313" customFormat="1" ht="25.5">
      <c r="A235" s="123">
        <v>225</v>
      </c>
      <c r="B235" s="318" t="s">
        <v>258</v>
      </c>
      <c r="C235" s="138">
        <v>12584.88</v>
      </c>
      <c r="D235" s="138"/>
      <c r="E235" s="319" t="s">
        <v>640</v>
      </c>
      <c r="F235" s="134" t="s">
        <v>636</v>
      </c>
    </row>
    <row r="236" spans="1:6" s="313" customFormat="1" ht="25.5">
      <c r="A236" s="123">
        <v>226</v>
      </c>
      <c r="B236" s="318" t="s">
        <v>73</v>
      </c>
      <c r="C236" s="138">
        <v>9827.52</v>
      </c>
      <c r="D236" s="138"/>
      <c r="E236" s="319" t="s">
        <v>640</v>
      </c>
      <c r="F236" s="134" t="s">
        <v>636</v>
      </c>
    </row>
    <row r="237" spans="1:6" s="313" customFormat="1" ht="25.9" customHeight="1">
      <c r="A237" s="123">
        <v>227</v>
      </c>
      <c r="B237" s="318" t="s">
        <v>260</v>
      </c>
      <c r="C237" s="138">
        <v>15520.44</v>
      </c>
      <c r="D237" s="138"/>
      <c r="E237" s="319" t="s">
        <v>640</v>
      </c>
      <c r="F237" s="134" t="s">
        <v>636</v>
      </c>
    </row>
    <row r="238" spans="1:6" ht="25.9" customHeight="1">
      <c r="A238" s="123">
        <v>228</v>
      </c>
      <c r="B238" s="336" t="s">
        <v>545</v>
      </c>
      <c r="C238" s="337"/>
      <c r="D238" s="337">
        <v>79382.8</v>
      </c>
      <c r="E238" s="338" t="s">
        <v>118</v>
      </c>
      <c r="F238" s="339" t="s">
        <v>119</v>
      </c>
    </row>
    <row r="239" spans="1:6" ht="25.9" customHeight="1">
      <c r="A239" s="123">
        <v>229</v>
      </c>
      <c r="B239" s="336" t="s">
        <v>546</v>
      </c>
      <c r="C239" s="337"/>
      <c r="D239" s="337">
        <v>36000</v>
      </c>
      <c r="E239" s="338" t="s">
        <v>118</v>
      </c>
      <c r="F239" s="339" t="s">
        <v>120</v>
      </c>
    </row>
    <row r="240" spans="1:6" ht="21.6" customHeight="1">
      <c r="A240" s="123">
        <v>230</v>
      </c>
      <c r="B240" s="336" t="s">
        <v>546</v>
      </c>
      <c r="C240" s="337"/>
      <c r="D240" s="337">
        <v>69808.56</v>
      </c>
      <c r="E240" s="338" t="s">
        <v>118</v>
      </c>
      <c r="F240" s="339" t="s">
        <v>122</v>
      </c>
    </row>
    <row r="241" spans="1:7" ht="21.6" customHeight="1">
      <c r="A241" s="123">
        <v>231</v>
      </c>
      <c r="B241" s="340" t="s">
        <v>547</v>
      </c>
      <c r="C241" s="316"/>
      <c r="D241" s="316">
        <v>11715</v>
      </c>
      <c r="E241" s="314" t="s">
        <v>121</v>
      </c>
      <c r="F241" s="315" t="s">
        <v>123</v>
      </c>
    </row>
    <row r="242" spans="1:7" ht="21.6" customHeight="1">
      <c r="A242" s="123">
        <v>232</v>
      </c>
      <c r="B242" s="318" t="s">
        <v>548</v>
      </c>
      <c r="C242" s="138"/>
      <c r="D242" s="138">
        <v>80780.649999999994</v>
      </c>
      <c r="E242" s="319" t="s">
        <v>121</v>
      </c>
      <c r="F242" s="134" t="s">
        <v>124</v>
      </c>
    </row>
    <row r="243" spans="1:7" ht="21.75" customHeight="1">
      <c r="A243" s="123">
        <v>233</v>
      </c>
      <c r="B243" s="318" t="s">
        <v>548</v>
      </c>
      <c r="C243" s="138"/>
      <c r="D243" s="138">
        <v>6260.4</v>
      </c>
      <c r="E243" s="319" t="s">
        <v>118</v>
      </c>
      <c r="F243" s="134" t="s">
        <v>125</v>
      </c>
    </row>
    <row r="244" spans="1:7" ht="21.75" customHeight="1">
      <c r="A244" s="123">
        <v>234</v>
      </c>
      <c r="B244" s="318" t="s">
        <v>548</v>
      </c>
      <c r="C244" s="138"/>
      <c r="D244" s="138">
        <v>42223.42</v>
      </c>
      <c r="E244" s="319" t="s">
        <v>126</v>
      </c>
      <c r="F244" s="134" t="s">
        <v>127</v>
      </c>
    </row>
    <row r="245" spans="1:7">
      <c r="A245" s="127" t="s">
        <v>90</v>
      </c>
      <c r="B245" s="128" t="s">
        <v>90</v>
      </c>
      <c r="C245" s="360">
        <f>SUM(C11:C240)</f>
        <v>7705639.160000002</v>
      </c>
      <c r="D245" s="360">
        <f>SUM(D11:D244)</f>
        <v>326170.83</v>
      </c>
      <c r="E245" s="127"/>
      <c r="F245" s="128" t="s">
        <v>90</v>
      </c>
    </row>
    <row r="250" spans="1:7">
      <c r="D250" s="300" t="s">
        <v>738</v>
      </c>
    </row>
    <row r="251" spans="1:7">
      <c r="B251" s="300" t="s">
        <v>52</v>
      </c>
      <c r="C251" s="437" t="s">
        <v>51</v>
      </c>
      <c r="D251" s="437"/>
      <c r="F251" s="438" t="s">
        <v>50</v>
      </c>
      <c r="G251" s="438"/>
    </row>
    <row r="252" spans="1:7">
      <c r="B252" s="300" t="s">
        <v>49</v>
      </c>
      <c r="C252" s="431" t="s">
        <v>48</v>
      </c>
      <c r="D252" s="431"/>
      <c r="E252" s="295"/>
      <c r="F252" s="438" t="s">
        <v>47</v>
      </c>
      <c r="G252" s="438"/>
    </row>
    <row r="261" spans="6:6">
      <c r="F261" s="294" t="s">
        <v>634</v>
      </c>
    </row>
  </sheetData>
  <mergeCells count="7">
    <mergeCell ref="C252:D252"/>
    <mergeCell ref="F251:G251"/>
    <mergeCell ref="F252:G252"/>
    <mergeCell ref="D1:F1"/>
    <mergeCell ref="D4:F4"/>
    <mergeCell ref="A7:F8"/>
    <mergeCell ref="C251:D251"/>
  </mergeCells>
  <phoneticPr fontId="0" type="noConversion"/>
  <printOptions horizontalCentered="1"/>
  <pageMargins left="0.78740157480314965" right="0.78740157480314965" top="0.74803149606299213" bottom="0.70866141732283472" header="0.51181102362204722" footer="0.51181102362204722"/>
  <pageSetup paperSize="9" scale="59" orientation="portrait" verticalDpi="598" r:id="rId1"/>
  <headerFooter alignWithMargins="0"/>
  <colBreaks count="1" manualBreakCount="1">
    <brk id="6" max="1048575" man="1"/>
  </colBreaks>
</worksheet>
</file>

<file path=xl/worksheets/sheet16.xml><?xml version="1.0" encoding="utf-8"?>
<worksheet xmlns="http://schemas.openxmlformats.org/spreadsheetml/2006/main" xmlns:r="http://schemas.openxmlformats.org/officeDocument/2006/relationships">
  <dimension ref="A1:I69"/>
  <sheetViews>
    <sheetView tabSelected="1" topLeftCell="A40" zoomScaleSheetLayoutView="100" workbookViewId="0">
      <selection activeCell="I57" sqref="I57"/>
    </sheetView>
  </sheetViews>
  <sheetFormatPr defaultColWidth="9.28515625" defaultRowHeight="12.75"/>
  <cols>
    <col min="1" max="1" width="3.7109375" style="288" customWidth="1"/>
    <col min="2" max="2" width="62.42578125" style="288" customWidth="1"/>
    <col min="3" max="3" width="17.42578125" style="288" customWidth="1"/>
    <col min="4" max="4" width="19.28515625" style="288" customWidth="1"/>
    <col min="5" max="5" width="14.42578125" style="350" customWidth="1"/>
    <col min="6" max="6" width="23" style="288" customWidth="1"/>
    <col min="7" max="16384" width="9.28515625" style="124"/>
  </cols>
  <sheetData>
    <row r="1" spans="1:9">
      <c r="D1" s="440" t="s">
        <v>89</v>
      </c>
      <c r="E1" s="440"/>
      <c r="F1" s="440"/>
    </row>
    <row r="2" spans="1:9">
      <c r="B2" s="289" t="s">
        <v>67</v>
      </c>
      <c r="F2" s="351" t="s">
        <v>66</v>
      </c>
      <c r="H2" s="284"/>
    </row>
    <row r="3" spans="1:9">
      <c r="B3" s="290" t="s">
        <v>65</v>
      </c>
      <c r="F3" s="351" t="s">
        <v>64</v>
      </c>
      <c r="I3" s="283"/>
    </row>
    <row r="4" spans="1:9">
      <c r="B4" s="290" t="s">
        <v>63</v>
      </c>
      <c r="E4" s="438" t="s">
        <v>62</v>
      </c>
      <c r="F4" s="438"/>
      <c r="I4" s="131"/>
    </row>
    <row r="5" spans="1:9">
      <c r="I5" s="132" t="s">
        <v>88</v>
      </c>
    </row>
    <row r="6" spans="1:9">
      <c r="I6" s="132" t="s">
        <v>87</v>
      </c>
    </row>
    <row r="7" spans="1:9" ht="30" customHeight="1">
      <c r="A7" s="441" t="s">
        <v>666</v>
      </c>
      <c r="B7" s="441"/>
      <c r="C7" s="441"/>
      <c r="D7" s="441"/>
      <c r="E7" s="441"/>
      <c r="F7" s="441"/>
      <c r="I7" s="34" t="s">
        <v>86</v>
      </c>
    </row>
    <row r="8" spans="1:9" ht="28.5" customHeight="1">
      <c r="A8" s="441"/>
      <c r="B8" s="441"/>
      <c r="C8" s="441"/>
      <c r="D8" s="441"/>
      <c r="E8" s="441"/>
      <c r="F8" s="441"/>
    </row>
    <row r="9" spans="1:9" ht="4.5" customHeight="1">
      <c r="B9" s="291"/>
      <c r="C9" s="291"/>
      <c r="D9" s="291"/>
    </row>
    <row r="10" spans="1:9" ht="100.5" customHeight="1">
      <c r="A10" s="122" t="s">
        <v>263</v>
      </c>
      <c r="B10" s="120" t="s">
        <v>61</v>
      </c>
      <c r="C10" s="120" t="s">
        <v>85</v>
      </c>
      <c r="D10" s="120" t="s">
        <v>84</v>
      </c>
      <c r="E10" s="120" t="s">
        <v>83</v>
      </c>
      <c r="F10" s="120" t="s">
        <v>82</v>
      </c>
    </row>
    <row r="11" spans="1:9" s="446" customFormat="1" ht="25.5" customHeight="1">
      <c r="A11" s="336">
        <v>1</v>
      </c>
      <c r="B11" s="326" t="s">
        <v>706</v>
      </c>
      <c r="C11" s="444">
        <v>7973.27</v>
      </c>
      <c r="D11" s="444">
        <v>0</v>
      </c>
      <c r="E11" s="445" t="s">
        <v>628</v>
      </c>
      <c r="F11" s="445" t="s">
        <v>652</v>
      </c>
    </row>
    <row r="12" spans="1:9" s="446" customFormat="1" ht="25.5" customHeight="1">
      <c r="A12" s="336">
        <v>2</v>
      </c>
      <c r="B12" s="326" t="s">
        <v>225</v>
      </c>
      <c r="C12" s="444">
        <v>-40008.160000000003</v>
      </c>
      <c r="D12" s="444">
        <v>0</v>
      </c>
      <c r="E12" s="445" t="s">
        <v>628</v>
      </c>
      <c r="F12" s="445" t="s">
        <v>652</v>
      </c>
    </row>
    <row r="13" spans="1:9" s="446" customFormat="1" ht="25.5" customHeight="1">
      <c r="A13" s="336">
        <v>3</v>
      </c>
      <c r="B13" s="326" t="s">
        <v>653</v>
      </c>
      <c r="C13" s="444">
        <v>6462.45</v>
      </c>
      <c r="D13" s="444">
        <v>0</v>
      </c>
      <c r="E13" s="445" t="s">
        <v>628</v>
      </c>
      <c r="F13" s="445" t="s">
        <v>652</v>
      </c>
    </row>
    <row r="14" spans="1:9" s="446" customFormat="1" ht="25.5" customHeight="1">
      <c r="A14" s="336">
        <v>4</v>
      </c>
      <c r="B14" s="326" t="s">
        <v>531</v>
      </c>
      <c r="C14" s="444">
        <v>6606.56</v>
      </c>
      <c r="D14" s="444">
        <v>0</v>
      </c>
      <c r="E14" s="445" t="s">
        <v>628</v>
      </c>
      <c r="F14" s="445" t="s">
        <v>652</v>
      </c>
    </row>
    <row r="15" spans="1:9" s="446" customFormat="1" ht="25.5" customHeight="1">
      <c r="A15" s="336">
        <v>5</v>
      </c>
      <c r="B15" s="326" t="s">
        <v>654</v>
      </c>
      <c r="C15" s="444">
        <v>-16886.53</v>
      </c>
      <c r="D15" s="444">
        <v>0</v>
      </c>
      <c r="E15" s="445" t="s">
        <v>628</v>
      </c>
      <c r="F15" s="445" t="s">
        <v>652</v>
      </c>
    </row>
    <row r="16" spans="1:9" s="446" customFormat="1" ht="25.5" customHeight="1">
      <c r="A16" s="336">
        <v>6</v>
      </c>
      <c r="B16" s="326" t="s">
        <v>532</v>
      </c>
      <c r="C16" s="444">
        <v>-11625.21</v>
      </c>
      <c r="D16" s="444">
        <v>0</v>
      </c>
      <c r="E16" s="445" t="s">
        <v>628</v>
      </c>
      <c r="F16" s="445" t="s">
        <v>652</v>
      </c>
    </row>
    <row r="17" spans="1:6" s="446" customFormat="1" ht="25.5" customHeight="1">
      <c r="A17" s="336">
        <v>7</v>
      </c>
      <c r="B17" s="326" t="s">
        <v>245</v>
      </c>
      <c r="C17" s="444">
        <v>-9051.0400000000009</v>
      </c>
      <c r="D17" s="444">
        <v>0</v>
      </c>
      <c r="E17" s="445" t="s">
        <v>628</v>
      </c>
      <c r="F17" s="445" t="s">
        <v>652</v>
      </c>
    </row>
    <row r="18" spans="1:6" s="446" customFormat="1" ht="25.5" customHeight="1">
      <c r="A18" s="336">
        <v>8</v>
      </c>
      <c r="B18" s="326" t="s">
        <v>655</v>
      </c>
      <c r="C18" s="444">
        <v>12636.13</v>
      </c>
      <c r="D18" s="444">
        <v>0</v>
      </c>
      <c r="E18" s="445" t="s">
        <v>628</v>
      </c>
      <c r="F18" s="445" t="s">
        <v>652</v>
      </c>
    </row>
    <row r="19" spans="1:6" s="446" customFormat="1" ht="25.5" customHeight="1">
      <c r="A19" s="336">
        <v>9</v>
      </c>
      <c r="B19" s="326" t="s">
        <v>752</v>
      </c>
      <c r="C19" s="444">
        <v>7624.81</v>
      </c>
      <c r="D19" s="444">
        <v>0</v>
      </c>
      <c r="E19" s="445" t="s">
        <v>628</v>
      </c>
      <c r="F19" s="445" t="s">
        <v>652</v>
      </c>
    </row>
    <row r="20" spans="1:6" s="446" customFormat="1" ht="25.5" customHeight="1">
      <c r="A20" s="336">
        <v>10</v>
      </c>
      <c r="B20" s="326" t="s">
        <v>536</v>
      </c>
      <c r="C20" s="444">
        <v>8412.0499999999993</v>
      </c>
      <c r="D20" s="444">
        <v>0</v>
      </c>
      <c r="E20" s="445" t="s">
        <v>628</v>
      </c>
      <c r="F20" s="445" t="s">
        <v>652</v>
      </c>
    </row>
    <row r="21" spans="1:6" s="446" customFormat="1" ht="25.5" customHeight="1">
      <c r="A21" s="336">
        <v>11</v>
      </c>
      <c r="B21" s="326" t="s">
        <v>707</v>
      </c>
      <c r="C21" s="444">
        <v>-8177.62</v>
      </c>
      <c r="D21" s="444">
        <v>0</v>
      </c>
      <c r="E21" s="445" t="s">
        <v>628</v>
      </c>
      <c r="F21" s="445" t="s">
        <v>652</v>
      </c>
    </row>
    <row r="22" spans="1:6" s="446" customFormat="1" ht="25.5" customHeight="1">
      <c r="A22" s="336">
        <v>12</v>
      </c>
      <c r="B22" s="326" t="s">
        <v>538</v>
      </c>
      <c r="C22" s="444">
        <v>16666.73</v>
      </c>
      <c r="D22" s="444">
        <v>0</v>
      </c>
      <c r="E22" s="445" t="s">
        <v>628</v>
      </c>
      <c r="F22" s="445" t="s">
        <v>652</v>
      </c>
    </row>
    <row r="23" spans="1:6" s="446" customFormat="1" ht="25.5" customHeight="1">
      <c r="A23" s="336">
        <v>13</v>
      </c>
      <c r="B23" s="326" t="s">
        <v>255</v>
      </c>
      <c r="C23" s="444">
        <v>6032.95</v>
      </c>
      <c r="D23" s="444">
        <v>0</v>
      </c>
      <c r="E23" s="445" t="s">
        <v>628</v>
      </c>
      <c r="F23" s="445" t="s">
        <v>652</v>
      </c>
    </row>
    <row r="24" spans="1:6" s="446" customFormat="1" ht="29.25" customHeight="1">
      <c r="A24" s="336">
        <v>14</v>
      </c>
      <c r="B24" s="326" t="s">
        <v>542</v>
      </c>
      <c r="C24" s="444">
        <v>12848.28</v>
      </c>
      <c r="D24" s="444">
        <v>0</v>
      </c>
      <c r="E24" s="445" t="s">
        <v>628</v>
      </c>
      <c r="F24" s="445" t="s">
        <v>652</v>
      </c>
    </row>
    <row r="25" spans="1:6" s="446" customFormat="1" ht="25.5" customHeight="1">
      <c r="A25" s="336">
        <v>15</v>
      </c>
      <c r="B25" s="326" t="s">
        <v>656</v>
      </c>
      <c r="C25" s="444">
        <v>1599266.58</v>
      </c>
      <c r="D25" s="444">
        <v>40614.22</v>
      </c>
      <c r="E25" s="445" t="s">
        <v>657</v>
      </c>
      <c r="F25" s="445" t="s">
        <v>652</v>
      </c>
    </row>
    <row r="26" spans="1:6" s="446" customFormat="1" ht="25.5" customHeight="1">
      <c r="A26" s="336">
        <v>16</v>
      </c>
      <c r="B26" s="326" t="s">
        <v>658</v>
      </c>
      <c r="C26" s="444">
        <v>26129.279999999999</v>
      </c>
      <c r="D26" s="444">
        <v>0</v>
      </c>
      <c r="E26" s="445" t="s">
        <v>628</v>
      </c>
      <c r="F26" s="445" t="s">
        <v>652</v>
      </c>
    </row>
    <row r="27" spans="1:6" s="446" customFormat="1" ht="25.5" customHeight="1">
      <c r="A27" s="336">
        <v>17</v>
      </c>
      <c r="B27" s="326" t="s">
        <v>549</v>
      </c>
      <c r="C27" s="444">
        <v>13836.05</v>
      </c>
      <c r="D27" s="444">
        <v>0</v>
      </c>
      <c r="E27" s="445" t="s">
        <v>628</v>
      </c>
      <c r="F27" s="445" t="s">
        <v>652</v>
      </c>
    </row>
    <row r="28" spans="1:6" s="446" customFormat="1" ht="25.5" customHeight="1">
      <c r="A28" s="336">
        <v>18</v>
      </c>
      <c r="B28" s="326" t="s">
        <v>659</v>
      </c>
      <c r="C28" s="444">
        <v>255994.05</v>
      </c>
      <c r="D28" s="444">
        <v>0</v>
      </c>
      <c r="E28" s="445" t="s">
        <v>628</v>
      </c>
      <c r="F28" s="445" t="s">
        <v>652</v>
      </c>
    </row>
    <row r="29" spans="1:6" s="446" customFormat="1" ht="25.5" customHeight="1">
      <c r="A29" s="336">
        <v>19</v>
      </c>
      <c r="B29" s="326" t="s">
        <v>550</v>
      </c>
      <c r="C29" s="444">
        <v>4644114.3600000003</v>
      </c>
      <c r="D29" s="444">
        <v>368825.76</v>
      </c>
      <c r="E29" s="445" t="s">
        <v>657</v>
      </c>
      <c r="F29" s="445" t="s">
        <v>652</v>
      </c>
    </row>
    <row r="30" spans="1:6" s="446" customFormat="1" ht="25.5" customHeight="1">
      <c r="A30" s="336">
        <v>20</v>
      </c>
      <c r="B30" s="326" t="s">
        <v>630</v>
      </c>
      <c r="C30" s="444">
        <v>228998.97</v>
      </c>
      <c r="D30" s="444">
        <v>0</v>
      </c>
      <c r="E30" s="445" t="s">
        <v>628</v>
      </c>
      <c r="F30" s="445" t="s">
        <v>652</v>
      </c>
    </row>
    <row r="31" spans="1:6" s="446" customFormat="1" ht="25.5" customHeight="1">
      <c r="A31" s="336">
        <v>21</v>
      </c>
      <c r="B31" s="326" t="s">
        <v>631</v>
      </c>
      <c r="C31" s="444">
        <v>1887231.48</v>
      </c>
      <c r="D31" s="444">
        <v>633894.94999999995</v>
      </c>
      <c r="E31" s="445" t="s">
        <v>657</v>
      </c>
      <c r="F31" s="445" t="s">
        <v>652</v>
      </c>
    </row>
    <row r="32" spans="1:6" s="446" customFormat="1" ht="25.5" customHeight="1">
      <c r="A32" s="336">
        <v>22</v>
      </c>
      <c r="B32" s="326" t="s">
        <v>708</v>
      </c>
      <c r="C32" s="444">
        <v>346583.3</v>
      </c>
      <c r="D32" s="444">
        <v>0</v>
      </c>
      <c r="E32" s="445" t="s">
        <v>628</v>
      </c>
      <c r="F32" s="445" t="s">
        <v>652</v>
      </c>
    </row>
    <row r="33" spans="1:6" s="446" customFormat="1" ht="25.5" customHeight="1">
      <c r="A33" s="336">
        <v>23</v>
      </c>
      <c r="B33" s="326" t="s">
        <v>660</v>
      </c>
      <c r="C33" s="444">
        <v>526851.86</v>
      </c>
      <c r="D33" s="444">
        <v>0</v>
      </c>
      <c r="E33" s="445" t="s">
        <v>628</v>
      </c>
      <c r="F33" s="445" t="s">
        <v>652</v>
      </c>
    </row>
    <row r="34" spans="1:6" s="446" customFormat="1" ht="25.5" customHeight="1">
      <c r="A34" s="336">
        <v>24</v>
      </c>
      <c r="B34" s="326" t="s">
        <v>244</v>
      </c>
      <c r="C34" s="444">
        <v>-5484.8</v>
      </c>
      <c r="D34" s="444">
        <v>0</v>
      </c>
      <c r="E34" s="445" t="s">
        <v>628</v>
      </c>
      <c r="F34" s="445" t="s">
        <v>652</v>
      </c>
    </row>
    <row r="35" spans="1:6" s="446" customFormat="1" ht="25.5" customHeight="1">
      <c r="A35" s="336">
        <v>25</v>
      </c>
      <c r="B35" s="326" t="s">
        <v>709</v>
      </c>
      <c r="C35" s="444">
        <v>-6281.97</v>
      </c>
      <c r="D35" s="444">
        <v>0</v>
      </c>
      <c r="E35" s="445" t="s">
        <v>628</v>
      </c>
      <c r="F35" s="445" t="s">
        <v>652</v>
      </c>
    </row>
    <row r="36" spans="1:6" s="450" customFormat="1" ht="25.5" customHeight="1">
      <c r="A36" s="336">
        <v>26</v>
      </c>
      <c r="B36" s="329" t="s">
        <v>742</v>
      </c>
      <c r="C36" s="447">
        <v>0</v>
      </c>
      <c r="D36" s="448">
        <v>4080022.66</v>
      </c>
      <c r="E36" s="449" t="s">
        <v>622</v>
      </c>
      <c r="F36" s="354" t="s">
        <v>624</v>
      </c>
    </row>
    <row r="37" spans="1:6" s="355" customFormat="1" ht="25.5" customHeight="1">
      <c r="A37" s="336">
        <v>27</v>
      </c>
      <c r="B37" s="329" t="s">
        <v>713</v>
      </c>
      <c r="C37" s="330">
        <v>2387507.67</v>
      </c>
      <c r="D37" s="330">
        <v>0</v>
      </c>
      <c r="E37" s="352" t="s">
        <v>623</v>
      </c>
      <c r="F37" s="354" t="s">
        <v>625</v>
      </c>
    </row>
    <row r="38" spans="1:6" s="355" customFormat="1" ht="25.5" customHeight="1">
      <c r="A38" s="336">
        <v>28</v>
      </c>
      <c r="B38" s="329" t="s">
        <v>713</v>
      </c>
      <c r="C38" s="330">
        <v>0</v>
      </c>
      <c r="D38" s="330">
        <v>236540076.22</v>
      </c>
      <c r="E38" s="352" t="s">
        <v>622</v>
      </c>
      <c r="F38" s="354" t="s">
        <v>624</v>
      </c>
    </row>
    <row r="39" spans="1:6" s="355" customFormat="1" ht="25.5" customHeight="1">
      <c r="A39" s="336">
        <v>29</v>
      </c>
      <c r="B39" s="329" t="s">
        <v>632</v>
      </c>
      <c r="C39" s="330">
        <v>3166.19</v>
      </c>
      <c r="D39" s="330">
        <v>0</v>
      </c>
      <c r="E39" s="352" t="s">
        <v>623</v>
      </c>
      <c r="F39" s="354" t="s">
        <v>625</v>
      </c>
    </row>
    <row r="40" spans="1:6" s="355" customFormat="1" ht="25.5" customHeight="1">
      <c r="A40" s="336">
        <v>30</v>
      </c>
      <c r="B40" s="329" t="s">
        <v>632</v>
      </c>
      <c r="C40" s="330">
        <v>0</v>
      </c>
      <c r="D40" s="330">
        <v>4294536.75</v>
      </c>
      <c r="E40" s="352" t="s">
        <v>622</v>
      </c>
      <c r="F40" s="354" t="s">
        <v>624</v>
      </c>
    </row>
    <row r="41" spans="1:6" s="355" customFormat="1" ht="25.5" customHeight="1">
      <c r="A41" s="336">
        <v>31</v>
      </c>
      <c r="B41" s="329" t="s">
        <v>213</v>
      </c>
      <c r="C41" s="330">
        <v>0</v>
      </c>
      <c r="D41" s="330">
        <v>7040853.9100000001</v>
      </c>
      <c r="E41" s="352" t="s">
        <v>622</v>
      </c>
      <c r="F41" s="354" t="s">
        <v>624</v>
      </c>
    </row>
    <row r="42" spans="1:6" s="355" customFormat="1" ht="25.5" customHeight="1">
      <c r="A42" s="336">
        <v>32</v>
      </c>
      <c r="B42" s="339" t="s">
        <v>630</v>
      </c>
      <c r="C42" s="330">
        <v>629149.99</v>
      </c>
      <c r="D42" s="330">
        <v>0</v>
      </c>
      <c r="E42" s="352" t="s">
        <v>623</v>
      </c>
      <c r="F42" s="354" t="s">
        <v>625</v>
      </c>
    </row>
    <row r="43" spans="1:6" s="355" customFormat="1" ht="25.5" customHeight="1">
      <c r="A43" s="336">
        <v>33</v>
      </c>
      <c r="B43" s="339" t="s">
        <v>743</v>
      </c>
      <c r="C43" s="330">
        <v>0</v>
      </c>
      <c r="D43" s="330">
        <v>34616267.799999997</v>
      </c>
      <c r="E43" s="352" t="s">
        <v>622</v>
      </c>
      <c r="F43" s="354" t="s">
        <v>624</v>
      </c>
    </row>
    <row r="44" spans="1:6" s="355" customFormat="1" ht="25.5" customHeight="1">
      <c r="A44" s="336">
        <v>34</v>
      </c>
      <c r="B44" s="339" t="s">
        <v>252</v>
      </c>
      <c r="C44" s="330">
        <v>408332</v>
      </c>
      <c r="D44" s="330">
        <v>0</v>
      </c>
      <c r="E44" s="352" t="s">
        <v>623</v>
      </c>
      <c r="F44" s="354" t="s">
        <v>625</v>
      </c>
    </row>
    <row r="45" spans="1:6" s="355" customFormat="1" ht="25.5" customHeight="1">
      <c r="A45" s="336">
        <v>35</v>
      </c>
      <c r="B45" s="339" t="s">
        <v>261</v>
      </c>
      <c r="C45" s="330">
        <v>0</v>
      </c>
      <c r="D45" s="330">
        <v>29086.89</v>
      </c>
      <c r="E45" s="352" t="s">
        <v>622</v>
      </c>
      <c r="F45" s="356" t="s">
        <v>624</v>
      </c>
    </row>
    <row r="46" spans="1:6" s="355" customFormat="1" ht="25.5" customHeight="1">
      <c r="A46" s="336">
        <v>36</v>
      </c>
      <c r="B46" s="339" t="s">
        <v>743</v>
      </c>
      <c r="C46" s="330">
        <v>0</v>
      </c>
      <c r="D46" s="330">
        <v>8227885.1799999997</v>
      </c>
      <c r="E46" s="352" t="s">
        <v>626</v>
      </c>
      <c r="F46" s="354" t="s">
        <v>627</v>
      </c>
    </row>
    <row r="47" spans="1:6" s="355" customFormat="1" ht="25.5" customHeight="1">
      <c r="A47" s="336">
        <v>37</v>
      </c>
      <c r="B47" s="339" t="s">
        <v>743</v>
      </c>
      <c r="C47" s="330">
        <v>35914.86</v>
      </c>
      <c r="D47" s="330">
        <v>0</v>
      </c>
      <c r="E47" s="352" t="s">
        <v>628</v>
      </c>
      <c r="F47" s="354" t="s">
        <v>629</v>
      </c>
    </row>
    <row r="48" spans="1:6" s="355" customFormat="1" ht="25.5" customHeight="1">
      <c r="A48" s="336">
        <v>38</v>
      </c>
      <c r="B48" s="339" t="s">
        <v>744</v>
      </c>
      <c r="C48" s="330">
        <v>0</v>
      </c>
      <c r="D48" s="330">
        <v>4199462.5599999996</v>
      </c>
      <c r="E48" s="352" t="s">
        <v>626</v>
      </c>
      <c r="F48" s="354" t="s">
        <v>627</v>
      </c>
    </row>
    <row r="49" spans="1:6" s="355" customFormat="1" ht="25.5" customHeight="1">
      <c r="A49" s="336">
        <v>39</v>
      </c>
      <c r="B49" s="339" t="s">
        <v>745</v>
      </c>
      <c r="C49" s="330">
        <v>0</v>
      </c>
      <c r="D49" s="330">
        <v>7373302.1799999997</v>
      </c>
      <c r="E49" s="352" t="s">
        <v>626</v>
      </c>
      <c r="F49" s="354" t="s">
        <v>627</v>
      </c>
    </row>
    <row r="50" spans="1:6" s="355" customFormat="1" ht="25.5" customHeight="1">
      <c r="A50" s="336">
        <v>40</v>
      </c>
      <c r="B50" s="339" t="s">
        <v>245</v>
      </c>
      <c r="C50" s="330">
        <v>142432.04999999999</v>
      </c>
      <c r="D50" s="330">
        <v>0</v>
      </c>
      <c r="E50" s="352" t="s">
        <v>628</v>
      </c>
      <c r="F50" s="354" t="s">
        <v>629</v>
      </c>
    </row>
    <row r="51" spans="1:6" s="355" customFormat="1" ht="25.5" customHeight="1">
      <c r="A51" s="336">
        <v>41</v>
      </c>
      <c r="B51" s="339" t="s">
        <v>746</v>
      </c>
      <c r="C51" s="330">
        <v>0</v>
      </c>
      <c r="D51" s="330">
        <v>845106.3</v>
      </c>
      <c r="E51" s="352" t="s">
        <v>626</v>
      </c>
      <c r="F51" s="354" t="s">
        <v>627</v>
      </c>
    </row>
    <row r="52" spans="1:6" s="355" customFormat="1" ht="25.5" customHeight="1">
      <c r="A52" s="336">
        <v>42</v>
      </c>
      <c r="B52" s="329" t="s">
        <v>225</v>
      </c>
      <c r="C52" s="330">
        <v>829990.12</v>
      </c>
      <c r="D52" s="330">
        <v>0</v>
      </c>
      <c r="E52" s="352" t="s">
        <v>628</v>
      </c>
      <c r="F52" s="354" t="s">
        <v>629</v>
      </c>
    </row>
    <row r="53" spans="1:6" s="355" customFormat="1" ht="25.5" customHeight="1">
      <c r="A53" s="336">
        <v>43</v>
      </c>
      <c r="B53" s="329" t="s">
        <v>234</v>
      </c>
      <c r="C53" s="330">
        <v>5633584.6200000001</v>
      </c>
      <c r="D53" s="330">
        <v>0</v>
      </c>
      <c r="E53" s="352" t="s">
        <v>628</v>
      </c>
      <c r="F53" s="354" t="s">
        <v>629</v>
      </c>
    </row>
    <row r="54" spans="1:6" s="355" customFormat="1" ht="25.5" customHeight="1">
      <c r="A54" s="336">
        <v>44</v>
      </c>
      <c r="B54" s="339" t="s">
        <v>747</v>
      </c>
      <c r="C54" s="330">
        <v>0</v>
      </c>
      <c r="D54" s="330">
        <v>1344191.25</v>
      </c>
      <c r="E54" s="352" t="s">
        <v>626</v>
      </c>
      <c r="F54" s="354" t="s">
        <v>627</v>
      </c>
    </row>
    <row r="55" spans="1:6" s="355" customFormat="1" ht="25.5" customHeight="1">
      <c r="A55" s="336">
        <v>45</v>
      </c>
      <c r="B55" s="329" t="s">
        <v>748</v>
      </c>
      <c r="C55" s="330">
        <v>0</v>
      </c>
      <c r="D55" s="330">
        <v>325449.90000000002</v>
      </c>
      <c r="E55" s="352" t="s">
        <v>626</v>
      </c>
      <c r="F55" s="354" t="s">
        <v>627</v>
      </c>
    </row>
    <row r="56" spans="1:6" s="355" customFormat="1" ht="25.5" customHeight="1">
      <c r="A56" s="336">
        <v>46</v>
      </c>
      <c r="B56" s="339" t="s">
        <v>252</v>
      </c>
      <c r="C56" s="330">
        <v>116900</v>
      </c>
      <c r="D56" s="330">
        <v>0</v>
      </c>
      <c r="E56" s="352" t="s">
        <v>628</v>
      </c>
      <c r="F56" s="354" t="s">
        <v>629</v>
      </c>
    </row>
    <row r="57" spans="1:6" s="355" customFormat="1" ht="25.5" customHeight="1">
      <c r="A57" s="336">
        <v>47</v>
      </c>
      <c r="B57" s="339" t="s">
        <v>749</v>
      </c>
      <c r="C57" s="330">
        <v>0</v>
      </c>
      <c r="D57" s="330">
        <v>15103.24</v>
      </c>
      <c r="E57" s="352" t="s">
        <v>626</v>
      </c>
      <c r="F57" s="354" t="s">
        <v>627</v>
      </c>
    </row>
    <row r="58" spans="1:6" s="355" customFormat="1" ht="25.5" customHeight="1">
      <c r="A58" s="336">
        <v>48</v>
      </c>
      <c r="B58" s="339" t="s">
        <v>750</v>
      </c>
      <c r="C58" s="330">
        <v>0</v>
      </c>
      <c r="D58" s="330">
        <v>3394694.19</v>
      </c>
      <c r="E58" s="352" t="s">
        <v>626</v>
      </c>
      <c r="F58" s="354" t="s">
        <v>627</v>
      </c>
    </row>
    <row r="59" spans="1:6" s="355" customFormat="1" ht="25.5" customHeight="1">
      <c r="A59" s="336">
        <v>49</v>
      </c>
      <c r="B59" s="329" t="s">
        <v>751</v>
      </c>
      <c r="C59" s="330">
        <v>0</v>
      </c>
      <c r="D59" s="330">
        <v>46116.76</v>
      </c>
      <c r="E59" s="352" t="s">
        <v>626</v>
      </c>
      <c r="F59" s="354" t="s">
        <v>627</v>
      </c>
    </row>
    <row r="60" spans="1:6" s="288" customFormat="1" ht="25.5" customHeight="1">
      <c r="A60" s="122" t="s">
        <v>54</v>
      </c>
      <c r="B60" s="122" t="s">
        <v>54</v>
      </c>
      <c r="C60" s="349">
        <f>SUM(C11:C59)</f>
        <v>19703731.329999998</v>
      </c>
      <c r="D60" s="349">
        <f>SUM(D11:D59)</f>
        <v>313415490.71999997</v>
      </c>
      <c r="E60" s="353"/>
      <c r="F60" s="122" t="s">
        <v>54</v>
      </c>
    </row>
    <row r="62" spans="1:6">
      <c r="A62" s="442" t="s">
        <v>72</v>
      </c>
      <c r="B62" s="442"/>
      <c r="C62" s="442"/>
      <c r="D62" s="442"/>
      <c r="E62" s="442"/>
      <c r="F62" s="442"/>
    </row>
    <row r="64" spans="1:6" ht="49.5" customHeight="1"/>
    <row r="67" spans="1:6">
      <c r="C67" s="443" t="s">
        <v>738</v>
      </c>
      <c r="D67" s="443"/>
    </row>
    <row r="68" spans="1:6">
      <c r="A68" s="438" t="s">
        <v>71</v>
      </c>
      <c r="B68" s="438"/>
      <c r="C68" s="431" t="s">
        <v>70</v>
      </c>
      <c r="D68" s="431"/>
      <c r="E68" s="438" t="s">
        <v>741</v>
      </c>
      <c r="F68" s="438"/>
    </row>
    <row r="69" spans="1:6">
      <c r="A69" s="438" t="s">
        <v>49</v>
      </c>
      <c r="B69" s="438"/>
      <c r="C69" s="431" t="s">
        <v>69</v>
      </c>
      <c r="D69" s="431"/>
      <c r="E69" s="431" t="s">
        <v>47</v>
      </c>
      <c r="F69" s="431"/>
    </row>
  </sheetData>
  <mergeCells count="11">
    <mergeCell ref="A69:B69"/>
    <mergeCell ref="E4:F4"/>
    <mergeCell ref="D1:F1"/>
    <mergeCell ref="A7:F8"/>
    <mergeCell ref="A62:F62"/>
    <mergeCell ref="A68:B68"/>
    <mergeCell ref="E68:F68"/>
    <mergeCell ref="E69:F69"/>
    <mergeCell ref="C67:D67"/>
    <mergeCell ref="C68:D68"/>
    <mergeCell ref="C69:D69"/>
  </mergeCells>
  <phoneticPr fontId="0" type="noConversion"/>
  <printOptions horizontalCentered="1"/>
  <pageMargins left="0.39370078740157483" right="0.39370078740157483" top="0.74803149606299213" bottom="0.70866141732283472" header="0.51181102362204722" footer="0.51181102362204722"/>
  <pageSetup paperSize="9" scale="65" orientation="portrait" verticalDpi="598" r:id="rId1"/>
  <headerFooter alignWithMargins="0"/>
</worksheet>
</file>

<file path=xl/worksheets/sheet17.xml><?xml version="1.0" encoding="utf-8"?>
<worksheet xmlns="http://schemas.openxmlformats.org/spreadsheetml/2006/main" xmlns:r="http://schemas.openxmlformats.org/officeDocument/2006/relationships">
  <dimension ref="A1"/>
  <sheetViews>
    <sheetView workbookViewId="0">
      <selection activeCell="R33" sqref="R33"/>
    </sheetView>
  </sheetViews>
  <sheetFormatPr defaultRowHeight="12.75"/>
  <sheetData/>
  <phoneticPr fontId="0"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Arkusz2">
    <pageSetUpPr fitToPage="1"/>
  </sheetPr>
  <dimension ref="A1:I28"/>
  <sheetViews>
    <sheetView zoomScale="85" zoomScaleNormal="85" zoomScalePageLayoutView="80" workbookViewId="0">
      <selection sqref="A1:XFD1048576"/>
    </sheetView>
  </sheetViews>
  <sheetFormatPr defaultRowHeight="12.75"/>
  <cols>
    <col min="1" max="1" width="5.5703125" customWidth="1"/>
    <col min="2" max="2" width="58.5703125" customWidth="1"/>
    <col min="3" max="6" width="23.42578125" customWidth="1"/>
  </cols>
  <sheetData>
    <row r="1" spans="1:6" ht="25.5" customHeight="1">
      <c r="A1" s="167" t="s">
        <v>26</v>
      </c>
      <c r="B1" s="167"/>
      <c r="C1" s="167"/>
      <c r="D1" s="167"/>
      <c r="E1" s="167"/>
      <c r="F1" s="167"/>
    </row>
    <row r="2" spans="1:6" ht="48" customHeight="1">
      <c r="A2" s="67" t="s">
        <v>263</v>
      </c>
      <c r="B2" s="67" t="s">
        <v>264</v>
      </c>
      <c r="C2" s="67" t="s">
        <v>521</v>
      </c>
      <c r="D2" s="67" t="s">
        <v>522</v>
      </c>
      <c r="E2" s="67" t="s">
        <v>282</v>
      </c>
      <c r="F2" s="168"/>
    </row>
    <row r="3" spans="1:6" ht="26.25" customHeight="1">
      <c r="A3" s="169" t="s">
        <v>304</v>
      </c>
      <c r="B3" s="170" t="s">
        <v>511</v>
      </c>
      <c r="C3" s="171">
        <v>26838.49</v>
      </c>
      <c r="D3" s="171">
        <v>26863266.48</v>
      </c>
      <c r="E3" s="171">
        <f>C3+D3</f>
        <v>26890104.969999999</v>
      </c>
      <c r="F3" s="168"/>
    </row>
    <row r="4" spans="1:6" ht="16.5" customHeight="1">
      <c r="A4" s="99" t="s">
        <v>272</v>
      </c>
      <c r="B4" s="74" t="s">
        <v>512</v>
      </c>
      <c r="C4" s="172">
        <v>0</v>
      </c>
      <c r="D4" s="172">
        <v>1621269.99</v>
      </c>
      <c r="E4" s="171">
        <f t="shared" ref="E4:E10" si="0">C4+D4</f>
        <v>1621269.99</v>
      </c>
      <c r="F4" s="168"/>
    </row>
    <row r="5" spans="1:6" ht="39" customHeight="1">
      <c r="A5" s="169" t="s">
        <v>513</v>
      </c>
      <c r="B5" s="170" t="s">
        <v>514</v>
      </c>
      <c r="C5" s="171">
        <f>C3+C4</f>
        <v>26838.49</v>
      </c>
      <c r="D5" s="171">
        <f>D3+D4</f>
        <v>28484536.469999999</v>
      </c>
      <c r="E5" s="171">
        <f t="shared" si="0"/>
        <v>28511374.959999997</v>
      </c>
      <c r="F5" s="168"/>
    </row>
    <row r="6" spans="1:6" ht="19.5" customHeight="1">
      <c r="A6" s="99" t="s">
        <v>309</v>
      </c>
      <c r="B6" s="74" t="s">
        <v>274</v>
      </c>
      <c r="C6" s="171">
        <v>26838.49</v>
      </c>
      <c r="D6" s="172">
        <v>26863266.48</v>
      </c>
      <c r="E6" s="171">
        <f t="shared" si="0"/>
        <v>26890104.969999999</v>
      </c>
      <c r="F6" s="168"/>
    </row>
    <row r="7" spans="1:6" ht="16.5" customHeight="1">
      <c r="A7" s="169" t="s">
        <v>266</v>
      </c>
      <c r="B7" s="170" t="s">
        <v>512</v>
      </c>
      <c r="C7" s="171">
        <v>0</v>
      </c>
      <c r="D7" s="171">
        <v>1621269.99</v>
      </c>
      <c r="E7" s="171">
        <f t="shared" si="0"/>
        <v>1621269.99</v>
      </c>
      <c r="F7" s="168"/>
    </row>
    <row r="8" spans="1:6" ht="25.5" customHeight="1">
      <c r="A8" s="169" t="s">
        <v>310</v>
      </c>
      <c r="B8" s="170" t="s">
        <v>515</v>
      </c>
      <c r="C8" s="171">
        <f>C6+C7</f>
        <v>26838.49</v>
      </c>
      <c r="D8" s="171">
        <f>D6+D7</f>
        <v>28484536.469999999</v>
      </c>
      <c r="E8" s="171">
        <f t="shared" si="0"/>
        <v>28511374.959999997</v>
      </c>
      <c r="F8" s="168"/>
    </row>
    <row r="9" spans="1:6" ht="45" customHeight="1">
      <c r="A9" s="173" t="s">
        <v>516</v>
      </c>
      <c r="B9" s="141" t="s">
        <v>517</v>
      </c>
      <c r="C9" s="174">
        <f>C3-C6</f>
        <v>0</v>
      </c>
      <c r="D9" s="174">
        <f>D3-D6</f>
        <v>0</v>
      </c>
      <c r="E9" s="174">
        <f t="shared" si="0"/>
        <v>0</v>
      </c>
      <c r="F9" s="168"/>
    </row>
    <row r="10" spans="1:6" ht="49.5" customHeight="1">
      <c r="A10" s="175" t="s">
        <v>518</v>
      </c>
      <c r="B10" s="176" t="s">
        <v>519</v>
      </c>
      <c r="C10" s="177">
        <f>C5-C8</f>
        <v>0</v>
      </c>
      <c r="D10" s="177">
        <f>D5-D8</f>
        <v>0</v>
      </c>
      <c r="E10" s="174">
        <f t="shared" si="0"/>
        <v>0</v>
      </c>
      <c r="F10" s="168"/>
    </row>
    <row r="11" spans="1:6" ht="19.5" customHeight="1">
      <c r="A11" s="384" t="s">
        <v>523</v>
      </c>
      <c r="B11" s="384"/>
      <c r="C11" s="384"/>
      <c r="D11" s="384"/>
      <c r="E11" s="384"/>
      <c r="F11" s="168"/>
    </row>
    <row r="12" spans="1:6" ht="33.75" customHeight="1">
      <c r="A12" s="383" t="s">
        <v>27</v>
      </c>
      <c r="B12" s="383"/>
      <c r="C12" s="383"/>
      <c r="D12" s="383"/>
      <c r="E12" s="383"/>
      <c r="F12" s="383"/>
    </row>
    <row r="13" spans="1:6" ht="34.5" customHeight="1">
      <c r="A13" s="282" t="s">
        <v>263</v>
      </c>
      <c r="B13" s="282" t="s">
        <v>264</v>
      </c>
      <c r="C13" s="67" t="s">
        <v>447</v>
      </c>
      <c r="D13" s="67" t="s">
        <v>275</v>
      </c>
      <c r="E13" s="67" t="s">
        <v>271</v>
      </c>
      <c r="F13" s="67" t="s">
        <v>448</v>
      </c>
    </row>
    <row r="14" spans="1:6" ht="14.85" customHeight="1">
      <c r="A14" s="99" t="s">
        <v>272</v>
      </c>
      <c r="B14" s="74" t="s">
        <v>423</v>
      </c>
      <c r="C14" s="234">
        <v>14206341.59</v>
      </c>
      <c r="D14" s="234">
        <v>781521.7</v>
      </c>
      <c r="E14" s="234">
        <v>3509151.88</v>
      </c>
      <c r="F14" s="234">
        <f>C14+D14-E14</f>
        <v>11478711.41</v>
      </c>
    </row>
    <row r="15" spans="1:6" ht="14.85" customHeight="1">
      <c r="A15" s="173"/>
      <c r="B15" s="141" t="s">
        <v>282</v>
      </c>
      <c r="C15" s="178">
        <f>C14</f>
        <v>14206341.59</v>
      </c>
      <c r="D15" s="178">
        <f t="shared" ref="D15:E15" si="1">D14</f>
        <v>781521.7</v>
      </c>
      <c r="E15" s="178">
        <f t="shared" si="1"/>
        <v>3509151.88</v>
      </c>
      <c r="F15" s="178">
        <f>C15+D15-E15</f>
        <v>11478711.41</v>
      </c>
    </row>
    <row r="16" spans="1:6" hidden="1">
      <c r="A16" s="34"/>
      <c r="B16" s="34"/>
      <c r="C16" s="34"/>
      <c r="D16" s="34"/>
      <c r="E16" s="34"/>
      <c r="F16" s="34"/>
    </row>
    <row r="17" spans="1:9" ht="46.5" customHeight="1">
      <c r="A17" s="382" t="s">
        <v>28</v>
      </c>
      <c r="B17" s="382"/>
      <c r="C17" s="382"/>
      <c r="D17" s="382"/>
      <c r="E17" s="382"/>
      <c r="F17" s="382"/>
      <c r="I17" s="6"/>
    </row>
    <row r="18" spans="1:9" ht="30.75" customHeight="1">
      <c r="A18" s="43" t="s">
        <v>263</v>
      </c>
      <c r="B18" s="43" t="s">
        <v>264</v>
      </c>
      <c r="C18" s="43" t="s">
        <v>450</v>
      </c>
      <c r="D18" s="43" t="s">
        <v>275</v>
      </c>
      <c r="E18" s="43" t="s">
        <v>271</v>
      </c>
      <c r="F18" s="43" t="s">
        <v>448</v>
      </c>
    </row>
    <row r="19" spans="1:9" ht="14.85" customHeight="1">
      <c r="A19" s="40" t="s">
        <v>272</v>
      </c>
      <c r="B19" s="47" t="s">
        <v>269</v>
      </c>
      <c r="C19" s="46">
        <v>8648312.5299999993</v>
      </c>
      <c r="D19" s="46">
        <v>0</v>
      </c>
      <c r="E19" s="46">
        <v>8648312.5299999993</v>
      </c>
      <c r="F19" s="46">
        <f>C19+D19-E19</f>
        <v>0</v>
      </c>
    </row>
    <row r="20" spans="1:9" ht="14.85" customHeight="1">
      <c r="A20" s="40" t="s">
        <v>266</v>
      </c>
      <c r="B20" s="47" t="s">
        <v>273</v>
      </c>
      <c r="C20" s="46">
        <v>81566338.840000004</v>
      </c>
      <c r="D20" s="46">
        <v>0</v>
      </c>
      <c r="E20" s="46">
        <v>81416056.859999999</v>
      </c>
      <c r="F20" s="46">
        <f>C20+D20-E20</f>
        <v>150281.98000000417</v>
      </c>
    </row>
    <row r="21" spans="1:9" ht="14.85" customHeight="1">
      <c r="A21" s="40" t="s">
        <v>267</v>
      </c>
      <c r="B21" s="47" t="s">
        <v>280</v>
      </c>
      <c r="C21" s="46">
        <v>0</v>
      </c>
      <c r="D21" s="46">
        <v>0</v>
      </c>
      <c r="E21" s="46">
        <v>0</v>
      </c>
      <c r="F21" s="46">
        <f>C21+D21-E21</f>
        <v>0</v>
      </c>
    </row>
    <row r="22" spans="1:9" ht="14.85" customHeight="1">
      <c r="A22" s="40" t="s">
        <v>276</v>
      </c>
      <c r="B22" s="47" t="s">
        <v>270</v>
      </c>
      <c r="C22" s="46">
        <v>0</v>
      </c>
      <c r="D22" s="46">
        <v>0</v>
      </c>
      <c r="E22" s="46">
        <v>0</v>
      </c>
      <c r="F22" s="46">
        <f>C22+D22-E22</f>
        <v>0</v>
      </c>
    </row>
    <row r="23" spans="1:9" ht="14.85" customHeight="1">
      <c r="A23" s="40" t="s">
        <v>277</v>
      </c>
      <c r="B23" s="47" t="s">
        <v>301</v>
      </c>
      <c r="C23" s="46">
        <v>0</v>
      </c>
      <c r="D23" s="46">
        <v>0</v>
      </c>
      <c r="E23" s="46">
        <v>0</v>
      </c>
      <c r="F23" s="46">
        <v>0</v>
      </c>
    </row>
    <row r="24" spans="1:9" ht="14.25" customHeight="1">
      <c r="A24" s="40" t="s">
        <v>297</v>
      </c>
      <c r="B24" s="47" t="s">
        <v>281</v>
      </c>
      <c r="C24" s="46">
        <v>0</v>
      </c>
      <c r="D24" s="46">
        <v>0</v>
      </c>
      <c r="E24" s="46">
        <v>0</v>
      </c>
      <c r="F24" s="46">
        <f>C24+D24-E24</f>
        <v>0</v>
      </c>
    </row>
    <row r="25" spans="1:9" ht="14.85" customHeight="1">
      <c r="A25" s="48"/>
      <c r="B25" s="48" t="s">
        <v>292</v>
      </c>
      <c r="C25" s="49">
        <f>SUM(C19:C24)</f>
        <v>90214651.370000005</v>
      </c>
      <c r="D25" s="49">
        <f>SUM(D19:D24)</f>
        <v>0</v>
      </c>
      <c r="E25" s="49">
        <f>SUM(E19:E24)</f>
        <v>90064369.390000001</v>
      </c>
      <c r="F25" s="49">
        <f>SUM(F19:F24)</f>
        <v>150281.98000000417</v>
      </c>
    </row>
    <row r="26" spans="1:9">
      <c r="A26" s="34"/>
      <c r="B26" s="34"/>
      <c r="C26" s="34"/>
      <c r="D26" s="34"/>
      <c r="E26" s="34"/>
      <c r="F26" s="34"/>
    </row>
    <row r="27" spans="1:9">
      <c r="A27" s="34"/>
      <c r="B27" s="34"/>
      <c r="C27" s="34"/>
      <c r="D27" s="34"/>
      <c r="E27" s="34"/>
      <c r="F27" s="34"/>
    </row>
    <row r="28" spans="1:9">
      <c r="A28" s="34"/>
      <c r="B28" s="34"/>
      <c r="C28" s="34"/>
      <c r="D28" s="34"/>
      <c r="E28" s="34"/>
      <c r="F28" s="34"/>
    </row>
  </sheetData>
  <mergeCells count="3">
    <mergeCell ref="A17:F17"/>
    <mergeCell ref="A12:F12"/>
    <mergeCell ref="A11:E11"/>
  </mergeCells>
  <phoneticPr fontId="0" type="noConversion"/>
  <pageMargins left="0.59055118110236227" right="0.62992125984251968" top="1.2204724409448819" bottom="0.78740157480314965" header="0.39370078740157483" footer="0.51181102362204722"/>
  <pageSetup paperSize="9" scale="76" orientation="landscape" r:id="rId1"/>
  <headerFooter alignWithMargins="0">
    <oddHeader>&amp;C&amp;"Verdana,Normalny"&amp;8
Urząd Miejski Wrocławia 
Sprawozdanie finansowe za rok obrotowy zakończony 31 grudnia 2022 roku
Informacja dodatkowa - noty dotyczące dodatkowych informacji i objaśnień</oddHeader>
  </headerFooter>
</worksheet>
</file>

<file path=xl/worksheets/sheet3.xml><?xml version="1.0" encoding="utf-8"?>
<worksheet xmlns="http://schemas.openxmlformats.org/spreadsheetml/2006/main" xmlns:r="http://schemas.openxmlformats.org/officeDocument/2006/relationships">
  <dimension ref="A1:K30"/>
  <sheetViews>
    <sheetView zoomScalePageLayoutView="90" workbookViewId="0">
      <selection sqref="A1:XFD1048576"/>
    </sheetView>
  </sheetViews>
  <sheetFormatPr defaultRowHeight="12.75"/>
  <cols>
    <col min="1" max="1" width="44" customWidth="1"/>
    <col min="2" max="2" width="24.7109375" customWidth="1"/>
    <col min="3" max="3" width="27.28515625" customWidth="1"/>
    <col min="4" max="4" width="21.7109375" customWidth="1"/>
    <col min="5" max="5" width="27.7109375" customWidth="1"/>
    <col min="6" max="6" width="20" customWidth="1"/>
  </cols>
  <sheetData>
    <row r="1" spans="1:7" ht="31.5" customHeight="1">
      <c r="A1" s="387" t="s">
        <v>29</v>
      </c>
      <c r="B1" s="387"/>
      <c r="C1" s="387"/>
      <c r="D1" s="387"/>
      <c r="E1" s="387"/>
      <c r="F1" s="387"/>
      <c r="G1" s="302"/>
    </row>
    <row r="2" spans="1:7" ht="14.1" customHeight="1">
      <c r="A2" s="179"/>
      <c r="B2" s="386" t="s">
        <v>447</v>
      </c>
      <c r="C2" s="386"/>
      <c r="D2" s="386" t="s">
        <v>448</v>
      </c>
      <c r="E2" s="386"/>
      <c r="F2" s="180"/>
      <c r="G2" s="181"/>
    </row>
    <row r="3" spans="1:7" ht="14.1" customHeight="1">
      <c r="A3" s="182" t="s">
        <v>453</v>
      </c>
      <c r="B3" s="183" t="s">
        <v>454</v>
      </c>
      <c r="C3" s="183" t="s">
        <v>455</v>
      </c>
      <c r="D3" s="183" t="s">
        <v>454</v>
      </c>
      <c r="E3" s="183" t="s">
        <v>455</v>
      </c>
      <c r="F3" s="184"/>
      <c r="G3" s="181"/>
    </row>
    <row r="4" spans="1:7" s="4" customFormat="1" ht="20.100000000000001" customHeight="1">
      <c r="A4" s="73" t="s">
        <v>456</v>
      </c>
      <c r="B4" s="185">
        <v>147460511</v>
      </c>
      <c r="C4" s="186">
        <v>828960678</v>
      </c>
      <c r="D4" s="185">
        <v>151983511</v>
      </c>
      <c r="E4" s="186">
        <v>847460678</v>
      </c>
      <c r="F4" s="187"/>
      <c r="G4" s="181"/>
    </row>
    <row r="5" spans="1:7" ht="20.100000000000001" customHeight="1">
      <c r="A5" s="73" t="s">
        <v>457</v>
      </c>
      <c r="B5" s="185">
        <v>2330121</v>
      </c>
      <c r="C5" s="186">
        <v>1989769729</v>
      </c>
      <c r="D5" s="185">
        <v>2970804</v>
      </c>
      <c r="E5" s="186">
        <v>2174384287</v>
      </c>
      <c r="F5" s="187"/>
      <c r="G5" s="181"/>
    </row>
    <row r="6" spans="1:7" ht="20.100000000000001" customHeight="1">
      <c r="A6" s="188" t="s">
        <v>282</v>
      </c>
      <c r="B6" s="189">
        <f>SUM(B4:B5)</f>
        <v>149790632</v>
      </c>
      <c r="C6" s="190">
        <f>SUM(C4:C5)</f>
        <v>2818730407</v>
      </c>
      <c r="D6" s="189">
        <f>SUM(D4:D5)</f>
        <v>154954315</v>
      </c>
      <c r="E6" s="190">
        <f>SUM(E4:E5)</f>
        <v>3021844965</v>
      </c>
      <c r="F6" s="191"/>
      <c r="G6" s="181"/>
    </row>
    <row r="7" spans="1:7" ht="33" customHeight="1">
      <c r="A7" s="385" t="s">
        <v>30</v>
      </c>
      <c r="B7" s="385"/>
      <c r="C7" s="385"/>
      <c r="D7" s="385"/>
      <c r="E7" s="385"/>
      <c r="F7" s="192"/>
      <c r="G7" s="181"/>
    </row>
    <row r="8" spans="1:7" ht="18" customHeight="1">
      <c r="A8" s="193" t="s">
        <v>556</v>
      </c>
      <c r="B8" s="194"/>
      <c r="C8" s="194"/>
      <c r="D8" s="194"/>
      <c r="E8" s="168"/>
      <c r="F8" s="168"/>
      <c r="G8" s="181"/>
    </row>
    <row r="9" spans="1:7" ht="27.75" customHeight="1">
      <c r="A9" s="53"/>
      <c r="B9" s="67" t="s">
        <v>458</v>
      </c>
      <c r="C9" s="195" t="s">
        <v>459</v>
      </c>
      <c r="D9" s="195" t="s">
        <v>282</v>
      </c>
      <c r="E9" s="168"/>
      <c r="F9" s="168"/>
      <c r="G9" s="181"/>
    </row>
    <row r="10" spans="1:7" ht="20.100000000000001" customHeight="1">
      <c r="A10" s="48" t="s">
        <v>460</v>
      </c>
      <c r="B10" s="196">
        <v>16085000</v>
      </c>
      <c r="C10" s="196">
        <v>2504294896.8800001</v>
      </c>
      <c r="D10" s="196">
        <f>B10+C10</f>
        <v>2520379896.8800001</v>
      </c>
      <c r="E10" s="168"/>
      <c r="F10" s="168"/>
      <c r="G10" s="181"/>
    </row>
    <row r="11" spans="1:7" ht="17.100000000000001" customHeight="1">
      <c r="A11" s="54" t="s">
        <v>461</v>
      </c>
      <c r="B11" s="187">
        <v>-885000</v>
      </c>
      <c r="C11" s="187">
        <v>885000</v>
      </c>
      <c r="D11" s="187">
        <f t="shared" ref="D11:D16" si="0">B11+C11</f>
        <v>0</v>
      </c>
      <c r="E11" s="168"/>
      <c r="F11" s="168"/>
      <c r="G11" s="181"/>
    </row>
    <row r="12" spans="1:7" ht="17.100000000000001" customHeight="1">
      <c r="A12" s="54" t="s">
        <v>2</v>
      </c>
      <c r="B12" s="187">
        <v>0</v>
      </c>
      <c r="C12" s="187">
        <v>-30468150</v>
      </c>
      <c r="D12" s="187">
        <f t="shared" si="0"/>
        <v>-30468150</v>
      </c>
      <c r="E12" s="168"/>
      <c r="F12" s="168"/>
      <c r="G12" s="181"/>
    </row>
    <row r="13" spans="1:7" ht="17.100000000000001" customHeight="1">
      <c r="A13" s="54" t="s">
        <v>3</v>
      </c>
      <c r="B13" s="187">
        <v>0</v>
      </c>
      <c r="C13" s="187">
        <v>31816478.050000001</v>
      </c>
      <c r="D13" s="187">
        <f t="shared" si="0"/>
        <v>31816478.050000001</v>
      </c>
      <c r="E13" s="168"/>
      <c r="F13" s="168"/>
      <c r="G13" s="181"/>
    </row>
    <row r="14" spans="1:7" ht="17.100000000000001" customHeight="1">
      <c r="A14" s="54" t="s">
        <v>462</v>
      </c>
      <c r="B14" s="187">
        <v>36989500</v>
      </c>
      <c r="C14" s="187">
        <v>125609868</v>
      </c>
      <c r="D14" s="187">
        <f t="shared" si="0"/>
        <v>162599368</v>
      </c>
      <c r="E14" s="168"/>
      <c r="F14" s="168"/>
      <c r="G14" s="8"/>
    </row>
    <row r="15" spans="1:7" ht="17.100000000000001" customHeight="1">
      <c r="A15" s="54" t="s">
        <v>463</v>
      </c>
      <c r="B15" s="187">
        <v>0</v>
      </c>
      <c r="C15" s="187">
        <v>-60082805.43</v>
      </c>
      <c r="D15" s="187">
        <f t="shared" si="0"/>
        <v>-60082805.43</v>
      </c>
      <c r="E15" s="168"/>
      <c r="F15" s="168"/>
      <c r="G15" s="8"/>
    </row>
    <row r="16" spans="1:7" ht="17.100000000000001" customHeight="1">
      <c r="A16" s="48" t="s">
        <v>282</v>
      </c>
      <c r="B16" s="196">
        <f>SUM(B10:B15)</f>
        <v>52189500</v>
      </c>
      <c r="C16" s="196">
        <f>SUM(C10:C15)</f>
        <v>2572055287.5000005</v>
      </c>
      <c r="D16" s="196">
        <f t="shared" si="0"/>
        <v>2624244787.5000005</v>
      </c>
      <c r="E16" s="168"/>
      <c r="F16" s="168"/>
      <c r="G16" s="8"/>
    </row>
    <row r="17" spans="1:11" ht="28.5" customHeight="1">
      <c r="A17" s="193" t="s">
        <v>661</v>
      </c>
      <c r="B17" s="194"/>
      <c r="C17" s="194"/>
      <c r="D17" s="194"/>
      <c r="E17" s="168"/>
      <c r="F17" s="168"/>
      <c r="G17" s="8"/>
    </row>
    <row r="18" spans="1:11" ht="25.5">
      <c r="A18" s="53"/>
      <c r="B18" s="67" t="s">
        <v>458</v>
      </c>
      <c r="C18" s="195" t="s">
        <v>459</v>
      </c>
      <c r="D18" s="195" t="s">
        <v>282</v>
      </c>
      <c r="E18" s="168"/>
      <c r="F18" s="168"/>
      <c r="G18" s="8"/>
    </row>
    <row r="19" spans="1:11" ht="27.75" customHeight="1">
      <c r="A19" s="48" t="s">
        <v>460</v>
      </c>
      <c r="B19" s="196">
        <f>B16</f>
        <v>52189500</v>
      </c>
      <c r="C19" s="196">
        <f>C16</f>
        <v>2572055287.5000005</v>
      </c>
      <c r="D19" s="196">
        <f>D16</f>
        <v>2624244787.5000005</v>
      </c>
      <c r="E19" s="168"/>
      <c r="F19" s="168"/>
      <c r="G19" s="8"/>
    </row>
    <row r="20" spans="1:11" ht="27.75" customHeight="1">
      <c r="A20" s="54" t="s">
        <v>461</v>
      </c>
      <c r="B20" s="187">
        <v>-33989500</v>
      </c>
      <c r="C20" s="187">
        <v>33989500</v>
      </c>
      <c r="D20" s="187">
        <f t="shared" ref="D20:D26" si="1">B20+C20</f>
        <v>0</v>
      </c>
      <c r="E20" s="73"/>
      <c r="F20" s="73"/>
      <c r="G20" s="8"/>
    </row>
    <row r="21" spans="1:11" ht="20.100000000000001" customHeight="1">
      <c r="A21" s="54" t="s">
        <v>2</v>
      </c>
      <c r="B21" s="187">
        <v>0</v>
      </c>
      <c r="C21" s="187">
        <v>-106999650</v>
      </c>
      <c r="D21" s="187">
        <f t="shared" si="1"/>
        <v>-106999650</v>
      </c>
      <c r="E21" s="197"/>
      <c r="F21" s="73"/>
      <c r="G21" s="8"/>
    </row>
    <row r="22" spans="1:11" ht="20.100000000000001" customHeight="1">
      <c r="A22" s="54" t="s">
        <v>710</v>
      </c>
      <c r="B22" s="187">
        <v>-3000000</v>
      </c>
      <c r="C22" s="187">
        <v>0</v>
      </c>
      <c r="D22" s="187">
        <f t="shared" si="1"/>
        <v>-3000000</v>
      </c>
      <c r="E22" s="197"/>
      <c r="F22" s="73"/>
      <c r="G22" s="8"/>
    </row>
    <row r="23" spans="1:11" ht="16.350000000000001" customHeight="1">
      <c r="A23" s="54" t="s">
        <v>3</v>
      </c>
      <c r="B23" s="187">
        <v>0</v>
      </c>
      <c r="C23" s="187">
        <v>106999650</v>
      </c>
      <c r="D23" s="187">
        <f t="shared" si="1"/>
        <v>106999650</v>
      </c>
      <c r="E23" s="73"/>
      <c r="F23" s="73"/>
      <c r="G23" s="8"/>
    </row>
    <row r="24" spans="1:11" ht="16.350000000000001" customHeight="1">
      <c r="A24" s="54" t="s">
        <v>462</v>
      </c>
      <c r="B24" s="187">
        <v>7000000</v>
      </c>
      <c r="C24" s="187">
        <v>289175208</v>
      </c>
      <c r="D24" s="187">
        <f t="shared" si="1"/>
        <v>296175208</v>
      </c>
      <c r="E24" s="73"/>
      <c r="F24" s="73"/>
      <c r="G24" s="8"/>
    </row>
    <row r="25" spans="1:11" ht="16.350000000000001" customHeight="1">
      <c r="A25" s="54" t="s">
        <v>463</v>
      </c>
      <c r="B25" s="187">
        <v>0</v>
      </c>
      <c r="C25" s="187">
        <v>-80786837.769999996</v>
      </c>
      <c r="D25" s="187">
        <f t="shared" si="1"/>
        <v>-80786837.769999996</v>
      </c>
      <c r="E25" s="73"/>
      <c r="F25" s="73"/>
      <c r="G25" s="8"/>
    </row>
    <row r="26" spans="1:11" ht="16.350000000000001" customHeight="1">
      <c r="A26" s="54" t="s">
        <v>670</v>
      </c>
      <c r="B26" s="187">
        <v>0</v>
      </c>
      <c r="C26" s="187">
        <v>-7239771.1900000004</v>
      </c>
      <c r="D26" s="187">
        <f t="shared" si="1"/>
        <v>-7239771.1900000004</v>
      </c>
      <c r="E26" s="50"/>
      <c r="F26" s="73"/>
      <c r="G26" s="8"/>
    </row>
    <row r="27" spans="1:11" ht="16.350000000000001" customHeight="1">
      <c r="A27" s="48" t="s">
        <v>497</v>
      </c>
      <c r="B27" s="196">
        <f>SUM(B19:B26)</f>
        <v>22200000</v>
      </c>
      <c r="C27" s="196">
        <f>SUM(C19:C26)</f>
        <v>2807193386.5400004</v>
      </c>
      <c r="D27" s="196">
        <f>SUM(D19:D26)</f>
        <v>2829393386.5400004</v>
      </c>
      <c r="E27" s="73"/>
      <c r="F27" s="73"/>
      <c r="G27" s="8"/>
    </row>
    <row r="28" spans="1:11" ht="16.350000000000001" customHeight="1">
      <c r="A28" s="54"/>
      <c r="B28" s="187"/>
      <c r="C28" s="187"/>
      <c r="D28" s="187"/>
      <c r="E28" s="198"/>
      <c r="F28" s="198"/>
      <c r="G28" s="8"/>
      <c r="K28" t="s">
        <v>634</v>
      </c>
    </row>
    <row r="29" spans="1:11" ht="16.350000000000001" customHeight="1">
      <c r="A29" s="54"/>
      <c r="B29" s="187"/>
      <c r="C29" s="187"/>
      <c r="D29" s="187"/>
      <c r="E29" s="168"/>
      <c r="F29" s="168"/>
      <c r="G29" s="8"/>
    </row>
    <row r="30" spans="1:11">
      <c r="A30" s="304"/>
      <c r="B30" s="191"/>
      <c r="C30" s="191"/>
      <c r="D30" s="191"/>
      <c r="E30" s="168"/>
      <c r="F30" s="168"/>
      <c r="G30" s="8"/>
    </row>
  </sheetData>
  <mergeCells count="4">
    <mergeCell ref="A7:E7"/>
    <mergeCell ref="B2:C2"/>
    <mergeCell ref="D2:E2"/>
    <mergeCell ref="A1:F1"/>
  </mergeCells>
  <phoneticPr fontId="0" type="noConversion"/>
  <pageMargins left="0.59055118110236227" right="0.62992125984251968" top="1.2204724409448819" bottom="0.78740157480314965" header="0.39370078740157483" footer="0.51181102362204722"/>
  <pageSetup paperSize="9" scale="80" orientation="landscape" r:id="rId1"/>
  <headerFooter alignWithMargins="0">
    <oddHeader>&amp;C
Urząd Miejski Wrocławia 
Sprawozdanie finansowe za rok obrotowy zakończony 31 grudnia 2022 roku
Informacja dodatkowa - noty dotyczące dodatkowych informacji i objaśnień</oddHeader>
  </headerFooter>
</worksheet>
</file>

<file path=xl/worksheets/sheet4.xml><?xml version="1.0" encoding="utf-8"?>
<worksheet xmlns="http://schemas.openxmlformats.org/spreadsheetml/2006/main" xmlns:r="http://schemas.openxmlformats.org/officeDocument/2006/relationships">
  <sheetPr>
    <tabColor theme="0"/>
    <pageSetUpPr fitToPage="1"/>
  </sheetPr>
  <dimension ref="A1:F43"/>
  <sheetViews>
    <sheetView topLeftCell="A10" zoomScalePageLayoutView="90" workbookViewId="0">
      <selection activeCell="A10" sqref="A1:XFD1048576"/>
    </sheetView>
  </sheetViews>
  <sheetFormatPr defaultRowHeight="12.75"/>
  <cols>
    <col min="1" max="1" width="4.5703125" customWidth="1"/>
    <col min="2" max="2" width="62.42578125" customWidth="1"/>
    <col min="3" max="3" width="22.42578125" customWidth="1"/>
    <col min="4" max="4" width="20.7109375" customWidth="1"/>
    <col min="5" max="5" width="25.42578125" customWidth="1"/>
    <col min="6" max="6" width="24.28515625" customWidth="1"/>
    <col min="7" max="8" width="15.5703125" customWidth="1"/>
    <col min="10" max="10" width="21.5703125" customWidth="1"/>
  </cols>
  <sheetData>
    <row r="1" spans="1:6" ht="15.75" customHeight="1">
      <c r="A1" s="389" t="s">
        <v>31</v>
      </c>
      <c r="B1" s="389"/>
      <c r="C1" s="390"/>
      <c r="D1" s="390"/>
      <c r="E1" s="390"/>
      <c r="F1" s="390"/>
    </row>
    <row r="2" spans="1:6" ht="12.75" customHeight="1">
      <c r="A2" s="106"/>
      <c r="B2" s="106"/>
      <c r="C2" s="391" t="s">
        <v>278</v>
      </c>
      <c r="D2" s="391"/>
      <c r="E2" s="391"/>
      <c r="F2" s="391"/>
    </row>
    <row r="3" spans="1:6" ht="39" customHeight="1">
      <c r="A3" s="107" t="s">
        <v>263</v>
      </c>
      <c r="B3" s="108" t="s">
        <v>464</v>
      </c>
      <c r="C3" s="109" t="s">
        <v>23</v>
      </c>
      <c r="D3" s="110" t="s">
        <v>495</v>
      </c>
      <c r="E3" s="110" t="s">
        <v>557</v>
      </c>
      <c r="F3" s="110" t="s">
        <v>558</v>
      </c>
    </row>
    <row r="4" spans="1:6" ht="14.65" customHeight="1">
      <c r="A4" s="111" t="s">
        <v>272</v>
      </c>
      <c r="B4" s="112" t="s">
        <v>465</v>
      </c>
      <c r="C4" s="113">
        <v>1</v>
      </c>
      <c r="D4" s="114">
        <v>1037773405.4</v>
      </c>
      <c r="E4" s="114">
        <v>75331079.840000004</v>
      </c>
      <c r="F4" s="114">
        <v>1045612735.42</v>
      </c>
    </row>
    <row r="5" spans="1:6" ht="14.65" customHeight="1">
      <c r="A5" s="111" t="s">
        <v>266</v>
      </c>
      <c r="B5" s="112" t="s">
        <v>466</v>
      </c>
      <c r="C5" s="115">
        <v>1</v>
      </c>
      <c r="D5" s="116">
        <v>168478700</v>
      </c>
      <c r="E5" s="116">
        <v>-55328420.200000003</v>
      </c>
      <c r="F5" s="116">
        <v>168478700</v>
      </c>
    </row>
    <row r="6" spans="1:6" ht="14.65" customHeight="1">
      <c r="A6" s="111" t="s">
        <v>267</v>
      </c>
      <c r="B6" s="112" t="s">
        <v>467</v>
      </c>
      <c r="C6" s="115">
        <v>1</v>
      </c>
      <c r="D6" s="116">
        <v>277302288.30000001</v>
      </c>
      <c r="E6" s="116">
        <v>8453538.3499999996</v>
      </c>
      <c r="F6" s="116">
        <v>273164213.30000001</v>
      </c>
    </row>
    <row r="7" spans="1:6" ht="14.65" customHeight="1">
      <c r="A7" s="111" t="s">
        <v>276</v>
      </c>
      <c r="B7" s="112" t="s">
        <v>468</v>
      </c>
      <c r="C7" s="115">
        <v>1</v>
      </c>
      <c r="D7" s="116">
        <v>39224767.109999999</v>
      </c>
      <c r="E7" s="116">
        <v>187735.86</v>
      </c>
      <c r="F7" s="116">
        <v>39224767.109999999</v>
      </c>
    </row>
    <row r="8" spans="1:6" ht="14.65" customHeight="1">
      <c r="A8" s="111" t="s">
        <v>277</v>
      </c>
      <c r="B8" s="112" t="s">
        <v>469</v>
      </c>
      <c r="C8" s="115">
        <v>1</v>
      </c>
      <c r="D8" s="116">
        <v>6782262.7999999998</v>
      </c>
      <c r="E8" s="116">
        <v>38329.56</v>
      </c>
      <c r="F8" s="116">
        <v>6782262.7999999998</v>
      </c>
    </row>
    <row r="9" spans="1:6" ht="14.65" customHeight="1">
      <c r="A9" s="111" t="s">
        <v>297</v>
      </c>
      <c r="B9" s="112" t="s">
        <v>470</v>
      </c>
      <c r="C9" s="115">
        <v>1</v>
      </c>
      <c r="D9" s="116">
        <v>433990652.55000001</v>
      </c>
      <c r="E9" s="116">
        <v>-55624572.259999998</v>
      </c>
      <c r="F9" s="116">
        <v>470472026.20999998</v>
      </c>
    </row>
    <row r="10" spans="1:6" ht="14.65" customHeight="1">
      <c r="A10" s="111" t="s">
        <v>471</v>
      </c>
      <c r="B10" s="112" t="s">
        <v>472</v>
      </c>
      <c r="C10" s="115">
        <v>1</v>
      </c>
      <c r="D10" s="116">
        <v>37676223.57</v>
      </c>
      <c r="E10" s="116">
        <v>-2207569.37</v>
      </c>
      <c r="F10" s="116">
        <v>37676223.57</v>
      </c>
    </row>
    <row r="11" spans="1:6" ht="14.65" customHeight="1">
      <c r="A11" s="111" t="s">
        <v>473</v>
      </c>
      <c r="B11" s="112" t="s">
        <v>474</v>
      </c>
      <c r="C11" s="115">
        <v>1</v>
      </c>
      <c r="D11" s="116">
        <v>74337603.709999993</v>
      </c>
      <c r="E11" s="116">
        <v>4380925.2</v>
      </c>
      <c r="F11" s="116">
        <v>74337603.709999993</v>
      </c>
    </row>
    <row r="12" spans="1:6" ht="14.65" customHeight="1">
      <c r="A12" s="111" t="s">
        <v>475</v>
      </c>
      <c r="B12" s="112" t="s">
        <v>476</v>
      </c>
      <c r="C12" s="115">
        <v>1</v>
      </c>
      <c r="D12" s="116">
        <v>190356275.31</v>
      </c>
      <c r="E12" s="116">
        <v>5118070.4000000004</v>
      </c>
      <c r="F12" s="116">
        <v>190356275.31</v>
      </c>
    </row>
    <row r="13" spans="1:6" ht="14.65" customHeight="1">
      <c r="A13" s="111" t="s">
        <v>477</v>
      </c>
      <c r="B13" s="112" t="s">
        <v>480</v>
      </c>
      <c r="C13" s="115">
        <v>1</v>
      </c>
      <c r="D13" s="116">
        <v>7239771.1900000004</v>
      </c>
      <c r="E13" s="116">
        <v>-808458.22</v>
      </c>
      <c r="F13" s="116">
        <v>7239771.1900000004</v>
      </c>
    </row>
    <row r="14" spans="1:6" ht="14.65" customHeight="1">
      <c r="A14" s="111" t="s">
        <v>478</v>
      </c>
      <c r="B14" s="112" t="s">
        <v>482</v>
      </c>
      <c r="C14" s="115">
        <v>1</v>
      </c>
      <c r="D14" s="116">
        <v>129745210.72</v>
      </c>
      <c r="E14" s="116">
        <v>-12320083.74</v>
      </c>
      <c r="F14" s="116">
        <v>129745210.72</v>
      </c>
    </row>
    <row r="15" spans="1:6" ht="14.65" customHeight="1">
      <c r="A15" s="111" t="s">
        <v>479</v>
      </c>
      <c r="B15" s="112" t="s">
        <v>490</v>
      </c>
      <c r="C15" s="115">
        <v>0.99380000000000002</v>
      </c>
      <c r="D15" s="116">
        <v>0</v>
      </c>
      <c r="E15" s="116">
        <v>-14619505.4</v>
      </c>
      <c r="F15" s="116">
        <v>-3149692.07</v>
      </c>
    </row>
    <row r="16" spans="1:6" ht="14.65" customHeight="1">
      <c r="A16" s="111" t="s">
        <v>481</v>
      </c>
      <c r="B16" s="112" t="s">
        <v>484</v>
      </c>
      <c r="C16" s="115">
        <v>0.99180000000000001</v>
      </c>
      <c r="D16" s="116">
        <v>18197040.41</v>
      </c>
      <c r="E16" s="116">
        <v>-2595667.7999999998</v>
      </c>
      <c r="F16" s="116">
        <v>18347489.829999998</v>
      </c>
    </row>
    <row r="17" spans="1:6" ht="14.65" customHeight="1">
      <c r="A17" s="111" t="s">
        <v>483</v>
      </c>
      <c r="B17" s="112" t="s">
        <v>486</v>
      </c>
      <c r="C17" s="115">
        <v>0.97919999999999996</v>
      </c>
      <c r="D17" s="116">
        <v>11858608.439999999</v>
      </c>
      <c r="E17" s="116">
        <v>51808.73</v>
      </c>
      <c r="F17" s="116">
        <v>12110506.99</v>
      </c>
    </row>
    <row r="18" spans="1:6" ht="14.65" customHeight="1">
      <c r="A18" s="111" t="s">
        <v>485</v>
      </c>
      <c r="B18" s="112" t="s">
        <v>488</v>
      </c>
      <c r="C18" s="115">
        <v>0.9456</v>
      </c>
      <c r="D18" s="116">
        <v>47402752.799999997</v>
      </c>
      <c r="E18" s="116">
        <v>3109066.3</v>
      </c>
      <c r="F18" s="116">
        <v>50129814.719999999</v>
      </c>
    </row>
    <row r="19" spans="1:6" ht="14.65" customHeight="1">
      <c r="A19" s="111" t="s">
        <v>487</v>
      </c>
      <c r="B19" s="112" t="s">
        <v>492</v>
      </c>
      <c r="C19" s="115">
        <v>0.4924</v>
      </c>
      <c r="D19" s="116">
        <v>140314580.55000001</v>
      </c>
      <c r="E19" s="116">
        <v>-10715121.699999999</v>
      </c>
      <c r="F19" s="116">
        <v>284960561.63999999</v>
      </c>
    </row>
    <row r="20" spans="1:6" ht="14.65" customHeight="1">
      <c r="A20" s="111" t="s">
        <v>489</v>
      </c>
      <c r="B20" s="112" t="s">
        <v>493</v>
      </c>
      <c r="C20" s="115">
        <v>8.2000000000000003E-2</v>
      </c>
      <c r="D20" s="116">
        <v>3564644.64</v>
      </c>
      <c r="E20" s="117">
        <v>1667209.31</v>
      </c>
      <c r="F20" s="117">
        <v>43471276.090000004</v>
      </c>
    </row>
    <row r="21" spans="1:6" s="239" customFormat="1" ht="14.65" customHeight="1">
      <c r="A21" s="392" t="s">
        <v>494</v>
      </c>
      <c r="B21" s="392"/>
      <c r="C21" s="237"/>
      <c r="D21" s="238">
        <f>SUM(D4:D20)</f>
        <v>2624244787.5</v>
      </c>
      <c r="E21" s="238">
        <f>SUM(E4:E20)</f>
        <v>-55881635.140000001</v>
      </c>
      <c r="F21" s="238"/>
    </row>
    <row r="22" spans="1:6" ht="24.6" customHeight="1">
      <c r="A22" s="37"/>
      <c r="B22" s="29"/>
      <c r="C22" s="30"/>
      <c r="D22" s="31"/>
      <c r="E22" s="32"/>
      <c r="F22" s="32"/>
    </row>
    <row r="23" spans="1:6" ht="12" customHeight="1">
      <c r="A23" s="106"/>
      <c r="B23" s="106"/>
      <c r="C23" s="391" t="s">
        <v>279</v>
      </c>
      <c r="D23" s="391"/>
      <c r="E23" s="391"/>
      <c r="F23" s="391"/>
    </row>
    <row r="24" spans="1:6" ht="47.65" customHeight="1">
      <c r="A24" s="107" t="s">
        <v>263</v>
      </c>
      <c r="B24" s="108" t="s">
        <v>464</v>
      </c>
      <c r="C24" s="109" t="s">
        <v>23</v>
      </c>
      <c r="D24" s="110" t="s">
        <v>495</v>
      </c>
      <c r="E24" s="110" t="s">
        <v>662</v>
      </c>
      <c r="F24" s="110" t="s">
        <v>663</v>
      </c>
    </row>
    <row r="25" spans="1:6" ht="14.65" customHeight="1">
      <c r="A25" s="111" t="s">
        <v>272</v>
      </c>
      <c r="B25" s="112" t="s">
        <v>465</v>
      </c>
      <c r="C25" s="113">
        <v>1</v>
      </c>
      <c r="D25" s="114">
        <v>1045955413.11</v>
      </c>
      <c r="E25" s="114">
        <v>15673964.890000001</v>
      </c>
      <c r="F25" s="114">
        <v>1053794743.13</v>
      </c>
    </row>
    <row r="26" spans="1:6" ht="14.65" customHeight="1">
      <c r="A26" s="111" t="s">
        <v>266</v>
      </c>
      <c r="B26" s="112" t="s">
        <v>466</v>
      </c>
      <c r="C26" s="115">
        <v>1</v>
      </c>
      <c r="D26" s="116">
        <v>209807647.5</v>
      </c>
      <c r="E26" s="116">
        <v>-65969864.390000001</v>
      </c>
      <c r="F26" s="116">
        <v>209807647.5</v>
      </c>
    </row>
    <row r="27" spans="1:6" ht="14.65" customHeight="1">
      <c r="A27" s="111" t="s">
        <v>267</v>
      </c>
      <c r="B27" s="112" t="s">
        <v>467</v>
      </c>
      <c r="C27" s="115">
        <v>1</v>
      </c>
      <c r="D27" s="116">
        <v>340840824.69</v>
      </c>
      <c r="E27" s="116">
        <v>19428.39</v>
      </c>
      <c r="F27" s="116">
        <v>336702749.69</v>
      </c>
    </row>
    <row r="28" spans="1:6" ht="14.65" customHeight="1">
      <c r="A28" s="111" t="s">
        <v>276</v>
      </c>
      <c r="B28" s="112" t="s">
        <v>468</v>
      </c>
      <c r="C28" s="115">
        <v>1</v>
      </c>
      <c r="D28" s="116">
        <v>42752574.520000003</v>
      </c>
      <c r="E28" s="116">
        <v>58469.86</v>
      </c>
      <c r="F28" s="116">
        <v>42752574.520000003</v>
      </c>
    </row>
    <row r="29" spans="1:6" ht="14.65" customHeight="1">
      <c r="A29" s="111" t="s">
        <v>277</v>
      </c>
      <c r="B29" s="112" t="s">
        <v>469</v>
      </c>
      <c r="C29" s="115">
        <v>1</v>
      </c>
      <c r="D29" s="116">
        <v>6739263</v>
      </c>
      <c r="E29" s="116">
        <v>-42999.8</v>
      </c>
      <c r="F29" s="116">
        <v>6739263</v>
      </c>
    </row>
    <row r="30" spans="1:6" ht="14.65" customHeight="1">
      <c r="A30" s="111" t="s">
        <v>297</v>
      </c>
      <c r="B30" s="112" t="s">
        <v>470</v>
      </c>
      <c r="C30" s="115">
        <v>1</v>
      </c>
      <c r="D30" s="116">
        <v>444751368.27999997</v>
      </c>
      <c r="E30" s="116">
        <v>-35376518.789999999</v>
      </c>
      <c r="F30" s="116">
        <v>481232741.94</v>
      </c>
    </row>
    <row r="31" spans="1:6" ht="14.65" customHeight="1">
      <c r="A31" s="111" t="s">
        <v>471</v>
      </c>
      <c r="B31" s="112" t="s">
        <v>472</v>
      </c>
      <c r="C31" s="115">
        <v>1</v>
      </c>
      <c r="D31" s="116">
        <v>58138994.390000001</v>
      </c>
      <c r="E31" s="116">
        <v>1921315.18</v>
      </c>
      <c r="F31" s="116">
        <v>58138994.390000001</v>
      </c>
    </row>
    <row r="32" spans="1:6" ht="14.65" customHeight="1">
      <c r="A32" s="111" t="s">
        <v>473</v>
      </c>
      <c r="B32" s="112" t="s">
        <v>474</v>
      </c>
      <c r="C32" s="115">
        <v>1</v>
      </c>
      <c r="D32" s="116">
        <v>96805465.390000001</v>
      </c>
      <c r="E32" s="116">
        <v>19710547.890000001</v>
      </c>
      <c r="F32" s="116">
        <v>96805465.390000001</v>
      </c>
    </row>
    <row r="33" spans="1:6" ht="14.65" customHeight="1">
      <c r="A33" s="111" t="s">
        <v>475</v>
      </c>
      <c r="B33" s="112" t="s">
        <v>476</v>
      </c>
      <c r="C33" s="115">
        <v>1</v>
      </c>
      <c r="D33" s="116">
        <v>194785433.43000001</v>
      </c>
      <c r="E33" s="116">
        <v>4281104.49</v>
      </c>
      <c r="F33" s="116">
        <v>194785433.43000001</v>
      </c>
    </row>
    <row r="34" spans="1:6" ht="14.65" customHeight="1">
      <c r="A34" s="111" t="s">
        <v>478</v>
      </c>
      <c r="B34" s="112" t="s">
        <v>482</v>
      </c>
      <c r="C34" s="115">
        <v>1</v>
      </c>
      <c r="D34" s="116">
        <v>129707791.98999999</v>
      </c>
      <c r="E34" s="116">
        <v>-9385287.0899999999</v>
      </c>
      <c r="F34" s="116">
        <v>129707791.98999999</v>
      </c>
    </row>
    <row r="35" spans="1:6" ht="14.65" customHeight="1">
      <c r="A35" s="111" t="s">
        <v>479</v>
      </c>
      <c r="B35" s="112" t="s">
        <v>490</v>
      </c>
      <c r="C35" s="115">
        <v>0.99539999999999995</v>
      </c>
      <c r="D35" s="116">
        <v>0</v>
      </c>
      <c r="E35" s="116">
        <v>-21178645.690000001</v>
      </c>
      <c r="F35" s="116">
        <v>-10723845.07</v>
      </c>
    </row>
    <row r="36" spans="1:6" ht="14.65" customHeight="1">
      <c r="A36" s="111" t="s">
        <v>481</v>
      </c>
      <c r="B36" s="112" t="s">
        <v>484</v>
      </c>
      <c r="C36" s="115">
        <v>0.99219999999999997</v>
      </c>
      <c r="D36" s="116">
        <v>19384493.52</v>
      </c>
      <c r="E36" s="116">
        <v>-3034024.5</v>
      </c>
      <c r="F36" s="116">
        <v>19536881.199999999</v>
      </c>
    </row>
    <row r="37" spans="1:6" ht="14.65" customHeight="1">
      <c r="A37" s="111" t="s">
        <v>483</v>
      </c>
      <c r="B37" s="112" t="s">
        <v>486</v>
      </c>
      <c r="C37" s="115">
        <v>0.97919999999999996</v>
      </c>
      <c r="D37" s="116">
        <v>11212172.68</v>
      </c>
      <c r="E37" s="116">
        <v>-660167.24</v>
      </c>
      <c r="F37" s="116">
        <v>11450339.75</v>
      </c>
    </row>
    <row r="38" spans="1:6" ht="14.65" customHeight="1">
      <c r="A38" s="111" t="s">
        <v>485</v>
      </c>
      <c r="B38" s="112" t="s">
        <v>488</v>
      </c>
      <c r="C38" s="115">
        <v>0.94779999999999998</v>
      </c>
      <c r="D38" s="116">
        <v>43016942.789999999</v>
      </c>
      <c r="E38" s="116">
        <v>-5728806.9500000002</v>
      </c>
      <c r="F38" s="116">
        <v>45386097.049999997</v>
      </c>
    </row>
    <row r="39" spans="1:6" ht="14.65" customHeight="1">
      <c r="A39" s="111" t="s">
        <v>487</v>
      </c>
      <c r="B39" s="112" t="s">
        <v>492</v>
      </c>
      <c r="C39" s="115">
        <v>0.4924</v>
      </c>
      <c r="D39" s="116">
        <v>151976005.05000001</v>
      </c>
      <c r="E39" s="116">
        <v>23927548.199999999</v>
      </c>
      <c r="F39" s="116">
        <v>308643389.62</v>
      </c>
    </row>
    <row r="40" spans="1:6" ht="14.65" customHeight="1">
      <c r="A40" s="111" t="s">
        <v>489</v>
      </c>
      <c r="B40" s="112" t="s">
        <v>671</v>
      </c>
      <c r="C40" s="115">
        <v>0.3967</v>
      </c>
      <c r="D40" s="116">
        <v>30309538.780000001</v>
      </c>
      <c r="E40" s="116">
        <v>-483471.8</v>
      </c>
      <c r="F40" s="116">
        <v>76404181.459999993</v>
      </c>
    </row>
    <row r="41" spans="1:6" ht="14.65" customHeight="1">
      <c r="A41" s="111" t="s">
        <v>491</v>
      </c>
      <c r="B41" s="112" t="s">
        <v>493</v>
      </c>
      <c r="C41" s="115">
        <v>7.3200000000000001E-2</v>
      </c>
      <c r="D41" s="116">
        <v>3209457.42</v>
      </c>
      <c r="E41" s="117">
        <v>-2035866.35</v>
      </c>
      <c r="F41" s="117">
        <v>43845046.619999997</v>
      </c>
    </row>
    <row r="42" spans="1:6">
      <c r="A42" s="388" t="s">
        <v>494</v>
      </c>
      <c r="B42" s="388"/>
      <c r="C42" s="235"/>
      <c r="D42" s="236">
        <f>SUM(D25:D41)</f>
        <v>2829393386.54</v>
      </c>
      <c r="E42" s="236">
        <f>SUM(E25:E41)</f>
        <v>-78303273.699999973</v>
      </c>
      <c r="F42" s="236"/>
    </row>
    <row r="43" spans="1:6">
      <c r="A43" s="28"/>
      <c r="B43" s="29" t="s">
        <v>496</v>
      </c>
      <c r="C43" s="30"/>
      <c r="D43" s="31"/>
    </row>
  </sheetData>
  <mergeCells count="5">
    <mergeCell ref="A42:B42"/>
    <mergeCell ref="A1:F1"/>
    <mergeCell ref="C2:F2"/>
    <mergeCell ref="A21:B21"/>
    <mergeCell ref="C23:F23"/>
  </mergeCells>
  <phoneticPr fontId="0" type="noConversion"/>
  <pageMargins left="0.59055118110236227" right="0.62992125984251968" top="1.2204724409448819" bottom="0.78740157480314965" header="0.39370078740157483" footer="0.51181102362204722"/>
  <pageSetup paperSize="9" scale="67" orientation="landscape" r:id="rId1"/>
  <headerFooter alignWithMargins="0">
    <oddHeader>&amp;C&amp;"Verdana,Normalny"&amp;8
Urząd Miejski Wrocławia
Sprawozdanie finansowe za rok obrotowy zakończony 31 grudnia 2022 roku
Informacja dodatkowa - noty dotyczące informacji i objaśnień</oddHeader>
  </headerFooter>
</worksheet>
</file>

<file path=xl/worksheets/sheet5.xml><?xml version="1.0" encoding="utf-8"?>
<worksheet xmlns="http://schemas.openxmlformats.org/spreadsheetml/2006/main" xmlns:r="http://schemas.openxmlformats.org/officeDocument/2006/relationships">
  <dimension ref="A1:J17"/>
  <sheetViews>
    <sheetView zoomScale="78" zoomScaleNormal="78" zoomScalePageLayoutView="90" workbookViewId="0">
      <selection sqref="A1:XFD1048576"/>
    </sheetView>
  </sheetViews>
  <sheetFormatPr defaultRowHeight="12.75"/>
  <cols>
    <col min="1" max="1" width="4.42578125" customWidth="1"/>
    <col min="2" max="2" width="39" customWidth="1"/>
    <col min="3" max="3" width="21.42578125" customWidth="1"/>
    <col min="4" max="4" width="19.42578125" customWidth="1"/>
    <col min="5" max="5" width="18.42578125" customWidth="1"/>
    <col min="6" max="6" width="18" customWidth="1"/>
    <col min="7" max="7" width="18.28515625" customWidth="1"/>
    <col min="8" max="8" width="21.28515625" customWidth="1"/>
    <col min="10" max="10" width="21.5703125" customWidth="1"/>
  </cols>
  <sheetData>
    <row r="1" spans="1:10" ht="24.75" customHeight="1">
      <c r="A1" s="393" t="s">
        <v>32</v>
      </c>
      <c r="B1" s="393"/>
      <c r="C1" s="393"/>
      <c r="D1" s="393"/>
      <c r="E1" s="393"/>
      <c r="F1" s="393"/>
      <c r="G1" s="393"/>
      <c r="H1" s="393"/>
    </row>
    <row r="2" spans="1:10" ht="12.75" customHeight="1">
      <c r="A2" s="83"/>
      <c r="B2" s="83"/>
      <c r="C2" s="84"/>
      <c r="D2" s="85"/>
      <c r="E2" s="86"/>
      <c r="F2" s="87" t="s">
        <v>271</v>
      </c>
      <c r="G2" s="49"/>
      <c r="H2" s="57"/>
    </row>
    <row r="3" spans="1:10" ht="41.1" customHeight="1">
      <c r="A3" s="88" t="s">
        <v>263</v>
      </c>
      <c r="B3" s="89" t="s">
        <v>335</v>
      </c>
      <c r="C3" s="90" t="s">
        <v>447</v>
      </c>
      <c r="D3" s="91" t="s">
        <v>275</v>
      </c>
      <c r="E3" s="87" t="s">
        <v>283</v>
      </c>
      <c r="F3" s="87" t="s">
        <v>284</v>
      </c>
      <c r="G3" s="58" t="s">
        <v>296</v>
      </c>
      <c r="H3" s="90" t="s">
        <v>451</v>
      </c>
    </row>
    <row r="4" spans="1:10" s="26" customFormat="1" ht="12" customHeight="1">
      <c r="A4" s="59">
        <v>1</v>
      </c>
      <c r="B4" s="59">
        <v>2</v>
      </c>
      <c r="C4" s="59">
        <v>3</v>
      </c>
      <c r="D4" s="59">
        <v>4</v>
      </c>
      <c r="E4" s="39">
        <v>5</v>
      </c>
      <c r="F4" s="39">
        <v>6</v>
      </c>
      <c r="G4" s="39">
        <v>7</v>
      </c>
      <c r="H4" s="59">
        <v>8</v>
      </c>
    </row>
    <row r="5" spans="1:10" ht="37.5" customHeight="1">
      <c r="A5" s="40" t="s">
        <v>272</v>
      </c>
      <c r="B5" s="47" t="s">
        <v>11</v>
      </c>
      <c r="C5" s="56">
        <v>43819.47</v>
      </c>
      <c r="D5" s="56">
        <v>22365.38</v>
      </c>
      <c r="E5" s="56">
        <v>0</v>
      </c>
      <c r="F5" s="56">
        <v>399.2</v>
      </c>
      <c r="G5" s="56">
        <f>E5+F5</f>
        <v>399.2</v>
      </c>
      <c r="H5" s="56">
        <f>C5+D5-G5</f>
        <v>65785.650000000009</v>
      </c>
    </row>
    <row r="6" spans="1:10" ht="37.5" customHeight="1">
      <c r="A6" s="40" t="s">
        <v>266</v>
      </c>
      <c r="B6" s="47" t="s">
        <v>12</v>
      </c>
      <c r="C6" s="56">
        <v>574952454.76999998</v>
      </c>
      <c r="D6" s="56">
        <v>46283110.329999998</v>
      </c>
      <c r="E6" s="56">
        <v>6331735.1200000001</v>
      </c>
      <c r="F6" s="56">
        <v>17970553.579999998</v>
      </c>
      <c r="G6" s="56">
        <f>E6+F6</f>
        <v>24302288.699999999</v>
      </c>
      <c r="H6" s="56">
        <f>C6+D6-G6</f>
        <v>596933276.39999998</v>
      </c>
    </row>
    <row r="7" spans="1:10" ht="37.5" customHeight="1">
      <c r="A7" s="40" t="s">
        <v>267</v>
      </c>
      <c r="B7" s="47" t="s">
        <v>13</v>
      </c>
      <c r="C7" s="56">
        <v>0</v>
      </c>
      <c r="D7" s="56">
        <v>0</v>
      </c>
      <c r="E7" s="56">
        <v>0</v>
      </c>
      <c r="F7" s="142">
        <v>0</v>
      </c>
      <c r="G7" s="142">
        <f>E7+F7</f>
        <v>0</v>
      </c>
      <c r="H7" s="142">
        <f>C7+D7-G7</f>
        <v>0</v>
      </c>
    </row>
    <row r="8" spans="1:10" ht="37.5" customHeight="1">
      <c r="A8" s="52"/>
      <c r="B8" s="52" t="s">
        <v>452</v>
      </c>
      <c r="C8" s="49">
        <f t="shared" ref="C8:H8" si="0">C5+C6+C7</f>
        <v>574996274.24000001</v>
      </c>
      <c r="D8" s="49">
        <f t="shared" si="0"/>
        <v>46305475.710000001</v>
      </c>
      <c r="E8" s="49">
        <f t="shared" si="0"/>
        <v>6331735.1200000001</v>
      </c>
      <c r="F8" s="143">
        <f t="shared" si="0"/>
        <v>17970952.779999997</v>
      </c>
      <c r="G8" s="143">
        <f t="shared" si="0"/>
        <v>24302687.899999999</v>
      </c>
      <c r="H8" s="143">
        <f t="shared" si="0"/>
        <v>596999062.04999995</v>
      </c>
      <c r="J8" s="6"/>
    </row>
    <row r="9" spans="1:10" ht="37.5" customHeight="1">
      <c r="A9" s="59"/>
      <c r="B9" s="65" t="s">
        <v>442</v>
      </c>
      <c r="C9" s="61">
        <v>0</v>
      </c>
      <c r="D9" s="61">
        <v>0</v>
      </c>
      <c r="E9" s="61">
        <v>0</v>
      </c>
      <c r="F9" s="61">
        <f>C9</f>
        <v>0</v>
      </c>
      <c r="G9" s="61">
        <f>E9+F9</f>
        <v>0</v>
      </c>
      <c r="H9" s="61">
        <f>C9+D9-G9</f>
        <v>0</v>
      </c>
    </row>
    <row r="10" spans="1:10" ht="17.100000000000001" customHeight="1">
      <c r="A10" s="55"/>
      <c r="B10" s="92" t="s">
        <v>441</v>
      </c>
      <c r="C10" s="35"/>
      <c r="D10" s="35"/>
      <c r="E10" s="35"/>
      <c r="F10" s="35"/>
      <c r="G10" s="35"/>
      <c r="H10" s="35"/>
      <c r="J10" s="6"/>
    </row>
    <row r="11" spans="1:10" ht="35.25" customHeight="1">
      <c r="A11" s="394" t="s">
        <v>341</v>
      </c>
      <c r="B11" s="394"/>
      <c r="C11" s="394"/>
      <c r="D11" s="394"/>
      <c r="E11" s="395"/>
      <c r="F11" s="395"/>
      <c r="G11" s="395"/>
      <c r="H11" s="394"/>
    </row>
    <row r="12" spans="1:10" ht="12.75" customHeight="1">
      <c r="A12" s="93"/>
      <c r="B12" s="93"/>
      <c r="C12" s="84"/>
      <c r="D12" s="94"/>
      <c r="E12" s="49"/>
      <c r="F12" s="87" t="s">
        <v>271</v>
      </c>
      <c r="G12" s="49"/>
      <c r="H12" s="94"/>
    </row>
    <row r="13" spans="1:10" ht="41.65" customHeight="1">
      <c r="A13" s="89" t="s">
        <v>263</v>
      </c>
      <c r="B13" s="89" t="s">
        <v>504</v>
      </c>
      <c r="C13" s="90" t="s">
        <v>447</v>
      </c>
      <c r="D13" s="91" t="s">
        <v>275</v>
      </c>
      <c r="E13" s="87" t="s">
        <v>283</v>
      </c>
      <c r="F13" s="87" t="s">
        <v>284</v>
      </c>
      <c r="G13" s="58" t="s">
        <v>296</v>
      </c>
      <c r="H13" s="90" t="s">
        <v>451</v>
      </c>
    </row>
    <row r="14" spans="1:10" s="26" customFormat="1">
      <c r="A14" s="59">
        <v>1</v>
      </c>
      <c r="B14" s="59">
        <v>2</v>
      </c>
      <c r="C14" s="59">
        <v>3</v>
      </c>
      <c r="D14" s="59">
        <v>4</v>
      </c>
      <c r="E14" s="39">
        <v>5</v>
      </c>
      <c r="F14" s="39">
        <v>6</v>
      </c>
      <c r="G14" s="39">
        <v>7</v>
      </c>
      <c r="H14" s="59">
        <v>8</v>
      </c>
    </row>
    <row r="15" spans="1:10" ht="55.5" customHeight="1">
      <c r="A15" s="95" t="s">
        <v>272</v>
      </c>
      <c r="B15" s="144" t="s">
        <v>203</v>
      </c>
      <c r="C15" s="145">
        <v>2846976.04</v>
      </c>
      <c r="D15" s="145">
        <v>5808821.21</v>
      </c>
      <c r="E15" s="145">
        <v>0</v>
      </c>
      <c r="F15" s="145">
        <v>150521.37</v>
      </c>
      <c r="G15" s="145">
        <f>E15+F15</f>
        <v>150521.37</v>
      </c>
      <c r="H15" s="145">
        <f>C15+D15-G15</f>
        <v>8505275.8800000008</v>
      </c>
    </row>
    <row r="16" spans="1:10" ht="44.65" customHeight="1">
      <c r="A16" s="40" t="s">
        <v>266</v>
      </c>
      <c r="B16" s="41" t="s">
        <v>4</v>
      </c>
      <c r="C16" s="56">
        <v>57414082</v>
      </c>
      <c r="D16" s="56">
        <v>52766498</v>
      </c>
      <c r="E16" s="56">
        <v>48503056.729999997</v>
      </c>
      <c r="F16" s="307">
        <v>8911025.2699999996</v>
      </c>
      <c r="G16" s="56">
        <f>E16+F16</f>
        <v>57414082</v>
      </c>
      <c r="H16" s="56">
        <f>C16+D16-G16</f>
        <v>52766498</v>
      </c>
    </row>
    <row r="17" spans="1:8" s="241" customFormat="1" ht="37.5" customHeight="1">
      <c r="A17" s="52"/>
      <c r="B17" s="52" t="s">
        <v>282</v>
      </c>
      <c r="C17" s="49">
        <f t="shared" ref="C17:H17" si="1">C15+C16</f>
        <v>60261058.039999999</v>
      </c>
      <c r="D17" s="49">
        <f t="shared" si="1"/>
        <v>58575319.210000001</v>
      </c>
      <c r="E17" s="49">
        <f t="shared" si="1"/>
        <v>48503056.729999997</v>
      </c>
      <c r="F17" s="49">
        <f t="shared" si="1"/>
        <v>9061546.6399999987</v>
      </c>
      <c r="G17" s="49">
        <f t="shared" si="1"/>
        <v>57564603.369999997</v>
      </c>
      <c r="H17" s="49">
        <f t="shared" si="1"/>
        <v>61271773.880000003</v>
      </c>
    </row>
  </sheetData>
  <mergeCells count="2">
    <mergeCell ref="A1:H1"/>
    <mergeCell ref="A11:H11"/>
  </mergeCells>
  <phoneticPr fontId="0" type="noConversion"/>
  <pageMargins left="0.59055118110236227" right="0.62992125984251968" top="1.2204724409448819" bottom="0.78740157480314965" header="0.39370078740157483" footer="0.51181102362204722"/>
  <pageSetup paperSize="9" scale="75" orientation="landscape" r:id="rId1"/>
  <headerFooter alignWithMargins="0">
    <oddHeader>&amp;C&amp;"Verdana,Normalny"&amp;8
Urząd Miejski Wrocławia
Sprawozdanie finansowe za rok obrotowy zakończony 31 grudnia 2022 roku
Informacja dodatkowa - noty dotyczące dodatkowych informacji i objaśnień</oddHeader>
  </headerFooter>
</worksheet>
</file>

<file path=xl/worksheets/sheet6.xml><?xml version="1.0" encoding="utf-8"?>
<worksheet xmlns="http://schemas.openxmlformats.org/spreadsheetml/2006/main" xmlns:r="http://schemas.openxmlformats.org/officeDocument/2006/relationships">
  <sheetPr>
    <tabColor theme="0"/>
  </sheetPr>
  <dimension ref="A1:H100"/>
  <sheetViews>
    <sheetView topLeftCell="A58" zoomScaleNormal="100" zoomScalePageLayoutView="80" workbookViewId="0">
      <selection activeCell="A58" sqref="A1:XFD1048576"/>
    </sheetView>
  </sheetViews>
  <sheetFormatPr defaultRowHeight="12.75"/>
  <cols>
    <col min="1" max="1" width="4.5703125" customWidth="1"/>
    <col min="2" max="2" width="65.42578125" customWidth="1"/>
    <col min="3" max="3" width="47.28515625" customWidth="1"/>
    <col min="4" max="4" width="23.5703125" customWidth="1"/>
    <col min="5" max="5" width="25.5703125" customWidth="1"/>
    <col min="7" max="7" width="18.7109375" bestFit="1" customWidth="1"/>
    <col min="8" max="8" width="22.5703125" customWidth="1"/>
    <col min="9" max="10" width="9.42578125" customWidth="1"/>
  </cols>
  <sheetData>
    <row r="1" spans="1:5" s="241" customFormat="1" ht="32.25" customHeight="1">
      <c r="A1" s="242" t="s">
        <v>551</v>
      </c>
    </row>
    <row r="2" spans="1:5" s="26" customFormat="1" ht="24.75" customHeight="1">
      <c r="A2" s="396" t="s">
        <v>560</v>
      </c>
      <c r="B2" s="396"/>
      <c r="C2" s="306"/>
      <c r="D2" s="306"/>
      <c r="E2" s="168"/>
    </row>
    <row r="3" spans="1:5" ht="27.6" customHeight="1">
      <c r="A3" s="200" t="s">
        <v>263</v>
      </c>
      <c r="B3" s="118" t="s">
        <v>411</v>
      </c>
      <c r="C3" s="118" t="s">
        <v>412</v>
      </c>
      <c r="D3" s="118" t="s">
        <v>413</v>
      </c>
      <c r="E3" s="118" t="s">
        <v>559</v>
      </c>
    </row>
    <row r="4" spans="1:5" ht="15" customHeight="1">
      <c r="A4" s="268">
        <v>1</v>
      </c>
      <c r="B4" s="347" t="s">
        <v>435</v>
      </c>
      <c r="C4" s="260" t="s">
        <v>562</v>
      </c>
      <c r="D4" s="261" t="s">
        <v>563</v>
      </c>
      <c r="E4" s="262">
        <v>352148933.54000002</v>
      </c>
    </row>
    <row r="5" spans="1:5" ht="15" customHeight="1">
      <c r="A5" s="268">
        <v>2</v>
      </c>
      <c r="B5" s="263" t="s">
        <v>417</v>
      </c>
      <c r="C5" s="264" t="s">
        <v>564</v>
      </c>
      <c r="D5" s="265" t="s">
        <v>565</v>
      </c>
      <c r="E5" s="262">
        <v>10000000</v>
      </c>
    </row>
    <row r="6" spans="1:5" ht="15" customHeight="1">
      <c r="A6" s="268">
        <v>3</v>
      </c>
      <c r="B6" s="263" t="s">
        <v>418</v>
      </c>
      <c r="C6" s="264" t="s">
        <v>566</v>
      </c>
      <c r="D6" s="265" t="s">
        <v>567</v>
      </c>
      <c r="E6" s="262">
        <v>5000000</v>
      </c>
    </row>
    <row r="7" spans="1:5" ht="15" customHeight="1">
      <c r="A7" s="268">
        <v>4</v>
      </c>
      <c r="B7" s="263" t="s">
        <v>417</v>
      </c>
      <c r="C7" s="264" t="s">
        <v>566</v>
      </c>
      <c r="D7" s="265" t="s">
        <v>567</v>
      </c>
      <c r="E7" s="262">
        <v>4590462</v>
      </c>
    </row>
    <row r="8" spans="1:5" ht="15" customHeight="1">
      <c r="A8" s="268">
        <v>5</v>
      </c>
      <c r="B8" s="263" t="s">
        <v>416</v>
      </c>
      <c r="C8" s="264" t="s">
        <v>568</v>
      </c>
      <c r="D8" s="265" t="s">
        <v>569</v>
      </c>
      <c r="E8" s="262">
        <v>6666672</v>
      </c>
    </row>
    <row r="9" spans="1:5" ht="15" customHeight="1">
      <c r="A9" s="268">
        <v>6</v>
      </c>
      <c r="B9" s="263" t="s">
        <v>417</v>
      </c>
      <c r="C9" s="264" t="s">
        <v>570</v>
      </c>
      <c r="D9" s="265" t="s">
        <v>571</v>
      </c>
      <c r="E9" s="262">
        <v>5000000</v>
      </c>
    </row>
    <row r="10" spans="1:5" ht="15" customHeight="1">
      <c r="A10" s="268">
        <v>7</v>
      </c>
      <c r="B10" s="263" t="s">
        <v>417</v>
      </c>
      <c r="C10" s="264" t="s">
        <v>572</v>
      </c>
      <c r="D10" s="265" t="s">
        <v>571</v>
      </c>
      <c r="E10" s="262">
        <v>2565320</v>
      </c>
    </row>
    <row r="11" spans="1:5" ht="15" customHeight="1">
      <c r="A11" s="268">
        <v>8</v>
      </c>
      <c r="B11" s="263" t="s">
        <v>436</v>
      </c>
      <c r="C11" s="264" t="s">
        <v>573</v>
      </c>
      <c r="D11" s="265" t="s">
        <v>574</v>
      </c>
      <c r="E11" s="262">
        <v>908086.31</v>
      </c>
    </row>
    <row r="12" spans="1:5" ht="15" customHeight="1">
      <c r="A12" s="268">
        <v>9</v>
      </c>
      <c r="B12" s="263" t="s">
        <v>414</v>
      </c>
      <c r="C12" s="264" t="s">
        <v>575</v>
      </c>
      <c r="D12" s="265" t="s">
        <v>576</v>
      </c>
      <c r="E12" s="262">
        <v>45868270</v>
      </c>
    </row>
    <row r="13" spans="1:5" ht="15" customHeight="1">
      <c r="A13" s="268">
        <v>10</v>
      </c>
      <c r="B13" s="263" t="s">
        <v>414</v>
      </c>
      <c r="C13" s="264" t="s">
        <v>577</v>
      </c>
      <c r="D13" s="265" t="s">
        <v>576</v>
      </c>
      <c r="E13" s="262">
        <v>49000000</v>
      </c>
    </row>
    <row r="14" spans="1:5" ht="15" customHeight="1">
      <c r="A14" s="268">
        <v>11</v>
      </c>
      <c r="B14" s="263" t="s">
        <v>414</v>
      </c>
      <c r="C14" s="264" t="s">
        <v>572</v>
      </c>
      <c r="D14" s="265" t="s">
        <v>578</v>
      </c>
      <c r="E14" s="262">
        <v>52500000</v>
      </c>
    </row>
    <row r="15" spans="1:5" ht="15" customHeight="1">
      <c r="A15" s="268">
        <v>12</v>
      </c>
      <c r="B15" s="263" t="s">
        <v>417</v>
      </c>
      <c r="C15" s="264" t="s">
        <v>579</v>
      </c>
      <c r="D15" s="265" t="s">
        <v>576</v>
      </c>
      <c r="E15" s="262">
        <v>12229000</v>
      </c>
    </row>
    <row r="16" spans="1:5" ht="15" customHeight="1">
      <c r="A16" s="268">
        <v>13</v>
      </c>
      <c r="B16" s="263" t="s">
        <v>416</v>
      </c>
      <c r="C16" s="264" t="s">
        <v>580</v>
      </c>
      <c r="D16" s="265" t="s">
        <v>578</v>
      </c>
      <c r="E16" s="262">
        <v>63000000</v>
      </c>
    </row>
    <row r="17" spans="1:5" ht="15" customHeight="1">
      <c r="A17" s="268">
        <v>14</v>
      </c>
      <c r="B17" s="263" t="s">
        <v>437</v>
      </c>
      <c r="C17" s="260" t="s">
        <v>581</v>
      </c>
      <c r="D17" s="265" t="s">
        <v>582</v>
      </c>
      <c r="E17" s="262">
        <v>359578947.36000001</v>
      </c>
    </row>
    <row r="18" spans="1:5" ht="15" customHeight="1">
      <c r="A18" s="268">
        <v>15</v>
      </c>
      <c r="B18" s="263" t="s">
        <v>419</v>
      </c>
      <c r="C18" s="264" t="s">
        <v>583</v>
      </c>
      <c r="D18" s="265" t="s">
        <v>584</v>
      </c>
      <c r="E18" s="262">
        <v>56666680</v>
      </c>
    </row>
    <row r="19" spans="1:5" ht="15" customHeight="1">
      <c r="A19" s="268">
        <v>16</v>
      </c>
      <c r="B19" s="263" t="s">
        <v>419</v>
      </c>
      <c r="C19" s="264" t="s">
        <v>583</v>
      </c>
      <c r="D19" s="265" t="s">
        <v>585</v>
      </c>
      <c r="E19" s="262">
        <v>89865610</v>
      </c>
    </row>
    <row r="20" spans="1:5" ht="15" customHeight="1">
      <c r="A20" s="268">
        <v>17</v>
      </c>
      <c r="B20" s="263" t="s">
        <v>419</v>
      </c>
      <c r="C20" s="264" t="s">
        <v>583</v>
      </c>
      <c r="D20" s="265" t="s">
        <v>585</v>
      </c>
      <c r="E20" s="262">
        <v>53333360</v>
      </c>
    </row>
    <row r="21" spans="1:5" ht="15" customHeight="1">
      <c r="A21" s="268">
        <v>18</v>
      </c>
      <c r="B21" s="263" t="s">
        <v>419</v>
      </c>
      <c r="C21" s="264" t="s">
        <v>583</v>
      </c>
      <c r="D21" s="265" t="s">
        <v>586</v>
      </c>
      <c r="E21" s="262">
        <v>20000000</v>
      </c>
    </row>
    <row r="22" spans="1:5" ht="15" customHeight="1">
      <c r="A22" s="268">
        <v>19</v>
      </c>
      <c r="B22" s="263" t="s">
        <v>414</v>
      </c>
      <c r="C22" s="264" t="s">
        <v>587</v>
      </c>
      <c r="D22" s="265" t="s">
        <v>588</v>
      </c>
      <c r="E22" s="262">
        <v>48000000</v>
      </c>
    </row>
    <row r="23" spans="1:5" ht="15" customHeight="1">
      <c r="A23" s="268">
        <v>20</v>
      </c>
      <c r="B23" s="263" t="s">
        <v>436</v>
      </c>
      <c r="C23" s="264" t="s">
        <v>573</v>
      </c>
      <c r="D23" s="265" t="s">
        <v>589</v>
      </c>
      <c r="E23" s="262">
        <v>2336524.5699999998</v>
      </c>
    </row>
    <row r="24" spans="1:5" ht="15" customHeight="1">
      <c r="A24" s="268">
        <v>21</v>
      </c>
      <c r="B24" s="263" t="s">
        <v>420</v>
      </c>
      <c r="C24" s="264" t="s">
        <v>590</v>
      </c>
      <c r="D24" s="261" t="s">
        <v>591</v>
      </c>
      <c r="E24" s="262">
        <v>41666668</v>
      </c>
    </row>
    <row r="25" spans="1:5" ht="15" customHeight="1">
      <c r="A25" s="268">
        <v>22</v>
      </c>
      <c r="B25" s="263" t="s">
        <v>420</v>
      </c>
      <c r="C25" s="264" t="s">
        <v>590</v>
      </c>
      <c r="D25" s="261" t="s">
        <v>591</v>
      </c>
      <c r="E25" s="262">
        <v>25000000</v>
      </c>
    </row>
    <row r="26" spans="1:5" ht="15" customHeight="1">
      <c r="A26" s="268">
        <v>23</v>
      </c>
      <c r="B26" s="263" t="s">
        <v>420</v>
      </c>
      <c r="C26" s="264" t="s">
        <v>592</v>
      </c>
      <c r="D26" s="261" t="s">
        <v>591</v>
      </c>
      <c r="E26" s="262">
        <v>63351574</v>
      </c>
    </row>
    <row r="27" spans="1:5" ht="15" customHeight="1">
      <c r="A27" s="268">
        <v>24</v>
      </c>
      <c r="B27" s="263" t="s">
        <v>436</v>
      </c>
      <c r="C27" s="264" t="s">
        <v>573</v>
      </c>
      <c r="D27" s="261" t="s">
        <v>593</v>
      </c>
      <c r="E27" s="262">
        <v>8900</v>
      </c>
    </row>
    <row r="28" spans="1:5" ht="15" customHeight="1">
      <c r="A28" s="268">
        <v>25</v>
      </c>
      <c r="B28" s="263" t="s">
        <v>420</v>
      </c>
      <c r="C28" s="264" t="s">
        <v>568</v>
      </c>
      <c r="D28" s="265" t="s">
        <v>594</v>
      </c>
      <c r="E28" s="262">
        <v>70000000</v>
      </c>
    </row>
    <row r="29" spans="1:5" ht="15" customHeight="1">
      <c r="A29" s="268">
        <v>26</v>
      </c>
      <c r="B29" s="263" t="s">
        <v>417</v>
      </c>
      <c r="C29" s="264" t="s">
        <v>575</v>
      </c>
      <c r="D29" s="265" t="s">
        <v>594</v>
      </c>
      <c r="E29" s="262">
        <v>65000000</v>
      </c>
    </row>
    <row r="30" spans="1:5" ht="15" customHeight="1">
      <c r="A30" s="268">
        <v>27</v>
      </c>
      <c r="B30" s="259" t="s">
        <v>415</v>
      </c>
      <c r="C30" s="264" t="s">
        <v>590</v>
      </c>
      <c r="D30" s="266" t="s">
        <v>595</v>
      </c>
      <c r="E30" s="262">
        <v>50000000</v>
      </c>
    </row>
    <row r="31" spans="1:5" ht="15" customHeight="1">
      <c r="A31" s="268">
        <v>28</v>
      </c>
      <c r="B31" s="259" t="s">
        <v>415</v>
      </c>
      <c r="C31" s="264" t="s">
        <v>590</v>
      </c>
      <c r="D31" s="266" t="s">
        <v>595</v>
      </c>
      <c r="E31" s="262">
        <v>60000000</v>
      </c>
    </row>
    <row r="32" spans="1:5" ht="15" customHeight="1">
      <c r="A32" s="268">
        <v>29</v>
      </c>
      <c r="B32" s="259" t="s">
        <v>417</v>
      </c>
      <c r="C32" s="264" t="s">
        <v>596</v>
      </c>
      <c r="D32" s="266" t="s">
        <v>595</v>
      </c>
      <c r="E32" s="262">
        <v>75000000</v>
      </c>
    </row>
    <row r="33" spans="1:8" ht="15" customHeight="1">
      <c r="A33" s="268">
        <v>30</v>
      </c>
      <c r="B33" s="259" t="s">
        <v>414</v>
      </c>
      <c r="C33" s="264" t="s">
        <v>597</v>
      </c>
      <c r="D33" s="266" t="s">
        <v>595</v>
      </c>
      <c r="E33" s="262">
        <v>30000000</v>
      </c>
    </row>
    <row r="34" spans="1:8" ht="15" customHeight="1">
      <c r="A34" s="268">
        <v>31</v>
      </c>
      <c r="B34" s="259" t="s">
        <v>414</v>
      </c>
      <c r="C34" s="264" t="s">
        <v>597</v>
      </c>
      <c r="D34" s="266" t="s">
        <v>595</v>
      </c>
      <c r="E34" s="262">
        <v>41723942</v>
      </c>
    </row>
    <row r="35" spans="1:8" ht="15" customHeight="1">
      <c r="A35" s="268">
        <v>32</v>
      </c>
      <c r="B35" s="259" t="s">
        <v>438</v>
      </c>
      <c r="C35" s="267" t="s">
        <v>598</v>
      </c>
      <c r="D35" s="266" t="s">
        <v>599</v>
      </c>
      <c r="E35" s="262">
        <v>200000000</v>
      </c>
    </row>
    <row r="36" spans="1:8" ht="15" customHeight="1">
      <c r="A36" s="268">
        <v>33</v>
      </c>
      <c r="B36" s="259" t="s">
        <v>438</v>
      </c>
      <c r="C36" s="264" t="s">
        <v>600</v>
      </c>
      <c r="D36" s="266" t="s">
        <v>601</v>
      </c>
      <c r="E36" s="262">
        <v>200000000</v>
      </c>
    </row>
    <row r="37" spans="1:8" ht="15" customHeight="1">
      <c r="A37" s="268">
        <v>34</v>
      </c>
      <c r="B37" s="259" t="s">
        <v>5</v>
      </c>
      <c r="C37" s="267" t="s">
        <v>602</v>
      </c>
      <c r="D37" s="267" t="s">
        <v>603</v>
      </c>
      <c r="E37" s="262">
        <v>65000000</v>
      </c>
    </row>
    <row r="38" spans="1:8" ht="15" customHeight="1">
      <c r="A38" s="268">
        <v>35</v>
      </c>
      <c r="B38" s="259" t="s">
        <v>418</v>
      </c>
      <c r="C38" s="267" t="s">
        <v>604</v>
      </c>
      <c r="D38" s="267" t="s">
        <v>605</v>
      </c>
      <c r="E38" s="262">
        <v>31087900</v>
      </c>
    </row>
    <row r="39" spans="1:8" ht="15" customHeight="1">
      <c r="A39" s="268">
        <v>36</v>
      </c>
      <c r="B39" s="259" t="s">
        <v>438</v>
      </c>
      <c r="C39" s="264" t="s">
        <v>606</v>
      </c>
      <c r="D39" s="267" t="s">
        <v>607</v>
      </c>
      <c r="E39" s="262">
        <v>200000000</v>
      </c>
    </row>
    <row r="40" spans="1:8" ht="15" customHeight="1">
      <c r="A40" s="268">
        <v>37</v>
      </c>
      <c r="B40" s="259" t="s">
        <v>98</v>
      </c>
      <c r="C40" s="264" t="s">
        <v>608</v>
      </c>
      <c r="D40" s="266" t="s">
        <v>609</v>
      </c>
      <c r="E40" s="262">
        <v>60000000</v>
      </c>
    </row>
    <row r="41" spans="1:8" ht="15" customHeight="1">
      <c r="A41" s="268">
        <v>38</v>
      </c>
      <c r="B41" s="259" t="s">
        <v>98</v>
      </c>
      <c r="C41" s="264" t="s">
        <v>610</v>
      </c>
      <c r="D41" s="266" t="s">
        <v>609</v>
      </c>
      <c r="E41" s="262">
        <v>72602941</v>
      </c>
    </row>
    <row r="42" spans="1:8" ht="15" customHeight="1">
      <c r="A42" s="268">
        <v>39</v>
      </c>
      <c r="B42" s="259" t="s">
        <v>99</v>
      </c>
      <c r="C42" s="264" t="s">
        <v>611</v>
      </c>
      <c r="D42" s="266" t="s">
        <v>612</v>
      </c>
      <c r="E42" s="262">
        <v>39111040</v>
      </c>
    </row>
    <row r="43" spans="1:8" ht="15" customHeight="1">
      <c r="A43" s="268">
        <v>40</v>
      </c>
      <c r="B43" s="259" t="s">
        <v>99</v>
      </c>
      <c r="C43" s="264" t="s">
        <v>611</v>
      </c>
      <c r="D43" s="266" t="s">
        <v>613</v>
      </c>
      <c r="E43" s="262">
        <v>40888800</v>
      </c>
    </row>
    <row r="44" spans="1:8" ht="15" customHeight="1">
      <c r="A44" s="268">
        <v>41</v>
      </c>
      <c r="B44" s="259" t="s">
        <v>438</v>
      </c>
      <c r="C44" s="264" t="s">
        <v>614</v>
      </c>
      <c r="D44" s="266" t="s">
        <v>615</v>
      </c>
      <c r="E44" s="262">
        <v>300000000</v>
      </c>
    </row>
    <row r="45" spans="1:8" ht="15" customHeight="1">
      <c r="A45" s="268">
        <v>42</v>
      </c>
      <c r="B45" s="259" t="s">
        <v>415</v>
      </c>
      <c r="C45" s="264" t="s">
        <v>616</v>
      </c>
      <c r="D45" s="266" t="s">
        <v>617</v>
      </c>
      <c r="E45" s="262">
        <v>100000000</v>
      </c>
    </row>
    <row r="46" spans="1:8" ht="15" customHeight="1">
      <c r="A46" s="268">
        <v>43</v>
      </c>
      <c r="B46" s="263" t="s">
        <v>620</v>
      </c>
      <c r="C46" s="264" t="s">
        <v>618</v>
      </c>
      <c r="D46" s="266" t="s">
        <v>619</v>
      </c>
      <c r="E46" s="262">
        <v>70000000</v>
      </c>
    </row>
    <row r="47" spans="1:8" s="248" customFormat="1" ht="15" customHeight="1">
      <c r="A47" s="268">
        <v>44</v>
      </c>
      <c r="B47" s="332" t="s">
        <v>561</v>
      </c>
      <c r="C47" s="333"/>
      <c r="D47" s="334"/>
      <c r="E47" s="335">
        <v>2704816.42</v>
      </c>
    </row>
    <row r="48" spans="1:8" ht="15" customHeight="1">
      <c r="A48" s="200"/>
      <c r="B48" s="118" t="s">
        <v>6</v>
      </c>
      <c r="C48" s="201"/>
      <c r="D48" s="202"/>
      <c r="E48" s="119">
        <f>SUM(E4:E47)</f>
        <v>3142404447.1999998</v>
      </c>
      <c r="G48" s="269"/>
      <c r="H48" s="269"/>
    </row>
    <row r="49" spans="1:7" ht="15" customHeight="1">
      <c r="A49" s="8" t="s">
        <v>739</v>
      </c>
      <c r="B49" s="344"/>
      <c r="C49" s="344"/>
      <c r="D49" s="344"/>
      <c r="E49" s="203"/>
    </row>
    <row r="50" spans="1:7" ht="15" customHeight="1">
      <c r="A50" s="8"/>
      <c r="B50" s="345"/>
      <c r="C50" s="345"/>
      <c r="D50" s="345"/>
      <c r="E50" s="8"/>
    </row>
    <row r="51" spans="1:7" ht="15" customHeight="1">
      <c r="A51" s="396" t="s">
        <v>673</v>
      </c>
      <c r="B51" s="396"/>
      <c r="C51" s="306"/>
      <c r="D51" s="306"/>
      <c r="E51" s="168"/>
    </row>
    <row r="52" spans="1:7" ht="15" customHeight="1">
      <c r="A52" s="200" t="s">
        <v>263</v>
      </c>
      <c r="B52" s="118" t="s">
        <v>411</v>
      </c>
      <c r="C52" s="118" t="s">
        <v>412</v>
      </c>
      <c r="D52" s="118" t="s">
        <v>413</v>
      </c>
      <c r="E52" s="118" t="s">
        <v>674</v>
      </c>
    </row>
    <row r="53" spans="1:7" ht="15" customHeight="1">
      <c r="A53" s="268">
        <v>1</v>
      </c>
      <c r="B53" s="347" t="s">
        <v>435</v>
      </c>
      <c r="C53" s="260" t="s">
        <v>562</v>
      </c>
      <c r="D53" s="261" t="s">
        <v>563</v>
      </c>
      <c r="E53" s="262">
        <v>328052492.60000002</v>
      </c>
    </row>
    <row r="54" spans="1:7" ht="15" customHeight="1">
      <c r="A54" s="268">
        <v>2</v>
      </c>
      <c r="B54" s="263" t="s">
        <v>436</v>
      </c>
      <c r="C54" s="264" t="s">
        <v>573</v>
      </c>
      <c r="D54" s="265" t="s">
        <v>574</v>
      </c>
      <c r="E54" s="262">
        <v>188086.31</v>
      </c>
    </row>
    <row r="55" spans="1:7" ht="15" customHeight="1">
      <c r="A55" s="268">
        <v>3</v>
      </c>
      <c r="B55" s="263" t="s">
        <v>414</v>
      </c>
      <c r="C55" s="264" t="s">
        <v>575</v>
      </c>
      <c r="D55" s="265" t="s">
        <v>576</v>
      </c>
      <c r="E55" s="262">
        <v>32764270</v>
      </c>
    </row>
    <row r="56" spans="1:7" ht="15" customHeight="1">
      <c r="A56" s="268">
        <v>4</v>
      </c>
      <c r="B56" s="263" t="s">
        <v>414</v>
      </c>
      <c r="C56" s="264" t="s">
        <v>577</v>
      </c>
      <c r="D56" s="265" t="s">
        <v>576</v>
      </c>
      <c r="E56" s="262">
        <v>37500000</v>
      </c>
    </row>
    <row r="57" spans="1:7" ht="15" customHeight="1">
      <c r="A57" s="268">
        <v>5</v>
      </c>
      <c r="B57" s="263" t="s">
        <v>414</v>
      </c>
      <c r="C57" s="264" t="s">
        <v>572</v>
      </c>
      <c r="D57" s="265" t="s">
        <v>578</v>
      </c>
      <c r="E57" s="262">
        <v>39406459</v>
      </c>
    </row>
    <row r="58" spans="1:7" ht="15" customHeight="1">
      <c r="A58" s="268">
        <v>6</v>
      </c>
      <c r="B58" s="263" t="s">
        <v>417</v>
      </c>
      <c r="C58" s="264" t="s">
        <v>579</v>
      </c>
      <c r="D58" s="265" t="s">
        <v>576</v>
      </c>
      <c r="E58" s="262">
        <v>5241000</v>
      </c>
    </row>
    <row r="59" spans="1:7" ht="15" customHeight="1">
      <c r="A59" s="268">
        <v>7</v>
      </c>
      <c r="B59" s="263" t="s">
        <v>416</v>
      </c>
      <c r="C59" s="264" t="s">
        <v>580</v>
      </c>
      <c r="D59" s="265" t="s">
        <v>578</v>
      </c>
      <c r="E59" s="262">
        <v>35711906</v>
      </c>
    </row>
    <row r="60" spans="1:7" ht="15" customHeight="1">
      <c r="A60" s="268">
        <v>8</v>
      </c>
      <c r="B60" s="263" t="s">
        <v>437</v>
      </c>
      <c r="C60" s="260" t="s">
        <v>581</v>
      </c>
      <c r="D60" s="265" t="s">
        <v>582</v>
      </c>
      <c r="E60" s="262">
        <v>324157894.72000003</v>
      </c>
    </row>
    <row r="61" spans="1:7" ht="15" customHeight="1">
      <c r="A61" s="268">
        <v>9</v>
      </c>
      <c r="B61" s="263" t="s">
        <v>419</v>
      </c>
      <c r="C61" s="264" t="s">
        <v>583</v>
      </c>
      <c r="D61" s="265" t="s">
        <v>584</v>
      </c>
      <c r="E61" s="262">
        <v>42500020</v>
      </c>
    </row>
    <row r="62" spans="1:7" ht="15" customHeight="1">
      <c r="A62" s="268">
        <v>10</v>
      </c>
      <c r="B62" s="263" t="s">
        <v>419</v>
      </c>
      <c r="C62" s="264" t="s">
        <v>583</v>
      </c>
      <c r="D62" s="265" t="s">
        <v>585</v>
      </c>
      <c r="E62" s="262">
        <v>67399206</v>
      </c>
    </row>
    <row r="63" spans="1:7" ht="15" customHeight="1">
      <c r="A63" s="268">
        <v>11</v>
      </c>
      <c r="B63" s="263" t="s">
        <v>419</v>
      </c>
      <c r="C63" s="264" t="s">
        <v>583</v>
      </c>
      <c r="D63" s="265" t="s">
        <v>585</v>
      </c>
      <c r="E63" s="262">
        <v>40000040</v>
      </c>
    </row>
    <row r="64" spans="1:7" ht="15" customHeight="1">
      <c r="A64" s="268">
        <v>12</v>
      </c>
      <c r="B64" s="263" t="s">
        <v>419</v>
      </c>
      <c r="C64" s="264" t="s">
        <v>583</v>
      </c>
      <c r="D64" s="265" t="s">
        <v>586</v>
      </c>
      <c r="E64" s="262">
        <v>15000000</v>
      </c>
      <c r="G64" s="269"/>
    </row>
    <row r="65" spans="1:5" ht="15" customHeight="1">
      <c r="A65" s="268">
        <v>13</v>
      </c>
      <c r="B65" s="263" t="s">
        <v>414</v>
      </c>
      <c r="C65" s="264" t="s">
        <v>587</v>
      </c>
      <c r="D65" s="265" t="s">
        <v>588</v>
      </c>
      <c r="E65" s="262">
        <v>36000000</v>
      </c>
    </row>
    <row r="66" spans="1:5" ht="15" customHeight="1">
      <c r="A66" s="268">
        <v>14</v>
      </c>
      <c r="B66" s="263" t="s">
        <v>436</v>
      </c>
      <c r="C66" s="264" t="s">
        <v>573</v>
      </c>
      <c r="D66" s="265" t="s">
        <v>589</v>
      </c>
      <c r="E66" s="262">
        <v>1136524.57</v>
      </c>
    </row>
    <row r="67" spans="1:5" ht="15" customHeight="1">
      <c r="A67" s="268">
        <v>15</v>
      </c>
      <c r="B67" s="263" t="s">
        <v>420</v>
      </c>
      <c r="C67" s="264" t="s">
        <v>590</v>
      </c>
      <c r="D67" s="265" t="s">
        <v>591</v>
      </c>
      <c r="E67" s="262">
        <v>33333336</v>
      </c>
    </row>
    <row r="68" spans="1:5" ht="15" customHeight="1">
      <c r="A68" s="268">
        <v>16</v>
      </c>
      <c r="B68" s="263" t="s">
        <v>420</v>
      </c>
      <c r="C68" s="264" t="s">
        <v>590</v>
      </c>
      <c r="D68" s="265" t="s">
        <v>591</v>
      </c>
      <c r="E68" s="262">
        <v>15000000</v>
      </c>
    </row>
    <row r="69" spans="1:5" ht="15" customHeight="1">
      <c r="A69" s="268">
        <v>17</v>
      </c>
      <c r="B69" s="263" t="s">
        <v>420</v>
      </c>
      <c r="C69" s="264" t="s">
        <v>592</v>
      </c>
      <c r="D69" s="265" t="s">
        <v>591</v>
      </c>
      <c r="E69" s="262">
        <v>50681262</v>
      </c>
    </row>
    <row r="70" spans="1:5" ht="15" customHeight="1">
      <c r="A70" s="268">
        <v>18</v>
      </c>
      <c r="B70" s="263" t="s">
        <v>420</v>
      </c>
      <c r="C70" s="264" t="s">
        <v>568</v>
      </c>
      <c r="D70" s="265" t="s">
        <v>594</v>
      </c>
      <c r="E70" s="262">
        <v>70000000</v>
      </c>
    </row>
    <row r="71" spans="1:5" ht="15" customHeight="1">
      <c r="A71" s="268">
        <v>19</v>
      </c>
      <c r="B71" s="263" t="s">
        <v>417</v>
      </c>
      <c r="C71" s="264" t="s">
        <v>575</v>
      </c>
      <c r="D71" s="265" t="s">
        <v>594</v>
      </c>
      <c r="E71" s="262">
        <v>65000000</v>
      </c>
    </row>
    <row r="72" spans="1:5" ht="15" customHeight="1">
      <c r="A72" s="268">
        <v>20</v>
      </c>
      <c r="B72" s="259" t="s">
        <v>415</v>
      </c>
      <c r="C72" s="264" t="s">
        <v>590</v>
      </c>
      <c r="D72" s="265" t="s">
        <v>595</v>
      </c>
      <c r="E72" s="262">
        <v>50000000</v>
      </c>
    </row>
    <row r="73" spans="1:5" ht="15" customHeight="1">
      <c r="A73" s="268">
        <v>21</v>
      </c>
      <c r="B73" s="259" t="s">
        <v>415</v>
      </c>
      <c r="C73" s="264" t="s">
        <v>590</v>
      </c>
      <c r="D73" s="265" t="s">
        <v>595</v>
      </c>
      <c r="E73" s="262">
        <v>60000000</v>
      </c>
    </row>
    <row r="74" spans="1:5" ht="15" customHeight="1">
      <c r="A74" s="268">
        <v>22</v>
      </c>
      <c r="B74" s="259" t="s">
        <v>417</v>
      </c>
      <c r="C74" s="264" t="s">
        <v>596</v>
      </c>
      <c r="D74" s="265" t="s">
        <v>595</v>
      </c>
      <c r="E74" s="262">
        <v>75000000</v>
      </c>
    </row>
    <row r="75" spans="1:5" ht="15" customHeight="1">
      <c r="A75" s="268">
        <v>23</v>
      </c>
      <c r="B75" s="259" t="s">
        <v>414</v>
      </c>
      <c r="C75" s="264" t="s">
        <v>597</v>
      </c>
      <c r="D75" s="265" t="s">
        <v>595</v>
      </c>
      <c r="E75" s="262">
        <v>30000000</v>
      </c>
    </row>
    <row r="76" spans="1:5" ht="15" customHeight="1">
      <c r="A76" s="268">
        <v>24</v>
      </c>
      <c r="B76" s="259" t="s">
        <v>414</v>
      </c>
      <c r="C76" s="264" t="s">
        <v>597</v>
      </c>
      <c r="D76" s="265" t="s">
        <v>595</v>
      </c>
      <c r="E76" s="262">
        <v>41723942</v>
      </c>
    </row>
    <row r="77" spans="1:5" ht="15" customHeight="1">
      <c r="A77" s="268">
        <v>25</v>
      </c>
      <c r="B77" s="259" t="s">
        <v>438</v>
      </c>
      <c r="C77" s="267" t="s">
        <v>598</v>
      </c>
      <c r="D77" s="265" t="s">
        <v>599</v>
      </c>
      <c r="E77" s="262">
        <v>200000000</v>
      </c>
    </row>
    <row r="78" spans="1:5" ht="15" customHeight="1">
      <c r="A78" s="268">
        <v>26</v>
      </c>
      <c r="B78" s="259" t="s">
        <v>438</v>
      </c>
      <c r="C78" s="264" t="s">
        <v>600</v>
      </c>
      <c r="D78" s="265" t="s">
        <v>601</v>
      </c>
      <c r="E78" s="262">
        <v>200000000</v>
      </c>
    </row>
    <row r="79" spans="1:5" ht="15" customHeight="1">
      <c r="A79" s="268">
        <v>27</v>
      </c>
      <c r="B79" s="259" t="s">
        <v>5</v>
      </c>
      <c r="C79" s="267" t="s">
        <v>602</v>
      </c>
      <c r="D79" s="265" t="s">
        <v>603</v>
      </c>
      <c r="E79" s="262">
        <v>43333334</v>
      </c>
    </row>
    <row r="80" spans="1:5" ht="15" customHeight="1">
      <c r="A80" s="268">
        <v>28</v>
      </c>
      <c r="B80" s="259" t="s">
        <v>418</v>
      </c>
      <c r="C80" s="267" t="s">
        <v>604</v>
      </c>
      <c r="D80" s="265" t="s">
        <v>605</v>
      </c>
      <c r="E80" s="262">
        <v>20725270</v>
      </c>
    </row>
    <row r="81" spans="1:7" ht="15" customHeight="1">
      <c r="A81" s="268">
        <v>29</v>
      </c>
      <c r="B81" s="259" t="s">
        <v>438</v>
      </c>
      <c r="C81" s="264" t="s">
        <v>606</v>
      </c>
      <c r="D81" s="265" t="s">
        <v>607</v>
      </c>
      <c r="E81" s="262">
        <v>200000000</v>
      </c>
    </row>
    <row r="82" spans="1:7" ht="15" customHeight="1">
      <c r="A82" s="268">
        <v>30</v>
      </c>
      <c r="B82" s="259" t="s">
        <v>675</v>
      </c>
      <c r="C82" s="264" t="s">
        <v>608</v>
      </c>
      <c r="D82" s="265" t="s">
        <v>609</v>
      </c>
      <c r="E82" s="262">
        <v>48401940</v>
      </c>
    </row>
    <row r="83" spans="1:7" ht="15" customHeight="1">
      <c r="A83" s="268">
        <v>31</v>
      </c>
      <c r="B83" s="259" t="s">
        <v>675</v>
      </c>
      <c r="C83" s="264" t="s">
        <v>610</v>
      </c>
      <c r="D83" s="265" t="s">
        <v>609</v>
      </c>
      <c r="E83" s="262">
        <v>39999996</v>
      </c>
    </row>
    <row r="84" spans="1:7" ht="15" customHeight="1">
      <c r="A84" s="268">
        <v>32</v>
      </c>
      <c r="B84" s="259" t="s">
        <v>99</v>
      </c>
      <c r="C84" s="264" t="s">
        <v>611</v>
      </c>
      <c r="D84" s="265" t="s">
        <v>612</v>
      </c>
      <c r="E84" s="262">
        <v>34222160</v>
      </c>
    </row>
    <row r="85" spans="1:7" ht="15" customHeight="1">
      <c r="A85" s="268">
        <v>33</v>
      </c>
      <c r="B85" s="259" t="s">
        <v>99</v>
      </c>
      <c r="C85" s="264" t="s">
        <v>611</v>
      </c>
      <c r="D85" s="265" t="s">
        <v>613</v>
      </c>
      <c r="E85" s="262">
        <v>35777700</v>
      </c>
    </row>
    <row r="86" spans="1:7" ht="15" customHeight="1">
      <c r="A86" s="268">
        <v>34</v>
      </c>
      <c r="B86" s="259" t="s">
        <v>438</v>
      </c>
      <c r="C86" s="264" t="s">
        <v>614</v>
      </c>
      <c r="D86" s="265" t="s">
        <v>615</v>
      </c>
      <c r="E86" s="262">
        <v>300000000</v>
      </c>
    </row>
    <row r="87" spans="1:7" ht="15" customHeight="1">
      <c r="A87" s="268">
        <v>35</v>
      </c>
      <c r="B87" s="259" t="s">
        <v>415</v>
      </c>
      <c r="C87" s="264" t="s">
        <v>616</v>
      </c>
      <c r="D87" s="265" t="s">
        <v>617</v>
      </c>
      <c r="E87" s="262">
        <v>100000000</v>
      </c>
    </row>
    <row r="88" spans="1:7" ht="15" customHeight="1">
      <c r="A88" s="268">
        <v>36</v>
      </c>
      <c r="B88" s="263" t="s">
        <v>620</v>
      </c>
      <c r="C88" s="264" t="s">
        <v>618</v>
      </c>
      <c r="D88" s="265" t="s">
        <v>619</v>
      </c>
      <c r="E88" s="262">
        <v>70000000</v>
      </c>
    </row>
    <row r="89" spans="1:7" ht="15" customHeight="1">
      <c r="A89" s="268">
        <v>37</v>
      </c>
      <c r="B89" s="259" t="s">
        <v>438</v>
      </c>
      <c r="C89" s="264" t="s">
        <v>676</v>
      </c>
      <c r="D89" s="265" t="s">
        <v>677</v>
      </c>
      <c r="E89" s="262">
        <v>300377882.13</v>
      </c>
    </row>
    <row r="90" spans="1:7" ht="15" customHeight="1">
      <c r="A90" s="268">
        <v>38</v>
      </c>
      <c r="B90" s="259" t="s">
        <v>678</v>
      </c>
      <c r="C90" s="264" t="s">
        <v>618</v>
      </c>
      <c r="D90" s="265" t="s">
        <v>679</v>
      </c>
      <c r="E90" s="262">
        <v>85000000</v>
      </c>
      <c r="G90" s="269"/>
    </row>
    <row r="91" spans="1:7" ht="15" customHeight="1">
      <c r="A91" s="268">
        <v>39</v>
      </c>
      <c r="B91" s="259" t="s">
        <v>678</v>
      </c>
      <c r="C91" s="264" t="s">
        <v>618</v>
      </c>
      <c r="D91" s="265" t="s">
        <v>679</v>
      </c>
      <c r="E91" s="262">
        <v>20000000</v>
      </c>
      <c r="G91" s="269"/>
    </row>
    <row r="92" spans="1:7" ht="15" customHeight="1">
      <c r="A92" s="268">
        <v>40</v>
      </c>
      <c r="B92" s="259" t="s">
        <v>678</v>
      </c>
      <c r="C92" s="264" t="s">
        <v>618</v>
      </c>
      <c r="D92" s="265" t="s">
        <v>679</v>
      </c>
      <c r="E92" s="262">
        <v>5000000</v>
      </c>
    </row>
    <row r="93" spans="1:7" ht="15" customHeight="1">
      <c r="A93" s="268">
        <v>41</v>
      </c>
      <c r="B93" s="259" t="s">
        <v>678</v>
      </c>
      <c r="C93" s="264" t="s">
        <v>618</v>
      </c>
      <c r="D93" s="265" t="s">
        <v>679</v>
      </c>
      <c r="E93" s="262">
        <v>5000000</v>
      </c>
    </row>
    <row r="94" spans="1:7" s="248" customFormat="1" ht="15" customHeight="1">
      <c r="A94" s="268">
        <v>42</v>
      </c>
      <c r="B94" s="332" t="s">
        <v>680</v>
      </c>
      <c r="C94" s="333"/>
      <c r="D94" s="334"/>
      <c r="E94" s="335">
        <v>9056596.9700000007</v>
      </c>
    </row>
    <row r="95" spans="1:7" ht="15" customHeight="1">
      <c r="A95" s="200"/>
      <c r="B95" s="118" t="s">
        <v>6</v>
      </c>
      <c r="C95" s="201"/>
      <c r="D95" s="202"/>
      <c r="E95" s="119">
        <f>SUM(E53:E94)</f>
        <v>3212691318.3000002</v>
      </c>
    </row>
    <row r="96" spans="1:7" ht="15" customHeight="1">
      <c r="A96" t="s">
        <v>740</v>
      </c>
    </row>
    <row r="97" spans="5:8">
      <c r="E97" s="269"/>
    </row>
    <row r="100" spans="5:8">
      <c r="H100" s="269"/>
    </row>
  </sheetData>
  <mergeCells count="2">
    <mergeCell ref="A2:B2"/>
    <mergeCell ref="A51:B51"/>
  </mergeCells>
  <phoneticPr fontId="0" type="noConversion"/>
  <pageMargins left="0.59055118110236227" right="0.62992125984251968" top="1.4173228346456694" bottom="0.6692913385826772" header="0.51181102362204722" footer="0.51181102362204722"/>
  <pageSetup paperSize="9" scale="73" fitToHeight="2" orientation="landscape" r:id="rId1"/>
  <headerFooter scaleWithDoc="0" alignWithMargins="0">
    <oddHeader>&amp;C&amp;"Verdana,Normalny"&amp;8
&amp;7Urząd Miejski Wrocławia
Sprawozdanie finansowe za rok obrotowy zakończony 31 grudnia 2022 roku
Informacja dodatkowa - noty dotyczące informacji i objaśnień</oddHeader>
  </headerFooter>
  <rowBreaks count="2" manualBreakCount="2">
    <brk id="38" max="16383" man="1"/>
    <brk id="78" max="5" man="1"/>
  </rowBreaks>
</worksheet>
</file>

<file path=xl/worksheets/sheet7.xml><?xml version="1.0" encoding="utf-8"?>
<worksheet xmlns="http://schemas.openxmlformats.org/spreadsheetml/2006/main" xmlns:r="http://schemas.openxmlformats.org/officeDocument/2006/relationships">
  <sheetPr>
    <pageSetUpPr fitToPage="1"/>
  </sheetPr>
  <dimension ref="A1:N25"/>
  <sheetViews>
    <sheetView zoomScalePageLayoutView="70" workbookViewId="0">
      <selection sqref="A1:XFD1048576"/>
    </sheetView>
  </sheetViews>
  <sheetFormatPr defaultRowHeight="12.75"/>
  <cols>
    <col min="1" max="1" width="5.5703125" customWidth="1"/>
    <col min="2" max="2" width="20.7109375" customWidth="1"/>
    <col min="3" max="3" width="18.42578125" customWidth="1"/>
    <col min="4" max="4" width="17.5703125" customWidth="1"/>
    <col min="5" max="5" width="18.42578125" customWidth="1"/>
    <col min="6" max="6" width="18.7109375" customWidth="1"/>
    <col min="7" max="7" width="19.42578125" customWidth="1"/>
    <col min="8" max="8" width="20.5703125" customWidth="1"/>
    <col min="9" max="9" width="20.140625" customWidth="1"/>
    <col min="10" max="10" width="19.5703125" customWidth="1"/>
    <col min="11" max="11" width="15" customWidth="1"/>
    <col min="12" max="12" width="12.85546875" customWidth="1"/>
    <col min="13" max="13" width="12.42578125" customWidth="1"/>
    <col min="14" max="14" width="9.28515625" customWidth="1"/>
  </cols>
  <sheetData>
    <row r="1" spans="1:14" ht="44.25" customHeight="1">
      <c r="A1" s="410" t="s">
        <v>344</v>
      </c>
      <c r="B1" s="410"/>
      <c r="C1" s="410"/>
      <c r="D1" s="410"/>
      <c r="E1" s="410"/>
      <c r="F1" s="411"/>
      <c r="G1" s="411"/>
      <c r="H1" s="410"/>
      <c r="I1" s="410"/>
      <c r="J1" s="410"/>
      <c r="K1" s="8"/>
      <c r="L1" s="8"/>
      <c r="M1" s="8"/>
      <c r="N1" s="8"/>
    </row>
    <row r="2" spans="1:14" ht="35.25" customHeight="1">
      <c r="A2" s="205"/>
      <c r="B2" s="205"/>
      <c r="C2" s="204"/>
      <c r="D2" s="206"/>
      <c r="E2" s="206"/>
      <c r="F2" s="402" t="s">
        <v>374</v>
      </c>
      <c r="G2" s="402"/>
      <c r="H2" s="206"/>
      <c r="I2" s="206"/>
      <c r="J2" s="207"/>
      <c r="K2" s="19"/>
      <c r="L2" s="19"/>
      <c r="M2" s="398"/>
      <c r="N2" s="398"/>
    </row>
    <row r="3" spans="1:14" ht="20.25" customHeight="1">
      <c r="A3" s="208" t="s">
        <v>263</v>
      </c>
      <c r="B3" s="208" t="s">
        <v>264</v>
      </c>
      <c r="C3" s="399" t="s">
        <v>285</v>
      </c>
      <c r="D3" s="400"/>
      <c r="E3" s="400" t="s">
        <v>286</v>
      </c>
      <c r="F3" s="401"/>
      <c r="G3" s="401" t="s">
        <v>287</v>
      </c>
      <c r="H3" s="400"/>
      <c r="I3" s="400" t="s">
        <v>336</v>
      </c>
      <c r="J3" s="400"/>
      <c r="K3" s="22"/>
      <c r="L3" s="22"/>
      <c r="M3" s="398"/>
      <c r="N3" s="398"/>
    </row>
    <row r="4" spans="1:14" ht="57" customHeight="1">
      <c r="A4" s="209"/>
      <c r="B4" s="209"/>
      <c r="C4" s="210" t="s">
        <v>449</v>
      </c>
      <c r="D4" s="211" t="s">
        <v>502</v>
      </c>
      <c r="E4" s="211" t="s">
        <v>449</v>
      </c>
      <c r="F4" s="211" t="s">
        <v>502</v>
      </c>
      <c r="G4" s="211" t="s">
        <v>24</v>
      </c>
      <c r="H4" s="211" t="s">
        <v>502</v>
      </c>
      <c r="I4" s="211" t="s">
        <v>509</v>
      </c>
      <c r="J4" s="211" t="s">
        <v>510</v>
      </c>
      <c r="K4" s="22"/>
      <c r="L4" s="22"/>
      <c r="M4" s="212"/>
      <c r="N4" s="212"/>
    </row>
    <row r="5" spans="1:14" s="25" customFormat="1">
      <c r="A5" s="153">
        <v>1</v>
      </c>
      <c r="B5" s="100">
        <v>2</v>
      </c>
      <c r="C5" s="153">
        <v>3</v>
      </c>
      <c r="D5" s="153">
        <v>4</v>
      </c>
      <c r="E5" s="153">
        <v>5</v>
      </c>
      <c r="F5" s="153">
        <v>6</v>
      </c>
      <c r="G5" s="153">
        <v>7</v>
      </c>
      <c r="H5" s="153">
        <v>8</v>
      </c>
      <c r="I5" s="153">
        <v>9</v>
      </c>
      <c r="J5" s="153">
        <v>10</v>
      </c>
      <c r="K5" s="213"/>
      <c r="L5" s="213"/>
      <c r="M5" s="214"/>
      <c r="N5" s="214"/>
    </row>
    <row r="6" spans="1:14" ht="78.75" customHeight="1">
      <c r="A6" s="305" t="s">
        <v>272</v>
      </c>
      <c r="B6" s="164" t="s">
        <v>375</v>
      </c>
      <c r="C6" s="319">
        <v>480433498.91000003</v>
      </c>
      <c r="D6" s="319">
        <v>566797557.90999997</v>
      </c>
      <c r="E6" s="319">
        <v>573450903.38999999</v>
      </c>
      <c r="F6" s="359">
        <v>439147786.33999997</v>
      </c>
      <c r="G6" s="319">
        <v>1849447013.9100001</v>
      </c>
      <c r="H6" s="319">
        <v>1974870055.4200001</v>
      </c>
      <c r="I6" s="319">
        <f>C6+E6+G6</f>
        <v>2903331416.21</v>
      </c>
      <c r="J6" s="319">
        <f>D6+F6+H6</f>
        <v>2980815399.6700001</v>
      </c>
      <c r="K6" s="22"/>
      <c r="L6" s="272"/>
      <c r="M6" s="215"/>
      <c r="N6" s="215"/>
    </row>
    <row r="7" spans="1:14" ht="16.5" customHeight="1">
      <c r="A7" s="216"/>
      <c r="B7" s="217" t="s">
        <v>282</v>
      </c>
      <c r="C7" s="210">
        <f>C6</f>
        <v>480433498.91000003</v>
      </c>
      <c r="D7" s="210">
        <f t="shared" ref="D7:J7" si="0">D6</f>
        <v>566797557.90999997</v>
      </c>
      <c r="E7" s="210">
        <f t="shared" si="0"/>
        <v>573450903.38999999</v>
      </c>
      <c r="F7" s="210">
        <f t="shared" si="0"/>
        <v>439147786.33999997</v>
      </c>
      <c r="G7" s="210">
        <f t="shared" si="0"/>
        <v>1849447013.9100001</v>
      </c>
      <c r="H7" s="210">
        <f t="shared" si="0"/>
        <v>1974870055.4200001</v>
      </c>
      <c r="I7" s="210">
        <f t="shared" si="0"/>
        <v>2903331416.21</v>
      </c>
      <c r="J7" s="210">
        <f t="shared" si="0"/>
        <v>2980815399.6700001</v>
      </c>
      <c r="K7" s="22"/>
      <c r="L7" s="22"/>
      <c r="M7" s="218"/>
      <c r="N7" s="218"/>
    </row>
    <row r="8" spans="1:14" ht="16.5" customHeight="1">
      <c r="A8" s="168"/>
      <c r="B8" s="168"/>
      <c r="C8" s="168"/>
      <c r="D8" s="168"/>
      <c r="E8" s="168"/>
      <c r="F8" s="168"/>
      <c r="G8" s="168"/>
      <c r="H8" s="168"/>
      <c r="I8" s="168"/>
      <c r="J8" s="168"/>
      <c r="K8" s="219"/>
      <c r="L8" s="219"/>
      <c r="M8" s="219"/>
      <c r="N8" s="219"/>
    </row>
    <row r="9" spans="1:14" ht="57.75" customHeight="1">
      <c r="A9" s="410" t="s">
        <v>345</v>
      </c>
      <c r="B9" s="410"/>
      <c r="C9" s="410"/>
      <c r="D9" s="410"/>
      <c r="E9" s="411"/>
      <c r="F9" s="411"/>
      <c r="G9" s="410"/>
      <c r="H9" s="410"/>
      <c r="I9" s="410"/>
      <c r="J9" s="410"/>
      <c r="K9" s="8"/>
      <c r="L9" s="8"/>
      <c r="M9" s="8"/>
      <c r="N9" s="8"/>
    </row>
    <row r="10" spans="1:14" ht="22.35" customHeight="1">
      <c r="A10" s="416" t="s">
        <v>263</v>
      </c>
      <c r="B10" s="418" t="s">
        <v>288</v>
      </c>
      <c r="C10" s="220"/>
      <c r="D10" s="206"/>
      <c r="E10" s="406" t="s">
        <v>447</v>
      </c>
      <c r="F10" s="406"/>
      <c r="G10" s="206"/>
      <c r="H10" s="207"/>
      <c r="I10" s="204"/>
      <c r="J10" s="274"/>
      <c r="K10" s="406" t="s">
        <v>448</v>
      </c>
      <c r="L10" s="406"/>
      <c r="M10" s="221"/>
      <c r="N10" s="222"/>
    </row>
    <row r="11" spans="1:14" ht="50.25" customHeight="1">
      <c r="A11" s="417"/>
      <c r="B11" s="419"/>
      <c r="C11" s="414" t="s">
        <v>289</v>
      </c>
      <c r="D11" s="414"/>
      <c r="E11" s="403" t="s">
        <v>302</v>
      </c>
      <c r="F11" s="403"/>
      <c r="G11" s="403" t="s">
        <v>290</v>
      </c>
      <c r="H11" s="403"/>
      <c r="I11" s="403" t="s">
        <v>289</v>
      </c>
      <c r="J11" s="403"/>
      <c r="K11" s="405" t="s">
        <v>302</v>
      </c>
      <c r="L11" s="405"/>
      <c r="M11" s="403" t="s">
        <v>290</v>
      </c>
      <c r="N11" s="403"/>
    </row>
    <row r="12" spans="1:14" ht="54.75" customHeight="1">
      <c r="A12" s="271" t="s">
        <v>272</v>
      </c>
      <c r="B12" s="273" t="s">
        <v>295</v>
      </c>
      <c r="C12" s="404">
        <f>1448263985.84+31707764.04</f>
        <v>1479971749.8799999</v>
      </c>
      <c r="D12" s="404"/>
      <c r="E12" s="415" t="s">
        <v>621</v>
      </c>
      <c r="F12" s="415"/>
      <c r="G12" s="404">
        <f>C12</f>
        <v>1479971749.8799999</v>
      </c>
      <c r="H12" s="404"/>
      <c r="I12" s="404">
        <v>1315046451.8800001</v>
      </c>
      <c r="J12" s="404"/>
      <c r="K12" s="409" t="s">
        <v>621</v>
      </c>
      <c r="L12" s="409"/>
      <c r="M12" s="404">
        <f>I12</f>
        <v>1315046451.8800001</v>
      </c>
      <c r="N12" s="404"/>
    </row>
    <row r="13" spans="1:14" ht="15" customHeight="1">
      <c r="A13" s="412" t="s">
        <v>292</v>
      </c>
      <c r="B13" s="413"/>
      <c r="C13" s="397">
        <f>SUM(C12:D12)</f>
        <v>1479971749.8799999</v>
      </c>
      <c r="D13" s="397"/>
      <c r="E13" s="397"/>
      <c r="F13" s="397"/>
      <c r="G13" s="408">
        <f>SUM(G12:G12)</f>
        <v>1479971749.8799999</v>
      </c>
      <c r="H13" s="420"/>
      <c r="I13" s="407">
        <f>SUM(I12:J12)</f>
        <v>1315046451.8800001</v>
      </c>
      <c r="J13" s="408"/>
      <c r="K13" s="407"/>
      <c r="L13" s="408"/>
      <c r="M13" s="397">
        <f>SUM(M12:N12)</f>
        <v>1315046451.8800001</v>
      </c>
      <c r="N13" s="397"/>
    </row>
    <row r="14" spans="1:14">
      <c r="A14" s="26"/>
      <c r="B14" s="26"/>
      <c r="C14" s="26"/>
      <c r="D14" s="26"/>
      <c r="E14" s="26"/>
      <c r="F14" s="26"/>
      <c r="G14" s="26"/>
      <c r="H14" s="26"/>
      <c r="I14" s="26"/>
      <c r="J14" s="26"/>
    </row>
    <row r="15" spans="1:14">
      <c r="A15" s="26"/>
      <c r="B15" s="26"/>
      <c r="C15" s="26"/>
      <c r="D15" s="26"/>
      <c r="E15" s="26"/>
      <c r="F15" s="26"/>
      <c r="G15" s="26"/>
      <c r="H15" s="26"/>
      <c r="I15" s="26"/>
      <c r="J15" s="26"/>
    </row>
    <row r="17" spans="4:12">
      <c r="D17" s="270"/>
    </row>
    <row r="18" spans="4:12">
      <c r="D18" s="270"/>
      <c r="L18" s="6"/>
    </row>
    <row r="19" spans="4:12">
      <c r="I19" s="270"/>
      <c r="L19" s="6"/>
    </row>
    <row r="20" spans="4:12">
      <c r="L20" s="6"/>
    </row>
    <row r="21" spans="4:12">
      <c r="L21" s="6"/>
    </row>
    <row r="22" spans="4:12">
      <c r="L22" s="6"/>
    </row>
    <row r="23" spans="4:12">
      <c r="L23" s="6"/>
    </row>
    <row r="24" spans="4:12">
      <c r="L24" s="6"/>
    </row>
    <row r="25" spans="4:12">
      <c r="L25" s="6"/>
    </row>
  </sheetData>
  <mergeCells count="31">
    <mergeCell ref="A1:J1"/>
    <mergeCell ref="A13:B13"/>
    <mergeCell ref="C13:D13"/>
    <mergeCell ref="C11:D11"/>
    <mergeCell ref="E11:F11"/>
    <mergeCell ref="E12:F12"/>
    <mergeCell ref="C12:D12"/>
    <mergeCell ref="A10:A11"/>
    <mergeCell ref="A9:J9"/>
    <mergeCell ref="G11:H11"/>
    <mergeCell ref="I11:J11"/>
    <mergeCell ref="I13:J13"/>
    <mergeCell ref="I12:J12"/>
    <mergeCell ref="B10:B11"/>
    <mergeCell ref="E10:F10"/>
    <mergeCell ref="G13:H13"/>
    <mergeCell ref="E13:F13"/>
    <mergeCell ref="M2:N3"/>
    <mergeCell ref="C3:D3"/>
    <mergeCell ref="E3:F3"/>
    <mergeCell ref="G3:H3"/>
    <mergeCell ref="I3:J3"/>
    <mergeCell ref="F2:G2"/>
    <mergeCell ref="M11:N11"/>
    <mergeCell ref="G12:H12"/>
    <mergeCell ref="K11:L11"/>
    <mergeCell ref="K10:L10"/>
    <mergeCell ref="K13:L13"/>
    <mergeCell ref="M13:N13"/>
    <mergeCell ref="M12:N12"/>
    <mergeCell ref="K12:L12"/>
  </mergeCells>
  <phoneticPr fontId="0" type="noConversion"/>
  <pageMargins left="0.59055118110236227" right="0.62992125984251968" top="1.4173228346456694" bottom="0.78740157480314965" header="0.51181102362204722" footer="0.51181102362204722"/>
  <pageSetup paperSize="9" scale="59" orientation="landscape" r:id="rId1"/>
  <headerFooter>
    <oddHeader>&amp;C&amp;"Verdana,Normalny"&amp;8
&amp;10
Urząd Miejski Wrocławia
Sprawozdanie finansowe za rok obrotowy zakończony 31 grudnia 2022 roku
Informacja dodatkowa - noty dotyczące dodatkowych informacji i objaśnień</oddHeader>
  </headerFooter>
</worksheet>
</file>

<file path=xl/worksheets/sheet8.xml><?xml version="1.0" encoding="utf-8"?>
<worksheet xmlns="http://schemas.openxmlformats.org/spreadsheetml/2006/main" xmlns:r="http://schemas.openxmlformats.org/officeDocument/2006/relationships">
  <sheetPr>
    <pageSetUpPr fitToPage="1"/>
  </sheetPr>
  <dimension ref="A1:G21"/>
  <sheetViews>
    <sheetView zoomScalePageLayoutView="80" workbookViewId="0">
      <selection sqref="A1:XFD1048576"/>
    </sheetView>
  </sheetViews>
  <sheetFormatPr defaultRowHeight="12.75"/>
  <cols>
    <col min="1" max="1" width="5" customWidth="1"/>
    <col min="2" max="2" width="43" customWidth="1"/>
    <col min="3" max="3" width="24.5703125" customWidth="1"/>
    <col min="4" max="4" width="72.42578125" customWidth="1"/>
    <col min="5" max="5" width="23.7109375" customWidth="1"/>
  </cols>
  <sheetData>
    <row r="1" spans="1:7" ht="44.25" customHeight="1">
      <c r="A1" s="390" t="s">
        <v>346</v>
      </c>
      <c r="B1" s="390"/>
      <c r="C1" s="390"/>
      <c r="D1" s="390"/>
      <c r="E1" s="390"/>
      <c r="F1" s="2"/>
      <c r="G1" s="2"/>
    </row>
    <row r="2" spans="1:7" ht="30.75" customHeight="1">
      <c r="A2" s="43" t="s">
        <v>263</v>
      </c>
      <c r="B2" s="43" t="s">
        <v>7</v>
      </c>
      <c r="C2" s="57" t="s">
        <v>8</v>
      </c>
      <c r="D2" s="57" t="s">
        <v>9</v>
      </c>
      <c r="E2" s="58" t="s">
        <v>290</v>
      </c>
    </row>
    <row r="3" spans="1:7" ht="281.25" customHeight="1">
      <c r="A3" s="40" t="s">
        <v>272</v>
      </c>
      <c r="B3" s="140" t="s">
        <v>10</v>
      </c>
      <c r="C3" s="286">
        <v>319727963.61000001</v>
      </c>
      <c r="D3" s="331" t="s">
        <v>651</v>
      </c>
      <c r="E3" s="287">
        <v>0</v>
      </c>
    </row>
    <row r="4" spans="1:7" s="1" customFormat="1" ht="28.35" customHeight="1">
      <c r="A4" s="52"/>
      <c r="B4" s="52" t="s">
        <v>282</v>
      </c>
      <c r="C4" s="285">
        <f>SUM(C3:C3)</f>
        <v>319727963.61000001</v>
      </c>
      <c r="D4" s="49"/>
      <c r="E4" s="87">
        <f>SUM(E3:E3)</f>
        <v>0</v>
      </c>
      <c r="G4" s="36"/>
    </row>
    <row r="5" spans="1:7" ht="14.1" customHeight="1"/>
    <row r="6" spans="1:7" ht="15.75" customHeight="1"/>
    <row r="7" spans="1:7">
      <c r="B7" s="421"/>
      <c r="C7" s="421"/>
      <c r="D7" s="421"/>
      <c r="E7" s="421"/>
    </row>
    <row r="8" spans="1:7">
      <c r="B8" s="421"/>
      <c r="C8" s="421"/>
      <c r="D8" s="421"/>
      <c r="E8" s="421"/>
    </row>
    <row r="9" spans="1:7">
      <c r="B9" s="421"/>
      <c r="C9" s="421"/>
      <c r="D9" s="421"/>
      <c r="E9" s="421"/>
    </row>
    <row r="10" spans="1:7">
      <c r="B10" s="421"/>
      <c r="C10" s="421"/>
      <c r="D10" s="421"/>
      <c r="E10" s="421"/>
    </row>
    <row r="11" spans="1:7">
      <c r="B11" s="421"/>
      <c r="C11" s="421"/>
      <c r="D11" s="421"/>
      <c r="E11" s="421"/>
    </row>
    <row r="12" spans="1:7">
      <c r="B12" s="421"/>
      <c r="C12" s="421"/>
      <c r="D12" s="421"/>
      <c r="E12" s="421"/>
    </row>
    <row r="13" spans="1:7">
      <c r="B13" s="421"/>
      <c r="C13" s="421"/>
      <c r="D13" s="421"/>
      <c r="E13" s="421"/>
    </row>
    <row r="14" spans="1:7">
      <c r="B14" s="421"/>
      <c r="C14" s="421"/>
      <c r="D14" s="421"/>
      <c r="E14" s="421"/>
    </row>
    <row r="15" spans="1:7">
      <c r="B15" s="421"/>
      <c r="C15" s="421"/>
      <c r="D15" s="421"/>
      <c r="E15" s="421"/>
    </row>
    <row r="17" ht="12" customHeight="1"/>
    <row r="18" hidden="1"/>
    <row r="19" hidden="1"/>
    <row r="20" ht="4.5" customHeight="1"/>
    <row r="21" hidden="1"/>
  </sheetData>
  <mergeCells count="2">
    <mergeCell ref="B7:E15"/>
    <mergeCell ref="A1:E1"/>
  </mergeCells>
  <phoneticPr fontId="0" type="noConversion"/>
  <pageMargins left="0.59055118110236227" right="0.62992125984251968" top="1.4173228346456694" bottom="0.39370078740157483" header="0.51181102362204722" footer="0.31496062992125984"/>
  <pageSetup paperSize="9" scale="80" orientation="landscape" r:id="rId1"/>
  <headerFooter alignWithMargins="0">
    <oddHeader>&amp;C&amp;"Verdana,Normalny"&amp;8
Urząd Miejski Wrocławia
Sprawozdanie finansowe za rok obrotowy zakończony 31 grudnia 2022 roku
Informacja dodatkowa - noty dotyczące informacje i objaśnień</oddHeader>
  </headerFooter>
</worksheet>
</file>

<file path=xl/worksheets/sheet9.xml><?xml version="1.0" encoding="utf-8"?>
<worksheet xmlns="http://schemas.openxmlformats.org/spreadsheetml/2006/main" xmlns:r="http://schemas.openxmlformats.org/officeDocument/2006/relationships">
  <sheetPr codeName="Arkusz9"/>
  <dimension ref="A1:E29"/>
  <sheetViews>
    <sheetView topLeftCell="A7" zoomScalePageLayoutView="90" workbookViewId="0">
      <selection activeCell="A7" sqref="A1:XFD1048576"/>
    </sheetView>
  </sheetViews>
  <sheetFormatPr defaultRowHeight="12.75"/>
  <cols>
    <col min="1" max="1" width="5.28515625" customWidth="1"/>
    <col min="2" max="2" width="72.42578125" customWidth="1"/>
    <col min="3" max="4" width="29.5703125" customWidth="1"/>
  </cols>
  <sheetData>
    <row r="1" spans="1:5" ht="21" customHeight="1">
      <c r="A1" s="389" t="s">
        <v>347</v>
      </c>
      <c r="B1" s="389"/>
      <c r="C1" s="389"/>
      <c r="D1" s="389"/>
    </row>
    <row r="2" spans="1:5" ht="17.100000000000001" customHeight="1">
      <c r="A2" s="38" t="s">
        <v>263</v>
      </c>
      <c r="B2" s="38" t="s">
        <v>291</v>
      </c>
      <c r="C2" s="57" t="s">
        <v>447</v>
      </c>
      <c r="D2" s="57" t="s">
        <v>448</v>
      </c>
    </row>
    <row r="3" spans="1:5" ht="18" customHeight="1">
      <c r="A3" s="422" t="s">
        <v>299</v>
      </c>
      <c r="B3" s="422"/>
      <c r="C3" s="62">
        <v>0</v>
      </c>
      <c r="D3" s="62">
        <v>0</v>
      </c>
    </row>
    <row r="4" spans="1:5" ht="18" customHeight="1">
      <c r="A4" s="422" t="s">
        <v>300</v>
      </c>
      <c r="B4" s="422"/>
      <c r="C4" s="62">
        <f>C5+C9</f>
        <v>35485025.140000001</v>
      </c>
      <c r="D4" s="62">
        <f>D5+D9</f>
        <v>28695321.619999997</v>
      </c>
    </row>
    <row r="5" spans="1:5" ht="18" customHeight="1">
      <c r="A5" s="40" t="s">
        <v>272</v>
      </c>
      <c r="B5" s="41" t="s">
        <v>303</v>
      </c>
      <c r="C5" s="63">
        <f>C6+C7</f>
        <v>34228654.810000002</v>
      </c>
      <c r="D5" s="63">
        <f>D6+D7+D8</f>
        <v>27438951.289999999</v>
      </c>
    </row>
    <row r="6" spans="1:5" ht="19.5" customHeight="1">
      <c r="A6" s="40" t="s">
        <v>17</v>
      </c>
      <c r="B6" s="64" t="s">
        <v>439</v>
      </c>
      <c r="C6" s="63">
        <v>15318443.529999999</v>
      </c>
      <c r="D6" s="63">
        <v>14832143.77</v>
      </c>
    </row>
    <row r="7" spans="1:5" ht="19.5" customHeight="1">
      <c r="A7" s="40" t="s">
        <v>17</v>
      </c>
      <c r="B7" s="64" t="s">
        <v>262</v>
      </c>
      <c r="C7" s="63">
        <v>18910211.280000001</v>
      </c>
      <c r="D7" s="63">
        <v>12606807.52</v>
      </c>
    </row>
    <row r="8" spans="1:5" ht="18" customHeight="1">
      <c r="A8" s="40" t="s">
        <v>17</v>
      </c>
      <c r="B8" s="64" t="s">
        <v>499</v>
      </c>
      <c r="C8" s="63">
        <v>0</v>
      </c>
      <c r="D8" s="63">
        <v>0</v>
      </c>
    </row>
    <row r="9" spans="1:5" ht="18" customHeight="1">
      <c r="A9" s="40" t="s">
        <v>266</v>
      </c>
      <c r="B9" s="41" t="s">
        <v>421</v>
      </c>
      <c r="C9" s="63">
        <f>C10</f>
        <v>1256370.33</v>
      </c>
      <c r="D9" s="63">
        <f>D10</f>
        <v>1256370.33</v>
      </c>
      <c r="E9" s="63"/>
    </row>
    <row r="10" spans="1:5" ht="18" customHeight="1">
      <c r="A10" s="59" t="s">
        <v>17</v>
      </c>
      <c r="B10" s="65" t="s">
        <v>499</v>
      </c>
      <c r="C10" s="66">
        <v>1256370.33</v>
      </c>
      <c r="D10" s="66">
        <v>1256370.33</v>
      </c>
    </row>
    <row r="11" spans="1:5" ht="34.5" customHeight="1">
      <c r="A11" s="424" t="s">
        <v>348</v>
      </c>
      <c r="B11" s="424"/>
      <c r="C11" s="424"/>
      <c r="D11" s="424"/>
    </row>
    <row r="12" spans="1:5" ht="18" customHeight="1">
      <c r="A12" s="67" t="s">
        <v>263</v>
      </c>
      <c r="B12" s="67" t="s">
        <v>291</v>
      </c>
      <c r="C12" s="68" t="s">
        <v>447</v>
      </c>
      <c r="D12" s="68" t="s">
        <v>448</v>
      </c>
    </row>
    <row r="13" spans="1:5" ht="18" customHeight="1">
      <c r="A13" s="425" t="s">
        <v>443</v>
      </c>
      <c r="B13" s="425"/>
      <c r="C13" s="69">
        <f>C14</f>
        <v>2704816.42</v>
      </c>
      <c r="D13" s="69">
        <f>D14</f>
        <v>9056596.9700000007</v>
      </c>
    </row>
    <row r="14" spans="1:5" s="26" customFormat="1" ht="18" customHeight="1">
      <c r="A14" s="70" t="s">
        <v>272</v>
      </c>
      <c r="B14" s="70" t="s">
        <v>446</v>
      </c>
      <c r="C14" s="71">
        <v>2704816.42</v>
      </c>
      <c r="D14" s="71">
        <v>9056596.9700000007</v>
      </c>
    </row>
    <row r="15" spans="1:5" ht="18" customHeight="1">
      <c r="A15" s="423" t="s">
        <v>444</v>
      </c>
      <c r="B15" s="423"/>
      <c r="C15" s="72">
        <f>SUM(C16:C19)</f>
        <v>66165038</v>
      </c>
      <c r="D15" s="72">
        <f>SUM(D16:D19)</f>
        <v>80880536</v>
      </c>
    </row>
    <row r="16" spans="1:5" ht="18" customHeight="1">
      <c r="A16" s="73" t="s">
        <v>272</v>
      </c>
      <c r="B16" s="74" t="s">
        <v>407</v>
      </c>
      <c r="C16" s="75">
        <v>32977016</v>
      </c>
      <c r="D16" s="75">
        <v>39703002</v>
      </c>
    </row>
    <row r="17" spans="1:4" ht="18" customHeight="1">
      <c r="A17" s="73" t="s">
        <v>266</v>
      </c>
      <c r="B17" s="74" t="s">
        <v>408</v>
      </c>
      <c r="C17" s="75">
        <v>30738022</v>
      </c>
      <c r="D17" s="75">
        <v>38497534</v>
      </c>
    </row>
    <row r="18" spans="1:4" ht="18" customHeight="1">
      <c r="A18" s="73" t="s">
        <v>267</v>
      </c>
      <c r="B18" s="74" t="s">
        <v>409</v>
      </c>
      <c r="C18" s="75">
        <v>2450000</v>
      </c>
      <c r="D18" s="75">
        <v>2680000</v>
      </c>
    </row>
    <row r="19" spans="1:4" ht="18" customHeight="1">
      <c r="A19" s="76" t="s">
        <v>276</v>
      </c>
      <c r="B19" s="77" t="s">
        <v>410</v>
      </c>
      <c r="C19" s="78">
        <v>0</v>
      </c>
      <c r="D19" s="78">
        <v>0</v>
      </c>
    </row>
    <row r="20" spans="1:4" ht="42" customHeight="1">
      <c r="A20" s="424" t="s">
        <v>349</v>
      </c>
      <c r="B20" s="424"/>
      <c r="C20" s="424"/>
      <c r="D20" s="424"/>
    </row>
    <row r="21" spans="1:4" ht="27.75" customHeight="1">
      <c r="A21" s="38" t="s">
        <v>263</v>
      </c>
      <c r="B21" s="38" t="s">
        <v>291</v>
      </c>
      <c r="C21" s="57" t="s">
        <v>447</v>
      </c>
      <c r="D21" s="57" t="s">
        <v>448</v>
      </c>
    </row>
    <row r="22" spans="1:4" ht="32.1" customHeight="1">
      <c r="A22" s="51" t="s">
        <v>272</v>
      </c>
      <c r="B22" s="51" t="s">
        <v>524</v>
      </c>
      <c r="C22" s="79">
        <v>82540011.609999999</v>
      </c>
      <c r="D22" s="79">
        <v>18271768.640000001</v>
      </c>
    </row>
    <row r="23" spans="1:4" ht="30" customHeight="1">
      <c r="A23" s="80" t="s">
        <v>266</v>
      </c>
      <c r="B23" s="41" t="s">
        <v>525</v>
      </c>
      <c r="C23" s="42">
        <v>0</v>
      </c>
      <c r="D23" s="42">
        <v>0</v>
      </c>
    </row>
    <row r="24" spans="1:4" ht="18" customHeight="1">
      <c r="A24" s="80" t="s">
        <v>267</v>
      </c>
      <c r="B24" s="41" t="s">
        <v>100</v>
      </c>
      <c r="C24" s="42">
        <v>11885413.66</v>
      </c>
      <c r="D24" s="42">
        <v>10638.23</v>
      </c>
    </row>
    <row r="25" spans="1:4" ht="18" customHeight="1">
      <c r="A25" s="81"/>
      <c r="B25" s="44" t="s">
        <v>282</v>
      </c>
      <c r="C25" s="45">
        <f>C22+C23+C24</f>
        <v>94425425.269999996</v>
      </c>
      <c r="D25" s="45">
        <f>D22+D23+D24</f>
        <v>18282406.870000001</v>
      </c>
    </row>
    <row r="26" spans="1:4" ht="39.75" customHeight="1">
      <c r="A26" s="424" t="s">
        <v>350</v>
      </c>
      <c r="B26" s="424"/>
      <c r="C26" s="424"/>
      <c r="D26" s="424"/>
    </row>
    <row r="27" spans="1:4">
      <c r="A27" s="81"/>
      <c r="B27" s="81"/>
      <c r="C27" s="58" t="s">
        <v>337</v>
      </c>
      <c r="D27" s="58" t="s">
        <v>338</v>
      </c>
    </row>
    <row r="28" spans="1:4" ht="21" customHeight="1">
      <c r="A28" s="82" t="s">
        <v>445</v>
      </c>
      <c r="B28" s="82"/>
      <c r="C28" s="62">
        <v>7206341.7199999997</v>
      </c>
      <c r="D28" s="62">
        <v>7228927.5899999999</v>
      </c>
    </row>
    <row r="29" spans="1:4">
      <c r="A29" s="7"/>
      <c r="B29" s="7"/>
      <c r="C29" s="7"/>
      <c r="D29" s="7"/>
    </row>
  </sheetData>
  <mergeCells count="8">
    <mergeCell ref="A1:D1"/>
    <mergeCell ref="A3:B3"/>
    <mergeCell ref="A15:B15"/>
    <mergeCell ref="A26:D26"/>
    <mergeCell ref="A11:D11"/>
    <mergeCell ref="A13:B13"/>
    <mergeCell ref="A20:D20"/>
    <mergeCell ref="A4:B4"/>
  </mergeCells>
  <phoneticPr fontId="0" type="noConversion"/>
  <pageMargins left="0.59055118110236227" right="0.62992125984251968" top="1.4173228346456694" bottom="0.39370078740157483" header="0.51181102362204722" footer="0.31496062992125984"/>
  <pageSetup paperSize="9" scale="75" orientation="landscape" r:id="rId1"/>
  <headerFooter alignWithMargins="0">
    <oddHeader>&amp;C&amp;"Verdana,Normalny"&amp;8
Urząd Miejski Wrocławia
Sprawozdanie finansowe za rok obrotowy zakończony 31 grudnia 2022 roku
Informacja dodatkowa - noty dotyczące dodatkowych informacji i objaśnień</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18</vt:i4>
      </vt:variant>
      <vt:variant>
        <vt:lpstr>Zakresy nazwane</vt:lpstr>
      </vt:variant>
      <vt:variant>
        <vt:i4>58</vt:i4>
      </vt:variant>
    </vt:vector>
  </HeadingPairs>
  <TitlesOfParts>
    <vt:vector size="76" baseType="lpstr">
      <vt:lpstr>Nota 1</vt:lpstr>
      <vt:lpstr>Nota 2, 3, 4</vt:lpstr>
      <vt:lpstr>Nota 5, 6</vt:lpstr>
      <vt:lpstr>Nota 7</vt:lpstr>
      <vt:lpstr>Nota 8, 9</vt:lpstr>
      <vt:lpstr>Nota 10</vt:lpstr>
      <vt:lpstr>Nota 11 12</vt:lpstr>
      <vt:lpstr>Nota 13</vt:lpstr>
      <vt:lpstr>Nota14, 15, 16, 17</vt:lpstr>
      <vt:lpstr>Nota 18</vt:lpstr>
      <vt:lpstr>Nota 19</vt:lpstr>
      <vt:lpstr>Nota 20, 21</vt:lpstr>
      <vt:lpstr>Nota 22</vt:lpstr>
      <vt:lpstr>zał. 2 do bilansu</vt:lpstr>
      <vt:lpstr>zał. 3 do RZiS</vt:lpstr>
      <vt:lpstr>zał. 4 do ZZwF</vt:lpstr>
      <vt:lpstr>Arkusz1</vt:lpstr>
      <vt:lpstr>Arkusz2</vt:lpstr>
      <vt:lpstr>'Nota 20, 21'!ColumnTitle</vt:lpstr>
      <vt:lpstr>'Nota 22'!ColumnTitle</vt:lpstr>
      <vt:lpstr>ColumnTitle</vt:lpstr>
      <vt:lpstr>'Nota 8, 9'!ColumnTitle_9fea9f41749c4dd2a2f8e174ea47200d</vt:lpstr>
      <vt:lpstr>'Nota 10'!Obszar_wydruku</vt:lpstr>
      <vt:lpstr>'Nota 18'!Obszar_wydruku</vt:lpstr>
      <vt:lpstr>'Nota 19'!Obszar_wydruku</vt:lpstr>
      <vt:lpstr>'Nota 20, 21'!Obszar_wydruku</vt:lpstr>
      <vt:lpstr>'Nota 22'!Obszar_wydruku</vt:lpstr>
      <vt:lpstr>'Nota 5, 6'!Obszar_wydruku</vt:lpstr>
      <vt:lpstr>'zał. 3 do RZiS'!Obszar_wydruku</vt:lpstr>
      <vt:lpstr>TitleRegion1.A2.D33.12</vt:lpstr>
      <vt:lpstr>'Nota 18'!TitleRegion1.A2.D34.11</vt:lpstr>
      <vt:lpstr>TitleRegion1.A2.D34.12</vt:lpstr>
      <vt:lpstr>TitleRegion1.A2.D9.10</vt:lpstr>
      <vt:lpstr>'Nota14, 15, 16, 17'!TitleRegion1.A2.D9.19</vt:lpstr>
      <vt:lpstr>'Nota 2, 3, 4'!TitleRegion1.A2.E10.2</vt:lpstr>
      <vt:lpstr>TitleRegion1.A2.E10.3</vt:lpstr>
      <vt:lpstr>'Nota 13'!TitleRegion1.A2.E5.8</vt:lpstr>
      <vt:lpstr>TitleRegion1.A2.E5.9</vt:lpstr>
      <vt:lpstr>'Nota 2, 3, 4'!TitleRegion1.A2.E6.3</vt:lpstr>
      <vt:lpstr>'Nota 5, 6'!TitleRegion1.A2.E6.3</vt:lpstr>
      <vt:lpstr>TitleRegion1.A2.E6.4</vt:lpstr>
      <vt:lpstr>'Nota 10'!TitleRegion1.A2.E69.6</vt:lpstr>
      <vt:lpstr>TitleRegion1.A2.E69.7</vt:lpstr>
      <vt:lpstr>'Nota 2, 3, 4'!TitleRegion1.A2.F23.4</vt:lpstr>
      <vt:lpstr>'Nota 7'!TitleRegion1.A2.F23.4</vt:lpstr>
      <vt:lpstr>TitleRegion1.A2.F23.5</vt:lpstr>
      <vt:lpstr>'Nota 2, 3, 4'!TitleRegion1.A2.H10.5</vt:lpstr>
      <vt:lpstr>'Nota 8, 9'!TitleRegion1.A2.H10.5</vt:lpstr>
      <vt:lpstr>TitleRegion1.A2.H10.6</vt:lpstr>
      <vt:lpstr>TitleRegion2.A11.D18.10</vt:lpstr>
      <vt:lpstr>'Nota14, 15, 16, 17'!TitleRegion2.A11.D18.9</vt:lpstr>
      <vt:lpstr>'Nota 2, 3, 4'!TitleRegion2.A12.H17.5</vt:lpstr>
      <vt:lpstr>'Nota 8, 9'!TitleRegion2.A12.H17.5</vt:lpstr>
      <vt:lpstr>TitleRegion2.A12.H17.6</vt:lpstr>
      <vt:lpstr>'Nota 2, 3, 4'!TitleRegion2.A13.F15.2</vt:lpstr>
      <vt:lpstr>TitleRegion2.A13.F15.3</vt:lpstr>
      <vt:lpstr>'Nota 2, 3, 4'!TitleRegion2.A25.F46.4</vt:lpstr>
      <vt:lpstr>'Nota 7'!TitleRegion2.A25.F46.4</vt:lpstr>
      <vt:lpstr>TitleRegion2.A25.F46.5</vt:lpstr>
      <vt:lpstr>'Nota 10'!TitleRegion2.A71.E138.6</vt:lpstr>
      <vt:lpstr>TitleRegion2.A71.E138.7</vt:lpstr>
      <vt:lpstr>'Nota 11 12'!TitleRegion2.A8.J15.7</vt:lpstr>
      <vt:lpstr>TitleRegion2.A8.J15.8</vt:lpstr>
      <vt:lpstr>'Nota 2, 3, 4'!TitleRegion2.A9.D19.3</vt:lpstr>
      <vt:lpstr>'Nota 5, 6'!TitleRegion2.A9.D19.3</vt:lpstr>
      <vt:lpstr>TitleRegion2.A9.D19.4</vt:lpstr>
      <vt:lpstr>'Nota 2, 3, 4'!TitleRegion3.A18.F25.2</vt:lpstr>
      <vt:lpstr>TitleRegion3.A18.F25.3</vt:lpstr>
      <vt:lpstr>'Nota 11 12'!TitleRegion3.A18.N22.7</vt:lpstr>
      <vt:lpstr>TitleRegion3.A18.N22.8</vt:lpstr>
      <vt:lpstr>TitleRegion3.A20.D24.10</vt:lpstr>
      <vt:lpstr>'Nota 2, 3, 4'!TitleRegion3.A21.D31.3</vt:lpstr>
      <vt:lpstr>'Nota 5, 6'!TitleRegion3.A21.D31.3</vt:lpstr>
      <vt:lpstr>TitleRegion3.A21.D31.4</vt:lpstr>
      <vt:lpstr>TitleRegion4.A26.D27.10</vt:lpstr>
      <vt:lpstr>'Nota14, 15, 16, 17'!TitleRegion4.A26.D27.9</vt:lpstr>
    </vt:vector>
  </TitlesOfParts>
  <Company>UMW</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umjoja04</dc:creator>
  <cp:lastModifiedBy>umewba05</cp:lastModifiedBy>
  <cp:lastPrinted>2023-03-29T08:58:40Z</cp:lastPrinted>
  <dcterms:created xsi:type="dcterms:W3CDTF">2018-04-03T08:58:47Z</dcterms:created>
  <dcterms:modified xsi:type="dcterms:W3CDTF">2023-04-26T11:03:53Z</dcterms:modified>
</cp:coreProperties>
</file>